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Telework\IEMAC\2024\2024 Annual Report\"/>
    </mc:Choice>
  </mc:AlternateContent>
  <xr:revisionPtr revIDLastSave="0" documentId="13_ncr:1_{72524EE8-0254-49A4-84BA-8801F4FC2862}" xr6:coauthVersionLast="47" xr6:coauthVersionMax="47" xr10:uidLastSave="{00000000-0000-0000-0000-000000000000}"/>
  <bookViews>
    <workbookView xWindow="-120" yWindow="-120" windowWidth="25440" windowHeight="15390" xr2:uid="{57EA3A24-0B4A-444B-A27F-1F7047AA5058}"/>
  </bookViews>
  <sheets>
    <sheet name="READ ME" sheetId="15" r:id="rId1"/>
    <sheet name="Fig 1" sheetId="10" r:id="rId2"/>
    <sheet name="Fig 2" sheetId="5" r:id="rId3"/>
    <sheet name="Fig 3" sheetId="19" r:id="rId4"/>
    <sheet name="Cap-and-trade" sheetId="1" r:id="rId5"/>
    <sheet name="Prices" sheetId="6" r:id="rId6"/>
    <sheet name="Industry" sheetId="4" r:id="rId7"/>
    <sheet name="EDU 2020" sheetId="3" r:id="rId8"/>
    <sheet name="EDU 2030" sheetId="2" r:id="rId9"/>
    <sheet name="Offsets" sheetId="7" r:id="rId10"/>
    <sheet name="ARBOC issuance" sheetId="8" r:id="rId11"/>
  </sheets>
  <externalReferences>
    <externalReference r:id="rId12"/>
    <externalReference r:id="rId13"/>
    <externalReference r:id="rId14"/>
    <externalReference r:id="rId15"/>
    <externalReference r:id="rId16"/>
  </externalReferences>
  <definedNames>
    <definedName name="_xlnm._FilterDatabase" localSheetId="10" hidden="1">'ARBOC issuance'!$A$1:$AC$1919</definedName>
    <definedName name="_foo1"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_foo2"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foo3" hidden="1">{#N/A,#N/A,FALSE,"Res - Unadj";#N/A,#N/A,FALSE,"Small L&amp;P";#N/A,#N/A,FALSE,"Medium L&amp;P";#N/A,#N/A,FALSE,"E-19";#N/A,#N/A,FALSE,"E-20";#N/A,#N/A,FALSE,"A-RTP";#N/A,#N/A,FALSE,"Strtlts &amp; Standby";#N/A,#N/A,FALSE,"AG";#N/A,#N/A,FALSE,"2001mixeduse"}</definedName>
    <definedName name="_foo4" hidden="1">{"Summary","1",FALSE,"Summary"}</definedName>
    <definedName name="_Order1" hidden="1">255</definedName>
    <definedName name="_Order2" hidden="1">255</definedName>
    <definedName name="anscount" hidden="1">3</definedName>
    <definedName name="cf" localSheetId="8">#REF!</definedName>
    <definedName name="cf">#REF!</definedName>
    <definedName name="ComName">'[1]FormList&amp;FilerInfo'!$B$2</definedName>
    <definedName name="CoName">'[2]FormList&amp;FilerInfo'!$C$3</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oo"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HTML_CodePage" hidden="1">1252</definedName>
    <definedName name="HTML_Control"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PathFileMac" hidden="1">"Web Site Backup:sitingcases:MyHTML.html"</definedName>
    <definedName name="HTML_Title" hidden="1">"Daily MTM  Report"</definedName>
    <definedName name="Jurisdictions">'[3]Other Lookups'!$B$37:$B$52</definedName>
    <definedName name="limcount" hidden="1">3</definedName>
    <definedName name="LSE">'[3]Other Lookups'!$F$20:$F$137</definedName>
    <definedName name="LSEENERGYFORTABLES" localSheetId="8">#REF!</definedName>
    <definedName name="LSEENERGYFORTABLES">#REF!</definedName>
    <definedName name="newname" hidden="1">{"Summary","1",FALSE,"Summary"}</definedName>
    <definedName name="Point">[4]POR.POD!$A$2:$A$900</definedName>
    <definedName name="Point2">[3]POR.POD!$C$6:$C$902</definedName>
    <definedName name="print" localSheetId="8">#REF!</definedName>
    <definedName name="print">#REF!</definedName>
    <definedName name="_xlnm.Print_Area" localSheetId="7">'EDU 2020'!$A$1:$J$62</definedName>
    <definedName name="_xlnm.Print_Titles" localSheetId="7">'EDU 2020'!$1:$3</definedName>
    <definedName name="Relationship">'[3]Other Lookups'!$D$2:$D$7</definedName>
    <definedName name="SCALARS">[5]BApeakTable1in10!$A$93:$D$108</definedName>
    <definedName name="sencount" hidden="1">1</definedName>
    <definedName name="Wind" hidden="1">{#N/A,#N/A,FALSE,"Res - Unadj";#N/A,#N/A,FALSE,"Small L&amp;P";#N/A,#N/A,FALSE,"Medium L&amp;P";#N/A,#N/A,FALSE,"E-19";#N/A,#N/A,FALSE,"E-20";#N/A,#N/A,FALSE,"A-RTP";#N/A,#N/A,FALSE,"Strtlts &amp; Standby";#N/A,#N/A,FALSE,"AG";#N/A,#N/A,FALSE,"2001mixeduse"}</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out."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wrn.schedules." hidden="1">{#N/A,#N/A,FALSE,"Res - Unadj";#N/A,#N/A,FALSE,"Small L&amp;P";#N/A,#N/A,FALSE,"Medium L&amp;P";#N/A,#N/A,FALSE,"E-19";#N/A,#N/A,FALSE,"E-20";#N/A,#N/A,FALSE,"A-RTP";#N/A,#N/A,FALSE,"Strtlts &amp; Standby";#N/A,#N/A,FALSE,"AG";#N/A,#N/A,FALSE,"2001mixeduse"}</definedName>
    <definedName name="wrn.sum1." hidden="1">{"Summary","1",FALSE,"Summary"}</definedName>
    <definedName name="wrn.Waterfall." hidden="1">{"Basedata_Print",#N/A,TRUE,"Basedata";#N/A,#N/A,TRUE,"Case A";#N/A,#N/A,TRUE,"Case B";#N/A,#N/A,TRUE,"Case A1";#N/A,#N/A,TRUE,"Net Margin";#N/A,#N/A,TRUE,"Description of Cases"}</definedName>
    <definedName name="wrn.workpapers." hidden="1">{#N/A,#N/A,FALSE,"Inputs And Assumptions";#N/A,#N/A,FALSE,"Revenue Allocation";#N/A,#N/A,FALSE,"RSP Surch Allocations";#N/A,#N/A,FALSE,"Generation Calculations";#N/A,#N/A,FALSE,"Test Year 2001 Sales and Revs."}</definedName>
    <definedName name="wrn2.waterfall" hidden="1">{"Basedata_Print",#N/A,TRUE,"Basedata";#N/A,#N/A,TRUE,"Case A";#N/A,#N/A,TRUE,"Case B";#N/A,#N/A,TRUE,"Case A1";#N/A,#N/A,TRUE,"Net Margin";#N/A,#N/A,TRUE,"Description of Cases"}</definedName>
    <definedName name="xx" localSheetId="8">#REF!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0" i="1" l="1"/>
  <c r="Q40" i="1"/>
  <c r="R40" i="1"/>
  <c r="S40" i="1"/>
  <c r="T40" i="1"/>
  <c r="U40" i="1"/>
  <c r="P41" i="1"/>
  <c r="Q41" i="1"/>
  <c r="R41" i="1"/>
  <c r="S41" i="1"/>
  <c r="T41" i="1"/>
  <c r="U41" i="1"/>
  <c r="P42" i="1"/>
  <c r="Q42" i="1"/>
  <c r="R42" i="1"/>
  <c r="S42" i="1"/>
  <c r="T42" i="1"/>
  <c r="U42" i="1"/>
  <c r="P43" i="1"/>
  <c r="Q43" i="1"/>
  <c r="R43" i="1"/>
  <c r="S43" i="1"/>
  <c r="T43" i="1"/>
  <c r="U43" i="1"/>
  <c r="P44" i="1"/>
  <c r="Q44" i="1"/>
  <c r="R44" i="1"/>
  <c r="S44" i="1"/>
  <c r="T44" i="1"/>
  <c r="U44" i="1"/>
  <c r="D51" i="1"/>
  <c r="E51" i="1"/>
  <c r="F51" i="1"/>
  <c r="G51" i="1"/>
  <c r="H51" i="1"/>
  <c r="I51" i="1"/>
  <c r="J51" i="1"/>
  <c r="K51" i="1"/>
  <c r="L51" i="1"/>
  <c r="M51" i="1"/>
  <c r="N51" i="1"/>
  <c r="O51" i="1"/>
  <c r="E12" i="7"/>
  <c r="D8" i="7"/>
  <c r="D9" i="7"/>
  <c r="D16" i="7"/>
  <c r="D15" i="7"/>
  <c r="O17" i="1"/>
  <c r="N17" i="1"/>
  <c r="M17" i="1"/>
  <c r="L17" i="1"/>
  <c r="K17" i="1"/>
  <c r="J17" i="1"/>
  <c r="I17" i="1"/>
  <c r="H17" i="1"/>
  <c r="G17" i="1"/>
  <c r="F17" i="1"/>
  <c r="E17" i="1"/>
  <c r="D17" i="1"/>
  <c r="O22" i="7" l="1"/>
  <c r="E22" i="7"/>
  <c r="F22" i="7"/>
  <c r="G22" i="7"/>
  <c r="H22" i="7"/>
  <c r="I22" i="7"/>
  <c r="J22" i="7"/>
  <c r="K22" i="7"/>
  <c r="L22" i="7"/>
  <c r="M22" i="7"/>
  <c r="N22" i="7"/>
  <c r="D22" i="7"/>
  <c r="BX45" i="6"/>
  <c r="BW45" i="6"/>
  <c r="BV45" i="6"/>
  <c r="BU45" i="6"/>
  <c r="BT45" i="6"/>
  <c r="BS45" i="6"/>
  <c r="BR45" i="6"/>
  <c r="BQ45" i="6"/>
  <c r="BP45" i="6"/>
  <c r="BO45" i="6"/>
  <c r="BN45" i="6"/>
  <c r="BM45" i="6"/>
  <c r="BL45" i="6"/>
  <c r="BK45" i="6"/>
  <c r="BJ45" i="6"/>
  <c r="BI45" i="6"/>
  <c r="BH45" i="6"/>
  <c r="BG45" i="6"/>
  <c r="BF45" i="6"/>
  <c r="BE45" i="6"/>
  <c r="BD45" i="6"/>
  <c r="BC45" i="6"/>
  <c r="BB45" i="6"/>
  <c r="BA45" i="6"/>
  <c r="AZ45" i="6"/>
  <c r="AY45" i="6"/>
  <c r="AX45" i="6"/>
  <c r="AW45" i="6"/>
  <c r="AV45" i="6"/>
  <c r="AU45" i="6"/>
  <c r="AT45" i="6"/>
  <c r="AS45" i="6"/>
  <c r="AR45" i="6"/>
  <c r="AQ45" i="6"/>
  <c r="AP45" i="6"/>
  <c r="AO45" i="6"/>
  <c r="AN45" i="6"/>
  <c r="AM45" i="6"/>
  <c r="AL45" i="6"/>
  <c r="AK45"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D32" i="6" l="1"/>
  <c r="D40" i="6" s="1"/>
  <c r="D31" i="6"/>
  <c r="BA35" i="6"/>
  <c r="BB35" i="6" s="1"/>
  <c r="BA34" i="6"/>
  <c r="BA32" i="6"/>
  <c r="BU36" i="6"/>
  <c r="BV36" i="6" s="1"/>
  <c r="BQ36" i="6"/>
  <c r="BR36" i="6" s="1"/>
  <c r="BM36" i="6"/>
  <c r="BN36" i="6" s="1"/>
  <c r="BI36" i="6"/>
  <c r="BJ36" i="6" s="1"/>
  <c r="BE36" i="6"/>
  <c r="BF36" i="6"/>
  <c r="BC36" i="6"/>
  <c r="BD36" i="6" s="1"/>
  <c r="BB36" i="6"/>
  <c r="BA36" i="6"/>
  <c r="D36" i="6"/>
  <c r="D35" i="6"/>
  <c r="D34" i="6"/>
  <c r="D11"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AZ40" i="6"/>
  <c r="AY40" i="6"/>
  <c r="AX40" i="6"/>
  <c r="AW40" i="6"/>
  <c r="AV40" i="6"/>
  <c r="AU40" i="6"/>
  <c r="AT40" i="6"/>
  <c r="AS40" i="6"/>
  <c r="AR40" i="6"/>
  <c r="AQ40" i="6"/>
  <c r="AP40"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AC32" i="6"/>
  <c r="AD32" i="6"/>
  <c r="AE32" i="6"/>
  <c r="AF32" i="6"/>
  <c r="AC34" i="6"/>
  <c r="AD34" i="6"/>
  <c r="AE34" i="6"/>
  <c r="AF34" i="6"/>
  <c r="AC35" i="6"/>
  <c r="AD35" i="6"/>
  <c r="AE35" i="6"/>
  <c r="AF35" i="6"/>
  <c r="AC36" i="6"/>
  <c r="AD36" i="6"/>
  <c r="AE36" i="6"/>
  <c r="AF36" i="6"/>
  <c r="AD31" i="6"/>
  <c r="AE31" i="6"/>
  <c r="AF31" i="6"/>
  <c r="Y32" i="6"/>
  <c r="Z32" i="6"/>
  <c r="AA32" i="6"/>
  <c r="AB32" i="6"/>
  <c r="Y34" i="6"/>
  <c r="Z34" i="6"/>
  <c r="AA34" i="6"/>
  <c r="AB34" i="6"/>
  <c r="Y35" i="6"/>
  <c r="Z35" i="6"/>
  <c r="AA35" i="6"/>
  <c r="AB35" i="6"/>
  <c r="Y36" i="6"/>
  <c r="Z36" i="6"/>
  <c r="AA36" i="6"/>
  <c r="AB36" i="6"/>
  <c r="Z31" i="6"/>
  <c r="AA31" i="6"/>
  <c r="AB31" i="6"/>
  <c r="U32" i="6"/>
  <c r="V32" i="6"/>
  <c r="W32" i="6"/>
  <c r="X32" i="6"/>
  <c r="U34" i="6"/>
  <c r="V34" i="6"/>
  <c r="W34" i="6"/>
  <c r="X34" i="6"/>
  <c r="U35" i="6"/>
  <c r="V35" i="6"/>
  <c r="W35" i="6"/>
  <c r="X35" i="6"/>
  <c r="U36" i="6"/>
  <c r="V36" i="6"/>
  <c r="W36" i="6"/>
  <c r="X36" i="6"/>
  <c r="V31" i="6"/>
  <c r="W31" i="6"/>
  <c r="X31" i="6"/>
  <c r="Q32" i="6"/>
  <c r="R32" i="6"/>
  <c r="S32" i="6"/>
  <c r="T32" i="6"/>
  <c r="Q34" i="6"/>
  <c r="R34" i="6"/>
  <c r="S34" i="6"/>
  <c r="T34" i="6"/>
  <c r="Q35" i="6"/>
  <c r="R35" i="6"/>
  <c r="S35" i="6"/>
  <c r="T35" i="6"/>
  <c r="Q36" i="6"/>
  <c r="R36" i="6"/>
  <c r="S36" i="6"/>
  <c r="T36" i="6"/>
  <c r="R31" i="6"/>
  <c r="S31" i="6"/>
  <c r="T31" i="6"/>
  <c r="I32" i="6"/>
  <c r="J32" i="6"/>
  <c r="K32" i="6"/>
  <c r="L32" i="6"/>
  <c r="I34" i="6"/>
  <c r="J34" i="6"/>
  <c r="K34" i="6"/>
  <c r="L34" i="6"/>
  <c r="I35" i="6"/>
  <c r="J35" i="6"/>
  <c r="K35" i="6"/>
  <c r="L35" i="6"/>
  <c r="I36" i="6"/>
  <c r="J36" i="6"/>
  <c r="K36" i="6"/>
  <c r="L36" i="6"/>
  <c r="M32" i="6"/>
  <c r="N32" i="6"/>
  <c r="O32" i="6"/>
  <c r="P32" i="6"/>
  <c r="M34" i="6"/>
  <c r="N34" i="6"/>
  <c r="O34" i="6"/>
  <c r="P34" i="6"/>
  <c r="M35" i="6"/>
  <c r="N35" i="6"/>
  <c r="O35" i="6"/>
  <c r="P35" i="6"/>
  <c r="M36" i="6"/>
  <c r="N36" i="6"/>
  <c r="O36" i="6"/>
  <c r="P36" i="6"/>
  <c r="N31" i="6"/>
  <c r="O31" i="6"/>
  <c r="P31" i="6"/>
  <c r="J31" i="6"/>
  <c r="K31" i="6"/>
  <c r="L31" i="6"/>
  <c r="AG32" i="6"/>
  <c r="AH32" i="6"/>
  <c r="AI32" i="6"/>
  <c r="AJ32" i="6"/>
  <c r="AG34" i="6"/>
  <c r="AH34" i="6"/>
  <c r="AI34" i="6"/>
  <c r="AJ34" i="6"/>
  <c r="AG35" i="6"/>
  <c r="AH35" i="6"/>
  <c r="AI35" i="6"/>
  <c r="AJ35" i="6"/>
  <c r="AG36" i="6"/>
  <c r="AH36" i="6"/>
  <c r="AI36" i="6"/>
  <c r="AJ36" i="6"/>
  <c r="AH31" i="6"/>
  <c r="AI31" i="6"/>
  <c r="AJ31" i="6"/>
  <c r="AK32" i="6"/>
  <c r="AL32" i="6"/>
  <c r="AM32" i="6"/>
  <c r="AN32" i="6"/>
  <c r="AK34" i="6"/>
  <c r="AL34" i="6"/>
  <c r="AM34" i="6"/>
  <c r="AN34" i="6"/>
  <c r="AK35" i="6"/>
  <c r="AL35" i="6"/>
  <c r="AM35" i="6"/>
  <c r="AN35" i="6"/>
  <c r="AK36" i="6"/>
  <c r="AL36" i="6"/>
  <c r="AM36" i="6"/>
  <c r="AN36" i="6"/>
  <c r="AL31" i="6"/>
  <c r="AM31" i="6"/>
  <c r="AN31" i="6"/>
  <c r="AS32" i="6"/>
  <c r="AT32" i="6"/>
  <c r="AU32" i="6"/>
  <c r="AV32" i="6"/>
  <c r="AS34" i="6"/>
  <c r="AT34" i="6"/>
  <c r="AU34" i="6"/>
  <c r="AV34" i="6"/>
  <c r="AS35" i="6"/>
  <c r="AT35" i="6"/>
  <c r="AU35" i="6"/>
  <c r="AV35" i="6"/>
  <c r="AS36" i="6"/>
  <c r="AT36" i="6"/>
  <c r="AU36" i="6"/>
  <c r="AV36" i="6"/>
  <c r="AO32" i="6"/>
  <c r="AP32" i="6"/>
  <c r="AQ32" i="6"/>
  <c r="AR32" i="6"/>
  <c r="AO34" i="6"/>
  <c r="AP34" i="6"/>
  <c r="AQ34" i="6"/>
  <c r="AR34" i="6"/>
  <c r="AO35" i="6"/>
  <c r="AP35" i="6"/>
  <c r="AQ35" i="6"/>
  <c r="AR35" i="6"/>
  <c r="AO36" i="6"/>
  <c r="AP36" i="6"/>
  <c r="AQ36" i="6"/>
  <c r="AR36" i="6"/>
  <c r="AP31" i="6"/>
  <c r="AQ31" i="6"/>
  <c r="AR31" i="6"/>
  <c r="AT31" i="6"/>
  <c r="AU31" i="6"/>
  <c r="AV31" i="6"/>
  <c r="AW32" i="6"/>
  <c r="AX32" i="6"/>
  <c r="AY32" i="6"/>
  <c r="AZ32" i="6"/>
  <c r="AW34" i="6"/>
  <c r="AX34" i="6"/>
  <c r="AY34" i="6"/>
  <c r="AZ34" i="6"/>
  <c r="AW35" i="6"/>
  <c r="AX35" i="6"/>
  <c r="AY35" i="6"/>
  <c r="AZ35" i="6"/>
  <c r="AW36" i="6"/>
  <c r="AX36" i="6"/>
  <c r="AY36" i="6"/>
  <c r="AZ36" i="6"/>
  <c r="AX31" i="6"/>
  <c r="AY31" i="6"/>
  <c r="AZ31" i="6"/>
  <c r="AW31" i="6"/>
  <c r="AS31" i="6"/>
  <c r="AO31" i="6"/>
  <c r="AK31" i="6"/>
  <c r="AG31" i="6"/>
  <c r="AC31" i="6"/>
  <c r="Y31" i="6"/>
  <c r="U31" i="6"/>
  <c r="Q31" i="6"/>
  <c r="M31" i="6"/>
  <c r="I31" i="6"/>
  <c r="H36" i="6"/>
  <c r="G36" i="6"/>
  <c r="F36" i="6"/>
  <c r="E36" i="6"/>
  <c r="H35" i="6"/>
  <c r="G35" i="6"/>
  <c r="F35" i="6"/>
  <c r="E35" i="6"/>
  <c r="H34" i="6"/>
  <c r="G34" i="6"/>
  <c r="F34" i="6"/>
  <c r="E34" i="6"/>
  <c r="H32" i="6"/>
  <c r="G32" i="6"/>
  <c r="F32" i="6"/>
  <c r="E32" i="6"/>
  <c r="H31" i="6"/>
  <c r="G31" i="6"/>
  <c r="F31" i="6"/>
  <c r="E31" i="6"/>
  <c r="D41" i="6"/>
  <c r="P11" i="6"/>
  <c r="O11" i="6"/>
  <c r="N11" i="6"/>
  <c r="M11" i="6"/>
  <c r="L11" i="6"/>
  <c r="K11" i="6"/>
  <c r="J11" i="6"/>
  <c r="I11" i="6"/>
  <c r="H11" i="6"/>
  <c r="G11" i="6"/>
  <c r="F11" i="6"/>
  <c r="E11" i="6"/>
  <c r="D5" i="6"/>
  <c r="AZ29" i="6"/>
  <c r="AY29" i="6"/>
  <c r="AX29" i="6"/>
  <c r="AV29" i="6"/>
  <c r="AU29" i="6"/>
  <c r="AT29" i="6"/>
  <c r="AR29" i="6"/>
  <c r="AQ29" i="6"/>
  <c r="AP29" i="6"/>
  <c r="AZ28" i="6"/>
  <c r="AY28" i="6"/>
  <c r="AX28" i="6"/>
  <c r="AV28" i="6"/>
  <c r="AU28" i="6"/>
  <c r="AT28" i="6"/>
  <c r="AR28" i="6"/>
  <c r="AQ28" i="6"/>
  <c r="AP28" i="6"/>
  <c r="AZ27" i="6"/>
  <c r="AY27" i="6"/>
  <c r="AX27" i="6"/>
  <c r="AV27" i="6"/>
  <c r="AU27" i="6"/>
  <c r="AT27" i="6"/>
  <c r="AR27" i="6"/>
  <c r="AQ27" i="6"/>
  <c r="AP27" i="6"/>
  <c r="AZ25" i="6"/>
  <c r="AY25" i="6"/>
  <c r="AX25" i="6"/>
  <c r="AV25" i="6"/>
  <c r="AU25" i="6"/>
  <c r="AT25" i="6"/>
  <c r="AR25" i="6"/>
  <c r="AQ25" i="6"/>
  <c r="AP25" i="6"/>
  <c r="AO21" i="6"/>
  <c r="AS21" i="6" s="1"/>
  <c r="AW21" i="6" s="1"/>
  <c r="BA21" i="6" s="1"/>
  <c r="BE21" i="6" s="1"/>
  <c r="BI21" i="6" s="1"/>
  <c r="BM21" i="6" s="1"/>
  <c r="BQ21" i="6" s="1"/>
  <c r="BU21" i="6" s="1"/>
  <c r="BB43" i="6" l="1"/>
  <c r="BC35" i="6"/>
  <c r="BA42" i="6"/>
  <c r="BB34" i="6"/>
  <c r="BA41" i="6"/>
  <c r="BB32" i="6"/>
  <c r="BC32" i="6" s="1"/>
  <c r="BD32" i="6" s="1"/>
  <c r="BE32" i="6" s="1"/>
  <c r="BF32" i="6" s="1"/>
  <c r="BG32" i="6" s="1"/>
  <c r="BH32" i="6" s="1"/>
  <c r="BI32" i="6" s="1"/>
  <c r="BJ32" i="6" s="1"/>
  <c r="BK32" i="6" s="1"/>
  <c r="BL32" i="6" s="1"/>
  <c r="BM32" i="6" s="1"/>
  <c r="BN32" i="6" s="1"/>
  <c r="BO32" i="6" s="1"/>
  <c r="BP32" i="6" s="1"/>
  <c r="BQ32" i="6" s="1"/>
  <c r="BR32" i="6" s="1"/>
  <c r="BS32" i="6" s="1"/>
  <c r="BT32" i="6" s="1"/>
  <c r="BU32" i="6" s="1"/>
  <c r="BV32" i="6" s="1"/>
  <c r="BW32" i="6" s="1"/>
  <c r="BX32" i="6" s="1"/>
  <c r="BA40" i="6"/>
  <c r="BW36" i="6"/>
  <c r="BS36" i="6"/>
  <c r="BO36" i="6"/>
  <c r="BK36" i="6"/>
  <c r="BG36" i="6"/>
  <c r="D43" i="6"/>
  <c r="D42" i="6"/>
  <c r="BD35" i="6" l="1"/>
  <c r="BC43" i="6"/>
  <c r="BB42" i="6"/>
  <c r="BC34" i="6"/>
  <c r="BB41" i="6"/>
  <c r="BB40" i="6"/>
  <c r="BX36" i="6"/>
  <c r="BT36" i="6"/>
  <c r="BP36" i="6"/>
  <c r="BL36" i="6"/>
  <c r="BH36" i="6"/>
  <c r="BE35" i="6" l="1"/>
  <c r="BD43" i="6"/>
  <c r="BD34" i="6"/>
  <c r="BC42" i="6"/>
  <c r="BC41" i="6"/>
  <c r="BC40" i="6"/>
  <c r="BE43" i="6" l="1"/>
  <c r="BF35" i="6"/>
  <c r="BD42" i="6"/>
  <c r="BE34" i="6"/>
  <c r="BD41" i="6"/>
  <c r="BD40" i="6"/>
  <c r="BG35" i="6" l="1"/>
  <c r="BF43" i="6"/>
  <c r="BF34" i="6"/>
  <c r="BE42" i="6"/>
  <c r="BE41" i="6"/>
  <c r="BE40" i="6"/>
  <c r="BH35" i="6" l="1"/>
  <c r="BG43" i="6"/>
  <c r="BG34" i="6"/>
  <c r="BF42" i="6"/>
  <c r="BF40" i="6"/>
  <c r="BF41" i="6"/>
  <c r="BI35" i="6" l="1"/>
  <c r="BH43" i="6"/>
  <c r="BH34" i="6"/>
  <c r="BG42" i="6"/>
  <c r="BG40" i="6"/>
  <c r="BG41" i="6"/>
  <c r="BI43" i="6" l="1"/>
  <c r="BJ35" i="6"/>
  <c r="BH42" i="6"/>
  <c r="BI34" i="6"/>
  <c r="BH41" i="6"/>
  <c r="BH40" i="6"/>
  <c r="BK35" i="6" l="1"/>
  <c r="BJ43" i="6"/>
  <c r="BI42" i="6"/>
  <c r="BJ34" i="6"/>
  <c r="BI41" i="6"/>
  <c r="BI40" i="6"/>
  <c r="BL35" i="6" l="1"/>
  <c r="BK43" i="6"/>
  <c r="BJ42" i="6"/>
  <c r="BK34" i="6"/>
  <c r="BJ41" i="6"/>
  <c r="BJ40" i="6"/>
  <c r="BM35" i="6" l="1"/>
  <c r="BL43" i="6"/>
  <c r="BK42" i="6"/>
  <c r="BL34" i="6"/>
  <c r="BK41" i="6"/>
  <c r="BK40" i="6"/>
  <c r="BN35" i="6" l="1"/>
  <c r="BM43" i="6"/>
  <c r="BL42" i="6"/>
  <c r="BM34" i="6"/>
  <c r="BL41" i="6"/>
  <c r="BL40" i="6"/>
  <c r="BO35" i="6" l="1"/>
  <c r="BN43" i="6"/>
  <c r="BN34" i="6"/>
  <c r="BM42" i="6"/>
  <c r="BM41" i="6"/>
  <c r="BM40" i="6"/>
  <c r="BP35" i="6" l="1"/>
  <c r="BO43" i="6"/>
  <c r="BO34" i="6"/>
  <c r="BN42" i="6"/>
  <c r="BN41" i="6"/>
  <c r="BN40" i="6"/>
  <c r="BQ35" i="6" l="1"/>
  <c r="BP43" i="6"/>
  <c r="BP34" i="6"/>
  <c r="BO42" i="6"/>
  <c r="BO41" i="6"/>
  <c r="BO40" i="6"/>
  <c r="BR35" i="6" l="1"/>
  <c r="BQ43" i="6"/>
  <c r="BP42" i="6"/>
  <c r="BQ34" i="6"/>
  <c r="BP41" i="6"/>
  <c r="BP40" i="6"/>
  <c r="BS35" i="6" l="1"/>
  <c r="BR43" i="6"/>
  <c r="BQ42" i="6"/>
  <c r="BR34" i="6"/>
  <c r="BQ41" i="6"/>
  <c r="BQ40" i="6"/>
  <c r="BT35" i="6" l="1"/>
  <c r="BS43" i="6"/>
  <c r="BS34" i="6"/>
  <c r="BR42" i="6"/>
  <c r="BR41" i="6"/>
  <c r="BR40" i="6"/>
  <c r="BU35" i="6" l="1"/>
  <c r="BT43" i="6"/>
  <c r="BS42" i="6"/>
  <c r="BT34" i="6"/>
  <c r="BS41" i="6"/>
  <c r="BS40" i="6"/>
  <c r="BV35" i="6" l="1"/>
  <c r="BU43" i="6"/>
  <c r="BT42" i="6"/>
  <c r="BU34" i="6"/>
  <c r="BT41" i="6"/>
  <c r="BT40" i="6"/>
  <c r="BW35" i="6" l="1"/>
  <c r="BV43" i="6"/>
  <c r="BV34" i="6"/>
  <c r="BU42" i="6"/>
  <c r="BU41" i="6"/>
  <c r="BU40" i="6"/>
  <c r="BX35" i="6" l="1"/>
  <c r="BX43" i="6" s="1"/>
  <c r="BW43" i="6"/>
  <c r="BW34" i="6"/>
  <c r="BV42" i="6"/>
  <c r="BV41" i="6"/>
  <c r="BV40" i="6"/>
  <c r="O19" i="7"/>
  <c r="U18" i="1"/>
  <c r="U34" i="1" s="1"/>
  <c r="T18" i="1"/>
  <c r="T34" i="1" s="1"/>
  <c r="S18" i="1"/>
  <c r="S34" i="1" s="1"/>
  <c r="R18" i="1"/>
  <c r="R34" i="1" s="1"/>
  <c r="Q18" i="1"/>
  <c r="Q34" i="1" s="1"/>
  <c r="P18" i="1"/>
  <c r="P34" i="1" s="1"/>
  <c r="L9" i="7"/>
  <c r="H9" i="7"/>
  <c r="L8" i="7"/>
  <c r="H8" i="7"/>
  <c r="H9" i="4"/>
  <c r="O9" i="4"/>
  <c r="M9" i="4"/>
  <c r="N9" i="4"/>
  <c r="L9" i="4"/>
  <c r="K9" i="4"/>
  <c r="J9" i="4"/>
  <c r="I9" i="4"/>
  <c r="G9" i="4"/>
  <c r="F9" i="4"/>
  <c r="E9" i="4"/>
  <c r="D9" i="4"/>
  <c r="P25" i="1"/>
  <c r="Q25" i="1"/>
  <c r="R25" i="1"/>
  <c r="S25" i="1"/>
  <c r="T25" i="1"/>
  <c r="U25" i="1"/>
  <c r="P26" i="1"/>
  <c r="Q26" i="1"/>
  <c r="R26" i="1"/>
  <c r="S26" i="1"/>
  <c r="T26" i="1"/>
  <c r="U26" i="1"/>
  <c r="Q13" i="7"/>
  <c r="R13" i="7" s="1"/>
  <c r="M13" i="7"/>
  <c r="N13" i="7" s="1"/>
  <c r="I13" i="7"/>
  <c r="J13" i="7" s="1"/>
  <c r="K13" i="7" s="1"/>
  <c r="E13" i="7"/>
  <c r="F13" i="7" s="1"/>
  <c r="Q12" i="7"/>
  <c r="R12" i="7" s="1"/>
  <c r="S12" i="7" s="1"/>
  <c r="M12" i="7"/>
  <c r="N12" i="7" s="1"/>
  <c r="N9" i="7" s="1"/>
  <c r="I12" i="7"/>
  <c r="J12" i="7" s="1"/>
  <c r="J8" i="7" s="1"/>
  <c r="E6" i="7"/>
  <c r="F6" i="7" s="1"/>
  <c r="G6" i="7" s="1"/>
  <c r="H6" i="7" s="1"/>
  <c r="I6" i="7" s="1"/>
  <c r="J6" i="7" s="1"/>
  <c r="K6" i="7" s="1"/>
  <c r="L6" i="7" s="1"/>
  <c r="M6" i="7" s="1"/>
  <c r="N6" i="7" s="1"/>
  <c r="O6" i="7" s="1"/>
  <c r="P6" i="7" s="1"/>
  <c r="Q6" i="7" s="1"/>
  <c r="R6" i="7" s="1"/>
  <c r="S6" i="7" s="1"/>
  <c r="T6" i="7" s="1"/>
  <c r="U6" i="7" s="1"/>
  <c r="BX34" i="6" l="1"/>
  <c r="BX42" i="6" s="1"/>
  <c r="BW42" i="6"/>
  <c r="BW40" i="6"/>
  <c r="BW41" i="6"/>
  <c r="K16" i="7"/>
  <c r="J16" i="7"/>
  <c r="L17" i="7"/>
  <c r="L16" i="7"/>
  <c r="J15" i="7"/>
  <c r="F16" i="7"/>
  <c r="N16" i="7"/>
  <c r="K15" i="7"/>
  <c r="G16" i="7"/>
  <c r="L15" i="7"/>
  <c r="H16" i="7"/>
  <c r="M17" i="7"/>
  <c r="E15" i="7"/>
  <c r="M15" i="7"/>
  <c r="I16" i="7"/>
  <c r="G15" i="7"/>
  <c r="O15" i="7"/>
  <c r="H15" i="7"/>
  <c r="I15" i="7"/>
  <c r="E16" i="7"/>
  <c r="M16" i="7"/>
  <c r="N17" i="7"/>
  <c r="F15" i="7"/>
  <c r="N15" i="7"/>
  <c r="L10" i="7"/>
  <c r="E9" i="7"/>
  <c r="E8" i="7"/>
  <c r="I9" i="7"/>
  <c r="M8" i="7"/>
  <c r="J9" i="7"/>
  <c r="N8" i="7"/>
  <c r="M9" i="7"/>
  <c r="I8" i="7"/>
  <c r="O13" i="7"/>
  <c r="H10" i="7"/>
  <c r="F12" i="7"/>
  <c r="D10" i="7"/>
  <c r="G13" i="7"/>
  <c r="K12" i="7"/>
  <c r="O12" i="7"/>
  <c r="M10" i="7" l="1"/>
  <c r="BX41" i="6"/>
  <c r="BX40" i="6"/>
  <c r="L18" i="1"/>
  <c r="L34" i="1" s="1"/>
  <c r="D18" i="1"/>
  <c r="D34" i="1" s="1"/>
  <c r="M18" i="1"/>
  <c r="M34" i="1" s="1"/>
  <c r="H18" i="1"/>
  <c r="H34" i="1" s="1"/>
  <c r="I10" i="7"/>
  <c r="K8" i="7"/>
  <c r="K9" i="7"/>
  <c r="F9" i="7"/>
  <c r="F8" i="7"/>
  <c r="O9" i="7"/>
  <c r="O8" i="7"/>
  <c r="E10" i="7"/>
  <c r="G12" i="7"/>
  <c r="J10" i="7"/>
  <c r="N10" i="7"/>
  <c r="N18" i="1" l="1"/>
  <c r="N34" i="1" s="1"/>
  <c r="J18" i="1"/>
  <c r="J34" i="1" s="1"/>
  <c r="I18" i="1"/>
  <c r="I34" i="1" s="1"/>
  <c r="E18" i="1"/>
  <c r="E34" i="1" s="1"/>
  <c r="G9" i="7"/>
  <c r="G8" i="7"/>
  <c r="F10" i="7"/>
  <c r="O10" i="7"/>
  <c r="K10" i="7"/>
  <c r="O18" i="1" l="1"/>
  <c r="O34" i="1" s="1"/>
  <c r="K18" i="1"/>
  <c r="K34" i="1" s="1"/>
  <c r="F18" i="1"/>
  <c r="F34" i="1" s="1"/>
  <c r="G10" i="7"/>
  <c r="S24" i="1"/>
  <c r="T24" i="1"/>
  <c r="U24" i="1"/>
  <c r="Q27" i="1"/>
  <c r="P27" i="1"/>
  <c r="P22" i="1"/>
  <c r="Q22" i="1"/>
  <c r="R22" i="1"/>
  <c r="S22" i="1"/>
  <c r="T22" i="1"/>
  <c r="U22" i="1"/>
  <c r="P24" i="1"/>
  <c r="Q24" i="1"/>
  <c r="R24" i="1"/>
  <c r="R27" i="1"/>
  <c r="S27" i="1"/>
  <c r="T27" i="1"/>
  <c r="U27" i="1"/>
  <c r="P30" i="1"/>
  <c r="Q30" i="1"/>
  <c r="R30" i="1"/>
  <c r="S30" i="1"/>
  <c r="T30" i="1"/>
  <c r="U30" i="1"/>
  <c r="P31" i="1"/>
  <c r="Q31" i="1"/>
  <c r="R31" i="1"/>
  <c r="S31" i="1"/>
  <c r="T31" i="1"/>
  <c r="U31" i="1"/>
  <c r="P32" i="1"/>
  <c r="Q32" i="1"/>
  <c r="R32" i="1"/>
  <c r="S32" i="1"/>
  <c r="T32" i="1"/>
  <c r="U32" i="1"/>
  <c r="P33" i="1"/>
  <c r="Q33" i="1"/>
  <c r="R33" i="1"/>
  <c r="S33" i="1"/>
  <c r="T33" i="1"/>
  <c r="U33" i="1"/>
  <c r="O16" i="1"/>
  <c r="N16" i="1"/>
  <c r="M16" i="1"/>
  <c r="L16" i="1"/>
  <c r="K16" i="1"/>
  <c r="J16" i="1"/>
  <c r="I16" i="1"/>
  <c r="H16" i="1"/>
  <c r="G16" i="1"/>
  <c r="F16" i="1"/>
  <c r="E16" i="1"/>
  <c r="D16" i="1"/>
  <c r="AZ5" i="6"/>
  <c r="AY5" i="6"/>
  <c r="AX5" i="6"/>
  <c r="AW5" i="6"/>
  <c r="AV5" i="6"/>
  <c r="AU5" i="6"/>
  <c r="AT5" i="6"/>
  <c r="AS5" i="6"/>
  <c r="AR5" i="6"/>
  <c r="AQ5" i="6"/>
  <c r="AP5" i="6"/>
  <c r="AO5" i="6"/>
  <c r="AN5" i="6"/>
  <c r="AM5" i="6"/>
  <c r="AL5" i="6"/>
  <c r="AK5" i="6"/>
  <c r="AJ5" i="6"/>
  <c r="AI5" i="6"/>
  <c r="AH5" i="6"/>
  <c r="AG5" i="6"/>
  <c r="AF5" i="6"/>
  <c r="AE5" i="6"/>
  <c r="AD5" i="6"/>
  <c r="AC5" i="6"/>
  <c r="AB5" i="6"/>
  <c r="AA5" i="6"/>
  <c r="Z5" i="6"/>
  <c r="Y5" i="6"/>
  <c r="X5" i="6"/>
  <c r="W5" i="6"/>
  <c r="V5" i="6"/>
  <c r="U5" i="6"/>
  <c r="T5" i="6"/>
  <c r="S5" i="6"/>
  <c r="R5" i="6"/>
  <c r="Q5" i="6"/>
  <c r="P5" i="6"/>
  <c r="O5" i="6"/>
  <c r="N5" i="6"/>
  <c r="M5" i="6"/>
  <c r="L5" i="6"/>
  <c r="K5" i="6"/>
  <c r="J5" i="6"/>
  <c r="I5" i="6"/>
  <c r="H5" i="6"/>
  <c r="G5" i="6"/>
  <c r="F5" i="6"/>
  <c r="E5" i="6"/>
  <c r="E9" i="6"/>
  <c r="G18" i="1" l="1"/>
  <c r="G34" i="1" s="1"/>
  <c r="N10" i="6"/>
  <c r="O10" i="6"/>
  <c r="G10" i="6"/>
  <c r="K10" i="6"/>
  <c r="J26" i="1" s="1"/>
  <c r="P10" i="6"/>
  <c r="F10" i="6"/>
  <c r="E32" i="1" s="1"/>
  <c r="L10" i="6"/>
  <c r="H10" i="6"/>
  <c r="J10" i="6"/>
  <c r="E10" i="6"/>
  <c r="I10" i="6"/>
  <c r="M10" i="6"/>
  <c r="P9" i="6"/>
  <c r="O9" i="6"/>
  <c r="N9" i="6"/>
  <c r="M9" i="6"/>
  <c r="L9" i="6"/>
  <c r="K9" i="6"/>
  <c r="J9" i="6"/>
  <c r="I9" i="6"/>
  <c r="H9" i="6"/>
  <c r="G9" i="6"/>
  <c r="F9" i="6"/>
  <c r="J32" i="1" l="1"/>
  <c r="L22" i="1"/>
  <c r="L26" i="1"/>
  <c r="E29" i="1"/>
  <c r="E26" i="1"/>
  <c r="O22" i="1"/>
  <c r="O26" i="1"/>
  <c r="H32" i="1"/>
  <c r="H26" i="1"/>
  <c r="F32" i="1"/>
  <c r="F26" i="1"/>
  <c r="D29" i="1"/>
  <c r="D26" i="1"/>
  <c r="N22" i="1"/>
  <c r="N26" i="1"/>
  <c r="I32" i="1"/>
  <c r="I26" i="1"/>
  <c r="M22" i="1"/>
  <c r="M26" i="1"/>
  <c r="N32" i="1"/>
  <c r="G32" i="1"/>
  <c r="G26" i="1"/>
  <c r="M32" i="1"/>
  <c r="K32" i="1"/>
  <c r="K26" i="1"/>
  <c r="O32" i="1"/>
  <c r="D32" i="1"/>
  <c r="L32" i="1"/>
  <c r="F8" i="6"/>
  <c r="G8" i="6" s="1"/>
  <c r="H8" i="6" s="1"/>
  <c r="I8" i="6" s="1"/>
  <c r="J8" i="6" s="1"/>
  <c r="K8" i="6" s="1"/>
  <c r="L8" i="6" s="1"/>
  <c r="M8" i="6" s="1"/>
  <c r="N8" i="6" s="1"/>
  <c r="O8" i="6" s="1"/>
  <c r="P8" i="6" s="1"/>
  <c r="AO2" i="6"/>
  <c r="AS2" i="6" s="1"/>
  <c r="AW2" i="6" s="1"/>
  <c r="O8" i="4" l="1"/>
  <c r="O15" i="1" s="1"/>
  <c r="N8" i="4"/>
  <c r="N15" i="1" s="1"/>
  <c r="M8" i="4"/>
  <c r="M15" i="1" s="1"/>
  <c r="L8" i="4"/>
  <c r="L15" i="1" s="1"/>
  <c r="K8" i="4"/>
  <c r="K15" i="1" s="1"/>
  <c r="J8" i="4"/>
  <c r="J15" i="1" s="1"/>
  <c r="I8" i="4"/>
  <c r="I15" i="1" s="1"/>
  <c r="H8" i="4"/>
  <c r="H15" i="1" s="1"/>
  <c r="G8" i="4"/>
  <c r="G15" i="1" s="1"/>
  <c r="F8" i="4"/>
  <c r="F15" i="1" s="1"/>
  <c r="E8" i="4"/>
  <c r="E15" i="1" s="1"/>
  <c r="D8" i="4"/>
  <c r="D15" i="1" s="1"/>
  <c r="O6" i="4"/>
  <c r="O5" i="4"/>
  <c r="O4" i="4"/>
  <c r="N6" i="4"/>
  <c r="M6" i="4"/>
  <c r="L6" i="4"/>
  <c r="K6" i="4"/>
  <c r="J6" i="4"/>
  <c r="I6" i="4"/>
  <c r="H6" i="4"/>
  <c r="G6" i="4"/>
  <c r="F6" i="4"/>
  <c r="N5" i="4"/>
  <c r="M5" i="4"/>
  <c r="L5" i="4"/>
  <c r="K5" i="4"/>
  <c r="J5" i="4"/>
  <c r="I5" i="4"/>
  <c r="H5" i="4"/>
  <c r="G5" i="4"/>
  <c r="F5" i="4"/>
  <c r="N4" i="4"/>
  <c r="M4" i="4"/>
  <c r="L4" i="4"/>
  <c r="K4" i="4"/>
  <c r="J4" i="4"/>
  <c r="I4" i="4"/>
  <c r="H4" i="4"/>
  <c r="G4" i="4"/>
  <c r="F4" i="4"/>
  <c r="E7" i="4"/>
  <c r="D7" i="4"/>
  <c r="E2" i="4"/>
  <c r="F2" i="4" s="1"/>
  <c r="G2" i="4" s="1"/>
  <c r="H2" i="4" s="1"/>
  <c r="I2" i="4" s="1"/>
  <c r="J2" i="4" s="1"/>
  <c r="K2" i="4" s="1"/>
  <c r="L2" i="4" s="1"/>
  <c r="M2" i="4" s="1"/>
  <c r="N2" i="4" s="1"/>
  <c r="O2" i="4" s="1"/>
  <c r="P2" i="4" s="1"/>
  <c r="Q2" i="4" s="1"/>
  <c r="R2" i="4" s="1"/>
  <c r="S2" i="4" s="1"/>
  <c r="T2" i="4" s="1"/>
  <c r="U2" i="4" s="1"/>
  <c r="O13" i="1"/>
  <c r="O29" i="1" s="1"/>
  <c r="N13" i="1"/>
  <c r="N29" i="1" s="1"/>
  <c r="M13" i="1"/>
  <c r="M29" i="1" s="1"/>
  <c r="L13" i="1"/>
  <c r="L29" i="1" s="1"/>
  <c r="K13" i="1"/>
  <c r="K29" i="1" s="1"/>
  <c r="J13" i="1"/>
  <c r="J29" i="1" s="1"/>
  <c r="I13" i="1"/>
  <c r="I29" i="1" s="1"/>
  <c r="H13" i="1"/>
  <c r="H29" i="1" s="1"/>
  <c r="G13" i="1"/>
  <c r="G29" i="1" s="1"/>
  <c r="F13" i="1"/>
  <c r="F29" i="1" s="1"/>
  <c r="F273" i="4"/>
  <c r="E273" i="4"/>
  <c r="D273" i="4"/>
  <c r="F250" i="4"/>
  <c r="E250" i="4"/>
  <c r="D250" i="4"/>
  <c r="F227" i="4"/>
  <c r="E227" i="4"/>
  <c r="D227" i="4"/>
  <c r="F204" i="4"/>
  <c r="E204" i="4"/>
  <c r="D204" i="4"/>
  <c r="J31" i="1" l="1"/>
  <c r="K31" i="1"/>
  <c r="E31" i="1"/>
  <c r="M31" i="1"/>
  <c r="H31" i="1"/>
  <c r="I31" i="1"/>
  <c r="D31" i="1"/>
  <c r="L31" i="1"/>
  <c r="F31" i="1"/>
  <c r="N31" i="1"/>
  <c r="G31" i="1"/>
  <c r="O31" i="1"/>
  <c r="G12" i="4"/>
  <c r="D10" i="4"/>
  <c r="E10" i="4"/>
  <c r="O11" i="4"/>
  <c r="K12" i="4"/>
  <c r="K11" i="4"/>
  <c r="L11" i="4"/>
  <c r="M11" i="4"/>
  <c r="J11" i="4"/>
  <c r="E14" i="4"/>
  <c r="F12" i="4"/>
  <c r="N12" i="4"/>
  <c r="L12" i="4"/>
  <c r="G11" i="4"/>
  <c r="F11" i="4"/>
  <c r="N11" i="4"/>
  <c r="M12" i="4"/>
  <c r="E15" i="4"/>
  <c r="H11" i="4"/>
  <c r="D14" i="4"/>
  <c r="J12" i="4"/>
  <c r="I11" i="4"/>
  <c r="H12" i="4"/>
  <c r="D15" i="4"/>
  <c r="E14" i="1"/>
  <c r="E30" i="1" s="1"/>
  <c r="D14" i="1"/>
  <c r="D30" i="1" s="1"/>
  <c r="I12" i="4"/>
  <c r="O12" i="4"/>
  <c r="M7" i="4"/>
  <c r="N7" i="4"/>
  <c r="N10" i="4" s="1"/>
  <c r="L7" i="4"/>
  <c r="O7" i="4"/>
  <c r="P13" i="1"/>
  <c r="P29" i="1" s="1"/>
  <c r="F181" i="4"/>
  <c r="E181" i="4"/>
  <c r="D181" i="4"/>
  <c r="K7" i="4" s="1"/>
  <c r="F158" i="4"/>
  <c r="D158" i="4"/>
  <c r="J7" i="4" s="1"/>
  <c r="E162" i="4"/>
  <c r="E158" i="4" s="1"/>
  <c r="F135" i="4"/>
  <c r="D135" i="4"/>
  <c r="I7" i="4" s="1"/>
  <c r="F112" i="4"/>
  <c r="D112" i="4"/>
  <c r="H7" i="4" s="1"/>
  <c r="E139" i="4"/>
  <c r="E135" i="4" s="1"/>
  <c r="E116" i="4"/>
  <c r="E112" i="4" s="1"/>
  <c r="F66" i="4"/>
  <c r="E66" i="4"/>
  <c r="D66" i="4"/>
  <c r="D53" i="4" s="1"/>
  <c r="F7" i="4" s="1"/>
  <c r="F89" i="4"/>
  <c r="D89" i="4"/>
  <c r="G7" i="4" s="1"/>
  <c r="G10" i="4" s="1"/>
  <c r="E94" i="4"/>
  <c r="E93" i="4"/>
  <c r="F53" i="4"/>
  <c r="K12" i="1"/>
  <c r="J12" i="1"/>
  <c r="I12" i="1"/>
  <c r="H12" i="1"/>
  <c r="G12" i="1"/>
  <c r="F12" i="1"/>
  <c r="E12" i="1"/>
  <c r="D12" i="1"/>
  <c r="D28" i="1" s="1"/>
  <c r="U12" i="1"/>
  <c r="U28" i="1" s="1"/>
  <c r="T12" i="1"/>
  <c r="T28" i="1" s="1"/>
  <c r="S12" i="1"/>
  <c r="S28" i="1" s="1"/>
  <c r="R12" i="1"/>
  <c r="R28" i="1" s="1"/>
  <c r="Q12" i="1"/>
  <c r="Q28" i="1" s="1"/>
  <c r="P12" i="1"/>
  <c r="P28" i="1" s="1"/>
  <c r="O12" i="1"/>
  <c r="N12" i="1"/>
  <c r="M12" i="1"/>
  <c r="L12" i="1"/>
  <c r="M14" i="1" l="1"/>
  <c r="M30" i="1" s="1"/>
  <c r="M10" i="4"/>
  <c r="L14" i="1"/>
  <c r="L30" i="1" s="1"/>
  <c r="L10" i="4"/>
  <c r="K14" i="1"/>
  <c r="K30" i="1" s="1"/>
  <c r="K10" i="4"/>
  <c r="J14" i="1"/>
  <c r="J30" i="1" s="1"/>
  <c r="J10" i="4"/>
  <c r="H14" i="1"/>
  <c r="H30" i="1" s="1"/>
  <c r="H10" i="4"/>
  <c r="I14" i="1"/>
  <c r="I30" i="1" s="1"/>
  <c r="I10" i="4"/>
  <c r="F14" i="1"/>
  <c r="F30" i="1" s="1"/>
  <c r="F10" i="4"/>
  <c r="O14" i="4"/>
  <c r="O10" i="4"/>
  <c r="F15" i="4"/>
  <c r="F14" i="4"/>
  <c r="L15" i="4"/>
  <c r="N14" i="1"/>
  <c r="N30" i="1" s="1"/>
  <c r="I14" i="4"/>
  <c r="G14" i="4"/>
  <c r="G14" i="1"/>
  <c r="G30" i="1" s="1"/>
  <c r="O14" i="1"/>
  <c r="O30" i="1" s="1"/>
  <c r="J14" i="4"/>
  <c r="M16" i="4"/>
  <c r="M33" i="1"/>
  <c r="E16" i="4"/>
  <c r="E33" i="1"/>
  <c r="D16" i="4"/>
  <c r="D33" i="1"/>
  <c r="I28" i="1"/>
  <c r="O28" i="1"/>
  <c r="G28" i="1"/>
  <c r="J28" i="1"/>
  <c r="K28" i="1"/>
  <c r="L28" i="1"/>
  <c r="H28" i="1"/>
  <c r="H11" i="1"/>
  <c r="H27" i="1" s="1"/>
  <c r="E28" i="1"/>
  <c r="E11" i="1"/>
  <c r="E27" i="1" s="1"/>
  <c r="M28" i="1"/>
  <c r="M11" i="1"/>
  <c r="M27" i="1" s="1"/>
  <c r="N28" i="1"/>
  <c r="F28" i="1"/>
  <c r="F11" i="1"/>
  <c r="F27" i="1" s="1"/>
  <c r="D11" i="1"/>
  <c r="D27" i="1" s="1"/>
  <c r="Q13" i="1"/>
  <c r="Q29" i="1" s="1"/>
  <c r="N15" i="4"/>
  <c r="J13" i="4"/>
  <c r="J15" i="4"/>
  <c r="M13" i="4"/>
  <c r="M14" i="4"/>
  <c r="I13" i="4"/>
  <c r="I15" i="4"/>
  <c r="M15" i="4"/>
  <c r="K13" i="4"/>
  <c r="K14" i="4"/>
  <c r="H15" i="4"/>
  <c r="H13" i="4"/>
  <c r="G13" i="4"/>
  <c r="G15" i="4"/>
  <c r="F13" i="4"/>
  <c r="O13" i="4"/>
  <c r="O15" i="4"/>
  <c r="H14" i="4"/>
  <c r="N13" i="4"/>
  <c r="L13" i="4"/>
  <c r="L14" i="4"/>
  <c r="K15" i="4"/>
  <c r="N14" i="4"/>
  <c r="E89" i="4"/>
  <c r="U5" i="1"/>
  <c r="U52" i="1" s="1"/>
  <c r="T5" i="1"/>
  <c r="T52" i="1" s="1"/>
  <c r="S5" i="1"/>
  <c r="S52" i="1" s="1"/>
  <c r="R5" i="1"/>
  <c r="R52" i="1" s="1"/>
  <c r="Q5" i="1"/>
  <c r="Q52" i="1" s="1"/>
  <c r="P5" i="1"/>
  <c r="P52" i="1" s="1"/>
  <c r="O5" i="1"/>
  <c r="O52" i="1" s="1"/>
  <c r="N5" i="1"/>
  <c r="N52" i="1" s="1"/>
  <c r="M5" i="1"/>
  <c r="M52" i="1" s="1"/>
  <c r="L5" i="1"/>
  <c r="L52" i="1" s="1"/>
  <c r="U4" i="1"/>
  <c r="U20" i="1" s="1"/>
  <c r="T4" i="1"/>
  <c r="T20" i="1" s="1"/>
  <c r="S4" i="1"/>
  <c r="S20" i="1" s="1"/>
  <c r="R4" i="1"/>
  <c r="R20" i="1" s="1"/>
  <c r="Q4" i="1"/>
  <c r="Q20" i="1" s="1"/>
  <c r="P4" i="1"/>
  <c r="P20" i="1" s="1"/>
  <c r="O4" i="1"/>
  <c r="N4" i="1"/>
  <c r="M4" i="1"/>
  <c r="L4" i="1"/>
  <c r="K4" i="1"/>
  <c r="J4" i="1"/>
  <c r="I4" i="1"/>
  <c r="H4" i="1"/>
  <c r="G4" i="1"/>
  <c r="F4" i="1"/>
  <c r="E4" i="1"/>
  <c r="D4" i="1"/>
  <c r="H20" i="1" l="1"/>
  <c r="H43" i="1"/>
  <c r="H42" i="1"/>
  <c r="H41" i="1"/>
  <c r="L20" i="1"/>
  <c r="L43" i="1"/>
  <c r="L42" i="1"/>
  <c r="L41" i="1"/>
  <c r="E20" i="1"/>
  <c r="E43" i="1"/>
  <c r="E42" i="1"/>
  <c r="E41" i="1"/>
  <c r="I20" i="1"/>
  <c r="I43" i="1"/>
  <c r="I42" i="1"/>
  <c r="I41" i="1"/>
  <c r="J20" i="1"/>
  <c r="J43" i="1"/>
  <c r="J42" i="1"/>
  <c r="J41" i="1"/>
  <c r="K20" i="1"/>
  <c r="K43" i="1"/>
  <c r="K42" i="1"/>
  <c r="K41" i="1"/>
  <c r="F20" i="1"/>
  <c r="F43" i="1"/>
  <c r="F42" i="1"/>
  <c r="F41" i="1"/>
  <c r="N20" i="1"/>
  <c r="N43" i="1"/>
  <c r="N42" i="1"/>
  <c r="N41" i="1"/>
  <c r="D43" i="1"/>
  <c r="D42" i="1"/>
  <c r="D41" i="1"/>
  <c r="M20" i="1"/>
  <c r="M43" i="1"/>
  <c r="M42" i="1"/>
  <c r="M41" i="1"/>
  <c r="G20" i="1"/>
  <c r="G43" i="1"/>
  <c r="G42" i="1"/>
  <c r="G41" i="1"/>
  <c r="O20" i="1"/>
  <c r="O43" i="1"/>
  <c r="O42" i="1"/>
  <c r="O41" i="1"/>
  <c r="K11" i="1"/>
  <c r="K27" i="1" s="1"/>
  <c r="J11" i="1"/>
  <c r="J27" i="1" s="1"/>
  <c r="I11" i="1"/>
  <c r="I27" i="1" s="1"/>
  <c r="L11" i="1"/>
  <c r="L27" i="1" s="1"/>
  <c r="N21" i="1"/>
  <c r="O21" i="1"/>
  <c r="S21" i="1"/>
  <c r="P21" i="1"/>
  <c r="L21" i="1"/>
  <c r="Q21" i="1"/>
  <c r="R21" i="1"/>
  <c r="T21" i="1"/>
  <c r="M21" i="1"/>
  <c r="U21" i="1"/>
  <c r="N11" i="1"/>
  <c r="N27" i="1" s="1"/>
  <c r="O11" i="1"/>
  <c r="O27" i="1" s="1"/>
  <c r="E5" i="1"/>
  <c r="E52" i="1" s="1"/>
  <c r="G11" i="1"/>
  <c r="G27" i="1" s="1"/>
  <c r="O16" i="4"/>
  <c r="O33" i="1"/>
  <c r="N16" i="4"/>
  <c r="N33" i="1"/>
  <c r="L16" i="4"/>
  <c r="L33" i="1"/>
  <c r="K16" i="4"/>
  <c r="K33" i="1"/>
  <c r="J16" i="4"/>
  <c r="J33" i="1"/>
  <c r="I16" i="4"/>
  <c r="I33" i="1"/>
  <c r="F16" i="4"/>
  <c r="F33" i="1"/>
  <c r="H16" i="4"/>
  <c r="H33" i="1"/>
  <c r="G16" i="4"/>
  <c r="G33" i="1"/>
  <c r="Q37" i="1"/>
  <c r="R37" i="1"/>
  <c r="M38" i="1"/>
  <c r="N38" i="1"/>
  <c r="J38" i="1"/>
  <c r="D38" i="1"/>
  <c r="D20" i="1"/>
  <c r="T38" i="1"/>
  <c r="E38" i="1"/>
  <c r="F38" i="1"/>
  <c r="S38" i="1"/>
  <c r="L38" i="1"/>
  <c r="H6" i="1"/>
  <c r="H22" i="1" s="1"/>
  <c r="P37" i="1"/>
  <c r="M36" i="1"/>
  <c r="U36" i="1"/>
  <c r="N36" i="1"/>
  <c r="D5" i="1"/>
  <c r="D52" i="1" s="1"/>
  <c r="K6" i="1"/>
  <c r="K22" i="1" s="1"/>
  <c r="K39" i="1"/>
  <c r="K40" i="1"/>
  <c r="P39" i="1"/>
  <c r="G5" i="1"/>
  <c r="G52" i="1" s="1"/>
  <c r="G40" i="1"/>
  <c r="G39" i="1"/>
  <c r="O37" i="1"/>
  <c r="O40" i="1"/>
  <c r="O39" i="1"/>
  <c r="I6" i="1"/>
  <c r="I22" i="1" s="1"/>
  <c r="I40" i="1"/>
  <c r="I39" i="1"/>
  <c r="G38" i="1"/>
  <c r="K38" i="1"/>
  <c r="S7" i="1"/>
  <c r="S50" i="1" s="1"/>
  <c r="S37" i="1"/>
  <c r="D39" i="1"/>
  <c r="D40" i="1"/>
  <c r="L7" i="1"/>
  <c r="L50" i="1" s="1"/>
  <c r="L37" i="1"/>
  <c r="L40" i="1"/>
  <c r="L39" i="1"/>
  <c r="T7" i="1"/>
  <c r="T50" i="1" s="1"/>
  <c r="T37" i="1"/>
  <c r="R36" i="1"/>
  <c r="R13" i="1"/>
  <c r="R29" i="1" s="1"/>
  <c r="Q39" i="1"/>
  <c r="H5" i="1"/>
  <c r="H52" i="1" s="1"/>
  <c r="H40" i="1"/>
  <c r="H39" i="1"/>
  <c r="O36" i="1"/>
  <c r="J5" i="1"/>
  <c r="J52" i="1" s="1"/>
  <c r="J39" i="1"/>
  <c r="J40" i="1"/>
  <c r="P7" i="1"/>
  <c r="P50" i="1" s="1"/>
  <c r="P36" i="1"/>
  <c r="R38" i="1"/>
  <c r="Q36" i="1"/>
  <c r="O38" i="1"/>
  <c r="E39" i="1"/>
  <c r="E40" i="1"/>
  <c r="M7" i="1"/>
  <c r="M50" i="1" s="1"/>
  <c r="M39" i="1"/>
  <c r="M37" i="1"/>
  <c r="M40" i="1"/>
  <c r="U7" i="1"/>
  <c r="U50" i="1" s="1"/>
  <c r="U37" i="1"/>
  <c r="S36" i="1"/>
  <c r="U38" i="1"/>
  <c r="P38" i="1"/>
  <c r="I38" i="1"/>
  <c r="F6" i="1"/>
  <c r="F22" i="1" s="1"/>
  <c r="F40" i="1"/>
  <c r="F39" i="1"/>
  <c r="N37" i="1"/>
  <c r="N39" i="1"/>
  <c r="N40" i="1"/>
  <c r="L36" i="1"/>
  <c r="T36" i="1"/>
  <c r="Q38" i="1"/>
  <c r="H38" i="1"/>
  <c r="I5" i="1"/>
  <c r="I52" i="1" s="1"/>
  <c r="Q7" i="1"/>
  <c r="Q50" i="1" s="1"/>
  <c r="G6" i="1"/>
  <c r="G22" i="1" s="1"/>
  <c r="R7" i="1"/>
  <c r="R50" i="1" s="1"/>
  <c r="E6" i="1"/>
  <c r="E22" i="1" s="1"/>
  <c r="K5" i="1"/>
  <c r="K52" i="1" s="1"/>
  <c r="D6" i="1"/>
  <c r="D22" i="1" s="1"/>
  <c r="O7" i="1"/>
  <c r="O50" i="1" s="1"/>
  <c r="N7" i="1"/>
  <c r="N50" i="1" s="1"/>
  <c r="F5" i="1"/>
  <c r="F52" i="1" s="1"/>
  <c r="J6" i="1"/>
  <c r="J22" i="1" s="1"/>
  <c r="E2" i="1"/>
  <c r="F2" i="1" s="1"/>
  <c r="G2" i="1" s="1"/>
  <c r="H2" i="1" s="1"/>
  <c r="I2" i="1" s="1"/>
  <c r="J2" i="1" s="1"/>
  <c r="K2" i="1" s="1"/>
  <c r="L2" i="1" s="1"/>
  <c r="M2" i="1" s="1"/>
  <c r="N2" i="1" s="1"/>
  <c r="O2" i="1" s="1"/>
  <c r="P2" i="1" s="1"/>
  <c r="Q2" i="1" s="1"/>
  <c r="R2" i="1" s="1"/>
  <c r="S2" i="1" s="1"/>
  <c r="T2" i="1" s="1"/>
  <c r="U2" i="1" s="1"/>
  <c r="E21" i="1" l="1"/>
  <c r="K21" i="1"/>
  <c r="F21" i="1"/>
  <c r="I21" i="1"/>
  <c r="J21" i="1"/>
  <c r="D21" i="1"/>
  <c r="H21" i="1"/>
  <c r="G21" i="1"/>
  <c r="T23" i="1"/>
  <c r="Q23" i="1"/>
  <c r="S23" i="1"/>
  <c r="P23" i="1"/>
  <c r="U23" i="1"/>
  <c r="O23" i="1"/>
  <c r="R23" i="1"/>
  <c r="N23" i="1"/>
  <c r="L23" i="1"/>
  <c r="M23" i="1"/>
  <c r="E36" i="1"/>
  <c r="N8" i="1"/>
  <c r="I36" i="1"/>
  <c r="G36" i="1"/>
  <c r="M8" i="1"/>
  <c r="I37" i="1"/>
  <c r="D36" i="1"/>
  <c r="F37" i="1"/>
  <c r="H36" i="1"/>
  <c r="L8" i="1"/>
  <c r="O8" i="1"/>
  <c r="J36" i="1"/>
  <c r="K37" i="1"/>
  <c r="H37" i="1"/>
  <c r="I7" i="1"/>
  <c r="I50" i="1" s="1"/>
  <c r="D7" i="1"/>
  <c r="D50" i="1" s="1"/>
  <c r="D37" i="1"/>
  <c r="J7" i="1"/>
  <c r="J50" i="1" s="1"/>
  <c r="J37" i="1"/>
  <c r="E7" i="1"/>
  <c r="E50" i="1" s="1"/>
  <c r="E37" i="1"/>
  <c r="S13" i="1"/>
  <c r="S29" i="1" s="1"/>
  <c r="R39" i="1"/>
  <c r="G7" i="1"/>
  <c r="G50" i="1" s="1"/>
  <c r="G37" i="1"/>
  <c r="K7" i="1"/>
  <c r="K50" i="1" s="1"/>
  <c r="K36" i="1"/>
  <c r="F7" i="1"/>
  <c r="F50" i="1" s="1"/>
  <c r="F36" i="1"/>
  <c r="H7" i="1"/>
  <c r="H50" i="1" s="1"/>
  <c r="N24" i="1" l="1"/>
  <c r="N9" i="1"/>
  <c r="N25" i="1" s="1"/>
  <c r="L24" i="1"/>
  <c r="L9" i="1"/>
  <c r="L25" i="1" s="1"/>
  <c r="O24" i="1"/>
  <c r="O9" i="1"/>
  <c r="O25" i="1" s="1"/>
  <c r="M24" i="1"/>
  <c r="M9" i="1"/>
  <c r="M25" i="1" s="1"/>
  <c r="I23" i="1"/>
  <c r="F23" i="1"/>
  <c r="J23" i="1"/>
  <c r="K23" i="1"/>
  <c r="D23" i="1"/>
  <c r="G23" i="1"/>
  <c r="H23" i="1"/>
  <c r="E23" i="1"/>
  <c r="H8" i="1"/>
  <c r="H44" i="1" s="1"/>
  <c r="J8" i="1"/>
  <c r="I8" i="1"/>
  <c r="O44" i="1"/>
  <c r="K8" i="1"/>
  <c r="D8" i="1"/>
  <c r="D44" i="1" s="1"/>
  <c r="G8" i="1"/>
  <c r="E8" i="1"/>
  <c r="E44" i="1" s="1"/>
  <c r="M44" i="1"/>
  <c r="F8" i="1"/>
  <c r="F44" i="1" s="1"/>
  <c r="L44" i="1"/>
  <c r="N44" i="1"/>
  <c r="S39" i="1"/>
  <c r="T13" i="1"/>
  <c r="T29" i="1" s="1"/>
  <c r="K24" i="1" l="1"/>
  <c r="K9" i="1"/>
  <c r="K25" i="1" s="1"/>
  <c r="E24" i="1"/>
  <c r="E9" i="1"/>
  <c r="E25" i="1" s="1"/>
  <c r="G24" i="1"/>
  <c r="G9" i="1"/>
  <c r="G25" i="1" s="1"/>
  <c r="I24" i="1"/>
  <c r="I9" i="1"/>
  <c r="I25" i="1" s="1"/>
  <c r="F24" i="1"/>
  <c r="F9" i="1"/>
  <c r="F25" i="1" s="1"/>
  <c r="J24" i="1"/>
  <c r="J9" i="1"/>
  <c r="J25" i="1" s="1"/>
  <c r="H24" i="1"/>
  <c r="H9" i="1"/>
  <c r="H25" i="1" s="1"/>
  <c r="D24" i="1"/>
  <c r="D9" i="1"/>
  <c r="D25" i="1" s="1"/>
  <c r="J44" i="1"/>
  <c r="I44" i="1"/>
  <c r="G44" i="1"/>
  <c r="K44" i="1"/>
  <c r="T39" i="1"/>
  <c r="U13" i="1"/>
  <c r="U29" i="1" s="1"/>
  <c r="U39" i="1" l="1"/>
</calcChain>
</file>

<file path=xl/sharedStrings.xml><?xml version="1.0" encoding="utf-8"?>
<sst xmlns="http://schemas.openxmlformats.org/spreadsheetml/2006/main" count="29579" uniqueCount="4760">
  <si>
    <t>Series</t>
  </si>
  <si>
    <t>Allowance budget</t>
  </si>
  <si>
    <t>Allowance Price Containment Reserve</t>
  </si>
  <si>
    <t>Voluntary Renewable Electricity Reserve</t>
  </si>
  <si>
    <t>Allowance supplies, excluding reserves</t>
  </si>
  <si>
    <t>Regulation § 95841</t>
  </si>
  <si>
    <t>Regulation §§ 95870(a), 95871(a)</t>
  </si>
  <si>
    <t>Regulation § 95870(c)</t>
  </si>
  <si>
    <t>Calculation</t>
  </si>
  <si>
    <t>Utility</t>
  </si>
  <si>
    <t>Annual Allocation to Each Electrical Distribution Utility</t>
  </si>
  <si>
    <t>Alameda Municipal Power</t>
  </si>
  <si>
    <t>Anza Electric Cooperative, Inc.</t>
  </si>
  <si>
    <t>City and County of San Francisco, SF Public Utilities Commission</t>
  </si>
  <si>
    <t>City of Anaheim, Public Utilities Department</t>
  </si>
  <si>
    <t>City of Azusa</t>
  </si>
  <si>
    <t>City of Banning</t>
  </si>
  <si>
    <t>City of Biggs</t>
  </si>
  <si>
    <t>City of Burbank</t>
  </si>
  <si>
    <t>City of Cerritos</t>
  </si>
  <si>
    <t>City of Colton</t>
  </si>
  <si>
    <t>City of Corona Dept. of Water &amp; Power</t>
  </si>
  <si>
    <t>City of Glendale</t>
  </si>
  <si>
    <t>City of Healdsburg</t>
  </si>
  <si>
    <t>City of Industry</t>
  </si>
  <si>
    <t>City of Lodi</t>
  </si>
  <si>
    <t>City of Lompoc a Municipal Corporation</t>
  </si>
  <si>
    <t>City of Moreno Valley</t>
  </si>
  <si>
    <t>City of Needles</t>
  </si>
  <si>
    <t>City of Oakland Acting By and Through Its Board of Port Commissioners</t>
  </si>
  <si>
    <t>City of Palo Alto</t>
  </si>
  <si>
    <t>City of Rancho Cucamonga</t>
  </si>
  <si>
    <t>City of Riverside Public Utilities</t>
  </si>
  <si>
    <t>City of Roseville</t>
  </si>
  <si>
    <t>City of Shasta Lake</t>
  </si>
  <si>
    <t>City of Ukiah</t>
  </si>
  <si>
    <t>City of Vernon, Vernon Gas &amp; Electric</t>
  </si>
  <si>
    <t>City of Victorville</t>
  </si>
  <si>
    <t>Eastside Power Authority</t>
  </si>
  <si>
    <t>Golden State Water Company (Bear Valley Electric Service)</t>
  </si>
  <si>
    <t>Gridley Electric Utility</t>
  </si>
  <si>
    <t>Imperial Irrigation District</t>
  </si>
  <si>
    <t>Kirkwood Meadows PUD</t>
  </si>
  <si>
    <t>Lassen Municipal Utility District</t>
  </si>
  <si>
    <t>Liberty Utilities (CalPeco Electric) LLC</t>
  </si>
  <si>
    <t>Los Angeles Department of Water &amp; Power</t>
  </si>
  <si>
    <t>Merced Irrigation District</t>
  </si>
  <si>
    <t>Modesto Irrigation District</t>
  </si>
  <si>
    <t>Pacific Gas and Electric Company</t>
  </si>
  <si>
    <t xml:space="preserve">PacifiCorp  </t>
  </si>
  <si>
    <t>Pasadena Water and Power</t>
  </si>
  <si>
    <t>Pittsburg Power Company</t>
  </si>
  <si>
    <t>Plumas-Sierra Rural Electric Cooperative</t>
  </si>
  <si>
    <t>Power and Water Resources Pooling Authority</t>
  </si>
  <si>
    <t>Redding Electric Utility</t>
  </si>
  <si>
    <t>Sacramento Municipal Utility District (SMUD)</t>
  </si>
  <si>
    <t>San Diego Gas &amp; Electric Company</t>
  </si>
  <si>
    <t>Silicon Valley Power (SVP), City of Santa Clara</t>
  </si>
  <si>
    <t>Southern California Edison Company</t>
  </si>
  <si>
    <t>Stockton Port District</t>
  </si>
  <si>
    <t>Surprise Valley Electrification Corp.</t>
  </si>
  <si>
    <t>Truckee Donner Public Utilities District</t>
  </si>
  <si>
    <t>Turlock Irrigation District</t>
  </si>
  <si>
    <t>Valley Electric Association, Inc.</t>
  </si>
  <si>
    <t>WAPA - Sierra Nevada Region</t>
  </si>
  <si>
    <r>
      <t xml:space="preserve">Annual Allocation to Electrical Distribution Utilities (EDU) under the Cap-and-Trade Regulation </t>
    </r>
    <r>
      <rPr>
        <i/>
        <sz val="12"/>
        <color theme="1"/>
        <rFont val="Arial"/>
        <family val="2"/>
      </rPr>
      <t>Rev. 9/8/2017</t>
    </r>
  </si>
  <si>
    <t>Utility Name</t>
  </si>
  <si>
    <t>Utility Type</t>
  </si>
  <si>
    <t>Annual Allocation to Electrical Distribution Utilities</t>
  </si>
  <si>
    <t xml:space="preserve">Golden State Water Company  </t>
  </si>
  <si>
    <t>IOU</t>
  </si>
  <si>
    <t>Liberty Utilities (formerly CalPECO)</t>
  </si>
  <si>
    <t>Pacific Gas and Electric</t>
  </si>
  <si>
    <t>San Diego Gas &amp; Electric</t>
  </si>
  <si>
    <t>Southern California Edison</t>
  </si>
  <si>
    <t xml:space="preserve">City &amp; County of San Francisco </t>
  </si>
  <si>
    <t>POU</t>
  </si>
  <si>
    <t>City of Alameda</t>
  </si>
  <si>
    <t>City of Anaheim</t>
  </si>
  <si>
    <t xml:space="preserve">City of Azusa (Light &amp; Water)  </t>
  </si>
  <si>
    <t>City of Corona (Water &amp; Power)</t>
  </si>
  <si>
    <t xml:space="preserve">City of Glendale (Water &amp; Power)  </t>
  </si>
  <si>
    <t>City of Gridley</t>
  </si>
  <si>
    <t>City of Lompoc</t>
  </si>
  <si>
    <t>City of Pasadena (Water &amp; Power)</t>
  </si>
  <si>
    <t xml:space="preserve">City of Rancho Cucamonga   </t>
  </si>
  <si>
    <t>City of Redding</t>
  </si>
  <si>
    <t>City of Riverside</t>
  </si>
  <si>
    <t xml:space="preserve">City of Shasta Lake (Shasta Dam Area Public Utility District)  </t>
  </si>
  <si>
    <t>City of Vernon</t>
  </si>
  <si>
    <t>Hercules Municipal Utility (now PG&amp;E)</t>
  </si>
  <si>
    <t>Kirkwood Meadows Public Utility District (formerly Mountain Utilities)</t>
  </si>
  <si>
    <t xml:space="preserve">Lassen Municipal Utility District  </t>
  </si>
  <si>
    <t>Moreno Valley Utilities</t>
  </si>
  <si>
    <t>Pittsburg Power (Island)</t>
  </si>
  <si>
    <t>Port of Oakland</t>
  </si>
  <si>
    <t>Port of Stockton</t>
  </si>
  <si>
    <t xml:space="preserve">Power and Water Resource Pooling Authority  </t>
  </si>
  <si>
    <t>Sacramento Municipal Utility District</t>
  </si>
  <si>
    <t>Silicon Valley Power</t>
  </si>
  <si>
    <t xml:space="preserve">Truckee-Donner Public Utility District  </t>
  </si>
  <si>
    <t>Western Area Power Administration</t>
  </si>
  <si>
    <t xml:space="preserve">Anza Electric Cooperative, Inc.  </t>
  </si>
  <si>
    <t>COOP</t>
  </si>
  <si>
    <t xml:space="preserve">Plumas-Sierra Rural Electric Cooperation  </t>
  </si>
  <si>
    <t xml:space="preserve">Surprise Valley Electrical Corporation  </t>
  </si>
  <si>
    <t xml:space="preserve">Valley Electric Association, Inc.  </t>
  </si>
  <si>
    <t>IOU = Investor Owned Electric Utility, POU = Publicly Owned Electric Utility, COOP = Rural Electric Cooperative</t>
  </si>
  <si>
    <t>Notes:</t>
  </si>
  <si>
    <r>
      <t>1) This list does not substitute for nor supplement the provisions of the Cap-and-Trade Regulation (Regulation) and is intended to provide information about allowance allocation to EDUs based on the best available information as of the creation date indicated in the header. This is not a regulatory document. An unofficial copy of the Regulation can be accessed her</t>
    </r>
    <r>
      <rPr>
        <sz val="10"/>
        <rFont val="Arial"/>
        <family val="2"/>
      </rPr>
      <t xml:space="preserve">e: https://www.arb.ca.gov/cc/capandtrade/capandtrade/unofficial_ct_100217.pdf </t>
    </r>
  </si>
  <si>
    <t>2) Annual Allocation to EDUs is calculated pursuant to section 95892 of the Regulation. With the exception of the City of Shasta Lake for budget years 2016–2020, the annual allocation of allowances for each EDU is calculated by multiplying the percentage of the allocation budget allocated to each EDU (Table 9-3 of the Regulation) by the annual allocation budget to all EDUs (97.7 MMTCO2e; pursuant to section 95870(d) of the Regulation) and by the cap adjustment factor given in Table 9-2 for the relevant budget year.  The allowance allocation to City of Shasta Lake for budget years 2016–2020 is outlined in Table 9-3A.</t>
  </si>
  <si>
    <t>Allocation, electric distribution utilities</t>
  </si>
  <si>
    <t>CARB, EDU tables</t>
  </si>
  <si>
    <t>https://www.arb.ca.gov/cc/capandtrade/allowanceallocation/edu-ng-allowancedistribution/electricity-allocation.xlsx</t>
  </si>
  <si>
    <t>https://www.arb.ca.gov/regact/2016/capandtrade16/attach10.xlsx</t>
  </si>
  <si>
    <t>Sources</t>
  </si>
  <si>
    <t>CARB, EDU tables (see EDU 2020 and EDU 2030 tabs)</t>
  </si>
  <si>
    <t>Petroleum Refineries</t>
  </si>
  <si>
    <t>Crude Petroleum and Natural Gas Extraction</t>
  </si>
  <si>
    <t>Cement Manufacturing</t>
  </si>
  <si>
    <t>Industrial Gas Manufacturing</t>
  </si>
  <si>
    <t>Mineral Mining and Lime Manufacturing</t>
  </si>
  <si>
    <t>Fruit and Vegetable Canning</t>
  </si>
  <si>
    <t>Glass Manufacturing</t>
  </si>
  <si>
    <t>Paper Manufacturing</t>
  </si>
  <si>
    <t>Other Food Manufacturing</t>
  </si>
  <si>
    <t>Dairies</t>
  </si>
  <si>
    <t>Iron, Steel, and Aluminum Processing</t>
  </si>
  <si>
    <t>Chemical, Biological, and Pharmecutical Manufacturing</t>
  </si>
  <si>
    <t>Breweries, Wineries, and Juice Manufacturing</t>
  </si>
  <si>
    <t>Miscellaneous</t>
  </si>
  <si>
    <t>NAICS</t>
  </si>
  <si>
    <t>Year</t>
  </si>
  <si>
    <t>Petroleum Refining and Hydrogen Production</t>
  </si>
  <si>
    <t>Cement, Lime, and Gypsum Product Manufacturing</t>
  </si>
  <si>
    <t>Metal Ore and Mineral Mining</t>
  </si>
  <si>
    <t>Metal Processing and Manufacturing</t>
  </si>
  <si>
    <t>Total allocation</t>
  </si>
  <si>
    <t>True-up allocation</t>
  </si>
  <si>
    <t>Chemical, Biological, and Pharmaceutical Manufacturing</t>
  </si>
  <si>
    <t>Miscellaneous Industrial Facilities</t>
  </si>
  <si>
    <t>Universities and Public Service Facilities</t>
  </si>
  <si>
    <t>Natural Gas Allocation</t>
  </si>
  <si>
    <t>Legacy Contract Generators</t>
  </si>
  <si>
    <t>Waste-to-Energy Facilities</t>
  </si>
  <si>
    <t>Facilities with Limited Exemptions</t>
  </si>
  <si>
    <t>Public Wholesale Water Agencies</t>
  </si>
  <si>
    <t>Entities / facilities</t>
  </si>
  <si>
    <t>Subtotal, industry</t>
  </si>
  <si>
    <t>Subtotal, other</t>
  </si>
  <si>
    <t>Notes</t>
  </si>
  <si>
    <t>Subtotal, electricity distribution utilities</t>
  </si>
  <si>
    <t>Miscellaneous Industrial Facilities and Legacy Contracts</t>
  </si>
  <si>
    <t>Legacy contracts merged into "Miscellaneous"</t>
  </si>
  <si>
    <t>Metal ore merged into "Miscellaneous"</t>
  </si>
  <si>
    <t>Limited exemptions no longer reported</t>
  </si>
  <si>
    <t>Waste-to-energy merged into "Miscellaneous"</t>
  </si>
  <si>
    <t>Miscellaneous, Legacy, and Waste-to-Energy</t>
  </si>
  <si>
    <t>Allocation, natural gas utilities</t>
  </si>
  <si>
    <t>CARB, Industry allocation summaries (2013-2024); linear trend per Regulation § 95893(a) (2025-2030)</t>
  </si>
  <si>
    <t xml:space="preserve">Allocation, industry </t>
  </si>
  <si>
    <t>Subtotal, electricity distribution utlity</t>
  </si>
  <si>
    <t>Subtotal, natural gas</t>
  </si>
  <si>
    <t>Oil and gas</t>
  </si>
  <si>
    <t>Cement</t>
  </si>
  <si>
    <t>Other</t>
  </si>
  <si>
    <t>Electricity allocation as % of total</t>
  </si>
  <si>
    <t>Natural gas allocation as % of total</t>
  </si>
  <si>
    <t>Industrial allocation as % of total</t>
  </si>
  <si>
    <t>Oil and gas as % of industry</t>
  </si>
  <si>
    <t>Cement as % of industry</t>
  </si>
  <si>
    <t>Other as % of industry</t>
  </si>
  <si>
    <t>Allowance supplies, after allocations</t>
  </si>
  <si>
    <t>Voluntary Renewable Energy Reserve</t>
  </si>
  <si>
    <t>Q1</t>
  </si>
  <si>
    <t>Q2</t>
  </si>
  <si>
    <t>Q3</t>
  </si>
  <si>
    <t>Q4</t>
  </si>
  <si>
    <t>Price</t>
  </si>
  <si>
    <t>Deflator</t>
  </si>
  <si>
    <t>2017=100.0</t>
  </si>
  <si>
    <t>2023 USD</t>
  </si>
  <si>
    <t>CARB current auction settlement prices</t>
  </si>
  <si>
    <t>https://ww2.arb.ca.gov/our-work/programs/cap-and-trade-program/auction-information</t>
  </si>
  <si>
    <t>https://fred.stlouisfed.org/series/GDPDEF</t>
  </si>
  <si>
    <t>Annual prices</t>
  </si>
  <si>
    <t>Quarterly prices</t>
  </si>
  <si>
    <t>Units</t>
  </si>
  <si>
    <t>Million allowances</t>
  </si>
  <si>
    <t>Million 2023 USD</t>
  </si>
  <si>
    <t>Total allocations</t>
  </si>
  <si>
    <t>Allowances removed to APCR</t>
  </si>
  <si>
    <t>For graphing only</t>
  </si>
  <si>
    <t>Covered emissions</t>
  </si>
  <si>
    <t>Million tCO2e</t>
  </si>
  <si>
    <t>∆ covered emissions - allowance supplies</t>
  </si>
  <si>
    <t>Source</t>
  </si>
  <si>
    <t>CARB, Annual Allowance Allocation Summaries</t>
  </si>
  <si>
    <t>https://ww2.arb.ca.gov/our-work/programs/cap-and-trade-program/cap-and-trade-program-data</t>
  </si>
  <si>
    <t>Federal Reserve Bank of St Louis FRED deflators</t>
  </si>
  <si>
    <t>Allowance allocations</t>
  </si>
  <si>
    <t>Offset supplies</t>
  </si>
  <si>
    <t>Total issued</t>
  </si>
  <si>
    <t>Total buffer</t>
  </si>
  <si>
    <t>Total, net of buffer</t>
  </si>
  <si>
    <t>Start date</t>
  </si>
  <si>
    <t>End date</t>
  </si>
  <si>
    <t>n/a</t>
  </si>
  <si>
    <t>https://thereserve2.apx.com/mymodule/reg/prjView.asp?id1=393</t>
  </si>
  <si>
    <t>–</t>
  </si>
  <si>
    <t>DEBS</t>
  </si>
  <si>
    <t>CA</t>
  </si>
  <si>
    <t>Ruby Canyon Engineering, Inc.</t>
  </si>
  <si>
    <t>Grey K Trading Limited</t>
  </si>
  <si>
    <t>Cottonwood Dairy Livestock Gas Capture Project</t>
  </si>
  <si>
    <t>3 years</t>
  </si>
  <si>
    <t>EA</t>
  </si>
  <si>
    <t>Livestock</t>
  </si>
  <si>
    <t>CAR393</t>
  </si>
  <si>
    <t>CALS0126-A</t>
  </si>
  <si>
    <t>Agri-Waste Technology, Inc.</t>
  </si>
  <si>
    <t>8 years</t>
  </si>
  <si>
    <t>CALS0124-B</t>
  </si>
  <si>
    <t>CALS0124-A</t>
  </si>
  <si>
    <t>On 12/12/2023, CARB retired all 65,112 credits from the buffer pool for the CAFR5225-A unintentional reversal.</t>
  </si>
  <si>
    <t>https://thereserve2.apx.com/mymodule/reg/prjView.asp?id1=730</t>
  </si>
  <si>
    <t>Environmental Services, Inc.</t>
  </si>
  <si>
    <t>Usal Redwood Forest Company, LLC</t>
  </si>
  <si>
    <t>Usal Redwood Forest</t>
  </si>
  <si>
    <t>Forest</t>
  </si>
  <si>
    <t>CAR730</t>
  </si>
  <si>
    <t>CAFR0123-H</t>
  </si>
  <si>
    <t>On 12/12/2023, CARB retired all 62,266 credits from the buffer pool for the CAFR5225-A unintentional reversal.</t>
  </si>
  <si>
    <t>CAFR0123-G</t>
  </si>
  <si>
    <t>63,030 credits were voluntarily retired in October 2016.  On 12/12/2023, CARB retired all 60,188 credits from the buffer pool for the CAFR5225-A unintentional reversal.</t>
  </si>
  <si>
    <t>CAFR0123-F</t>
  </si>
  <si>
    <t>On 12/12/2023, CARB retired all 57,597 credits from the buffer pool for the CAFR5225-A unintentional reversal.</t>
  </si>
  <si>
    <t>CAFR0123-E</t>
  </si>
  <si>
    <t>On 12/12/2023, CARB retired all 55,658 credits from the buffer pool for the CAFR5225-A unintentional reversal.</t>
  </si>
  <si>
    <t>CAFR0123-D</t>
  </si>
  <si>
    <t>On 12/12/2023, CARB retired all 53,772 credits from the buffer pool for the CAFR5225-A unintentional reversal.</t>
  </si>
  <si>
    <t>CAFR0123-C</t>
  </si>
  <si>
    <t>On 12/12/2023, CARB retired all 51,938 credits from the buffer pool for the CAFR5225-A unintentional reversal.</t>
  </si>
  <si>
    <t>CAFR0123-B</t>
  </si>
  <si>
    <t>On 12/12/2023, CARB retired all 345,879 credits from the buffer pool for the CAFR5225-A unintentional reversal.</t>
  </si>
  <si>
    <t>CAFR0123-A</t>
  </si>
  <si>
    <t>https://thereserve2.apx.com/mymodule/reg/prjView.asp?id1=794</t>
  </si>
  <si>
    <t>NO DEBS</t>
  </si>
  <si>
    <t>WA</t>
  </si>
  <si>
    <t>The Climate Trust</t>
  </si>
  <si>
    <t>Farm Power Lynden Anaerobic Digester</t>
  </si>
  <si>
    <t>CAR794</t>
  </si>
  <si>
    <t>CALS0122-A</t>
  </si>
  <si>
    <t>https://www.vcsprojectdatabase.org/#/project_details/13</t>
  </si>
  <si>
    <t>WY</t>
  </si>
  <si>
    <t>SCS Global Services</t>
  </si>
  <si>
    <t>Peabody Natural Gas, LLC</t>
  </si>
  <si>
    <t>Coal Mine Methane Capture and Use Project at the North Antelope Rochelle Coal Mine Complex</t>
  </si>
  <si>
    <t>MMC</t>
  </si>
  <si>
    <t>CAMM0121-D</t>
  </si>
  <si>
    <t>CAMM0121-C</t>
  </si>
  <si>
    <t>CAMM0121-B2</t>
  </si>
  <si>
    <t>CAMM0121-B</t>
  </si>
  <si>
    <t>CAMM0121-A2</t>
  </si>
  <si>
    <t>CAMM0121-A</t>
  </si>
  <si>
    <t>https://thereserve2.apx.com/mymodule/reg/prjView.asp?id1=891</t>
  </si>
  <si>
    <t>CO</t>
  </si>
  <si>
    <t>SES, Inc.</t>
  </si>
  <si>
    <t>Vessels Coal Gas, Inc.</t>
  </si>
  <si>
    <t>Elk Creek Coal Mine Methane Destruction &amp; Utilization Project</t>
  </si>
  <si>
    <t>CAR891</t>
  </si>
  <si>
    <t>CAMM0120-E</t>
  </si>
  <si>
    <t>CAMM0120-D</t>
  </si>
  <si>
    <t>CAMM0120-C</t>
  </si>
  <si>
    <t>CAMM0120-B2</t>
  </si>
  <si>
    <t>CAMM0120-B</t>
  </si>
  <si>
    <t>CAMM0120-A2</t>
  </si>
  <si>
    <t>CAMM0120-A</t>
  </si>
  <si>
    <t>https://thereserve2.apx.com/mymodule/reg/prjView.asp?id1=606</t>
  </si>
  <si>
    <t>NY</t>
  </si>
  <si>
    <t>SCS Engineers</t>
  </si>
  <si>
    <t>ClimeCo Corporation</t>
  </si>
  <si>
    <t>Sunnyside Farms Inc</t>
  </si>
  <si>
    <t>CAR606</t>
  </si>
  <si>
    <t>CALS0119-C</t>
  </si>
  <si>
    <t>CALS0119-B</t>
  </si>
  <si>
    <t>CALS0119-A</t>
  </si>
  <si>
    <t>https://www.vcsprojectdatabase.org/#/project_details/573</t>
  </si>
  <si>
    <t>IL</t>
  </si>
  <si>
    <t>Keyrock Energy, LLC</t>
  </si>
  <si>
    <t>Corinth Abandoned Mine Methane Recovery Project</t>
  </si>
  <si>
    <t>CAMM0118-E</t>
  </si>
  <si>
    <t>CAMM0118-D</t>
  </si>
  <si>
    <t>CAMM0118-C</t>
  </si>
  <si>
    <t>CAMM0118-B</t>
  </si>
  <si>
    <t>CAMM0118-A</t>
  </si>
  <si>
    <t>https://thereserve2.apx.com/mymodule/reg/prjView.asp?id1=607</t>
  </si>
  <si>
    <t>Aurora Ridge Dairy, LLC</t>
  </si>
  <si>
    <t>Aurora Ridge</t>
  </si>
  <si>
    <t>CAR607</t>
  </si>
  <si>
    <t>CALS0117-C</t>
  </si>
  <si>
    <t>CALS0117-B</t>
  </si>
  <si>
    <t>CALS0117-A</t>
  </si>
  <si>
    <t>On 12/12/2023, CARB retired all 734 credits from the buffer pool for the CAFR5225-A unintentional reversal.</t>
  </si>
  <si>
    <t>https://thereserve2.apx.com/mymodule/reg/prjView.asp?id1=672</t>
  </si>
  <si>
    <t>NH</t>
  </si>
  <si>
    <t>New England Forestry Foundation</t>
  </si>
  <si>
    <t>Finite Carbon – NEFF</t>
  </si>
  <si>
    <t>CAR672</t>
  </si>
  <si>
    <t>CAFR0116-G</t>
  </si>
  <si>
    <t>CAFR0116-F</t>
  </si>
  <si>
    <t>CAFR0116-E</t>
  </si>
  <si>
    <t>CAFR0116-D</t>
  </si>
  <si>
    <t>CAFR0116-C</t>
  </si>
  <si>
    <t>CAFR0116-B</t>
  </si>
  <si>
    <t>On 12/12/2023, CARB retired all 8,880 credits from the buffer pool for the CAFR5225-A unintentional reversal.</t>
  </si>
  <si>
    <t>CAFR0116-A</t>
  </si>
  <si>
    <t>https://www.vcsprojectdatabase.org/#/project_details/559</t>
  </si>
  <si>
    <t>PA</t>
  </si>
  <si>
    <t>Cambria 33 Abandoned Mine Methane Capture and Use Project</t>
  </si>
  <si>
    <t>CAMM0115-D</t>
  </si>
  <si>
    <t>CAMM0115-C</t>
  </si>
  <si>
    <t>CAMM0115-B</t>
  </si>
  <si>
    <t>CAMM0115-A</t>
  </si>
  <si>
    <t>https://thereserve2.apx.com/mymodule/reg/prjView.asp?id1=589</t>
  </si>
  <si>
    <t>First Environment of California, Inc.</t>
  </si>
  <si>
    <t>Fiscalini Properties, L.P.</t>
  </si>
  <si>
    <t>Fiscalini Farms Anaerobic Digester</t>
  </si>
  <si>
    <t>CAR589</t>
  </si>
  <si>
    <t>CALS0114-B</t>
  </si>
  <si>
    <t>CALS0114-A</t>
  </si>
  <si>
    <t>https://thereserve2.apx.com/mymodule/reg/prjView.asp?id1=1010</t>
  </si>
  <si>
    <t>WI</t>
  </si>
  <si>
    <t>WTE-Dallmann, LLC</t>
  </si>
  <si>
    <t>CAR1010</t>
  </si>
  <si>
    <t>CALS0113-A</t>
  </si>
  <si>
    <t>https://thereserve2.apx.com/mymodule/reg/prjView.asp?id1=1007</t>
  </si>
  <si>
    <t>Maple Leaf Dairy, Inc.</t>
  </si>
  <si>
    <t>Maple Leaf Dairy West</t>
  </si>
  <si>
    <t>CAR1007</t>
  </si>
  <si>
    <t>CALS0112-A</t>
  </si>
  <si>
    <t>https://thereserve2.apx.com/mymodule/reg/prjView.asp?id1=762</t>
  </si>
  <si>
    <t>Maple Leaf Dairy East</t>
  </si>
  <si>
    <t>CAR762</t>
  </si>
  <si>
    <t>CALS0111-A</t>
  </si>
  <si>
    <t>CALS0110-B</t>
  </si>
  <si>
    <t>CALS0110-A</t>
  </si>
  <si>
    <t>https://thereserve2.apx.com/mymodule/reg/prjView.asp?id1=1001</t>
  </si>
  <si>
    <t>FL</t>
  </si>
  <si>
    <t>Camco International Group, Inc.</t>
  </si>
  <si>
    <t>Alliance Dairies</t>
  </si>
  <si>
    <t>CAR1001</t>
  </si>
  <si>
    <t>CALS0109-B</t>
  </si>
  <si>
    <t>CALS0109-A</t>
  </si>
  <si>
    <t>https://thereserve2.apx.com/mymodule/reg/prjView.asp?id1=601</t>
  </si>
  <si>
    <t>Holsum Dairies, LLC</t>
  </si>
  <si>
    <t>Holsum Irish Dairy</t>
  </si>
  <si>
    <t>CAR601</t>
  </si>
  <si>
    <t>CALS0108-A</t>
  </si>
  <si>
    <t>https://thereserve2.apx.com/mymodule/reg/prjView.asp?id1=599</t>
  </si>
  <si>
    <t>Holsum Elm</t>
  </si>
  <si>
    <t>CAR599</t>
  </si>
  <si>
    <t>CALS0107-B</t>
  </si>
  <si>
    <t>CALS0107-A</t>
  </si>
  <si>
    <t>On 12/12/2023, CARB retired all 199 credits from the buffer pool for the CAFR5225-A unintentional reversal.</t>
  </si>
  <si>
    <t>https://thereserve2.apx.com/mymodule/reg/prjView.asp?id1=681</t>
  </si>
  <si>
    <t>ME</t>
  </si>
  <si>
    <t>Northeast Wilderness Trust</t>
  </si>
  <si>
    <t>Howland Research Forest</t>
  </si>
  <si>
    <t>CAR681</t>
  </si>
  <si>
    <t>CAFR0106-F</t>
  </si>
  <si>
    <t>CAFR0106-E</t>
  </si>
  <si>
    <t>CAFR0106-D</t>
  </si>
  <si>
    <t>CAFR0106-C</t>
  </si>
  <si>
    <t>CAFR0106-B</t>
  </si>
  <si>
    <t>On 12/12/2023, CARB retired all 8,388 credits from the buffer pool for the CAFR5225-A unintentional reversal.</t>
  </si>
  <si>
    <t>CAFR0106-A</t>
  </si>
  <si>
    <t>On 12/12/2023, CARB retired all 146 credits from the buffer pool for the CAFR5225-A unintentional reversal.</t>
  </si>
  <si>
    <t>https://thereserve2.apx.com/mymodule/reg/prjView.asp?id1=655</t>
  </si>
  <si>
    <t>Alder Stream Preserve</t>
  </si>
  <si>
    <t>CAR655</t>
  </si>
  <si>
    <t>CAFR0105-H</t>
  </si>
  <si>
    <t>CAFR0105-G</t>
  </si>
  <si>
    <t>CAFR0105-F</t>
  </si>
  <si>
    <t>CAFR0105-E</t>
  </si>
  <si>
    <t>CAFR0105-D</t>
  </si>
  <si>
    <t>CAFR0105-C</t>
  </si>
  <si>
    <t>CAFR0105-B</t>
  </si>
  <si>
    <t>On 12/12/2023, CARB retired all 6,008 credits from the buffer pool for the CAFR5225-A unintentional reversal.</t>
  </si>
  <si>
    <t>CAFR0105-A</t>
  </si>
  <si>
    <t>https://thereserve2.apx.com/mymodule/reg/prjView.asp?id1=1014</t>
  </si>
  <si>
    <t>NC</t>
  </si>
  <si>
    <t>Storms Hog Power, LLC</t>
  </si>
  <si>
    <t>CAR1014</t>
  </si>
  <si>
    <t>CALS0104-B</t>
  </si>
  <si>
    <t>CALS0104-A</t>
  </si>
  <si>
    <t>On 12/12/2023, CARB retired all 1,411 credits from the buffer pool for the CAFR5225-A unintentional reversal.</t>
  </si>
  <si>
    <t>https://thereserve2.apx.com/mymodule/reg/prjView.asp?id1=582</t>
  </si>
  <si>
    <t>TN</t>
  </si>
  <si>
    <t>MWF Brimstone Forest Company, LLC</t>
  </si>
  <si>
    <t>Finite Carbon – MWF Brimstone IFM Project I</t>
  </si>
  <si>
    <t>CAR582</t>
  </si>
  <si>
    <t>CAFR0103-G</t>
  </si>
  <si>
    <t>On 12/12/2023, CARB retired all 2,124 credits from the buffer pool for the CAFR5225-A unintentional reversal.</t>
  </si>
  <si>
    <t>CAFR0103-F</t>
  </si>
  <si>
    <t>On 12/12/2023, CARB retired all 2,120 credits from the buffer pool for the CAFR5225-A unintentional reversal.</t>
  </si>
  <si>
    <t>CAFR0103-E</t>
  </si>
  <si>
    <t>On 12/12/2023, CARB retired all 2,122 credits from the buffer pool for the CAFR5225-A unintentional reversal.</t>
  </si>
  <si>
    <t>CAFR0103-D</t>
  </si>
  <si>
    <t>CAFR0103-C</t>
  </si>
  <si>
    <t>On 12/12/2023, CARB retired all 28,944 credits from the buffer pool for the CAFR5225-A unintentional reversal.</t>
  </si>
  <si>
    <t>CAFR0103-B</t>
  </si>
  <si>
    <t>On 12/12/2023, CARB retired all 9,643 credits from the buffer pool for the CAFR5225-A unintentional reversal.</t>
  </si>
  <si>
    <t>CAFR0103-A</t>
  </si>
  <si>
    <t>On 12/12/2023, CARB retired all 6,356 credits from the buffer pool for the CAFR5225-A unintentional reversal.</t>
  </si>
  <si>
    <t>https://thereserve2.apx.com/mymodule/reg/prjView.asp?id1=697</t>
  </si>
  <si>
    <t>VA</t>
  </si>
  <si>
    <t>The Nature Conservancy</t>
  </si>
  <si>
    <t>Virginia Conservation Forestry Program – Tazewell – Elk Garden</t>
  </si>
  <si>
    <t>CAR697</t>
  </si>
  <si>
    <t>CAFR0102-G</t>
  </si>
  <si>
    <t>On 12/12/2023, CARB retired all 6,195 credits from the buffer pool for the CAFR5225-A unintentional reversal.</t>
  </si>
  <si>
    <t>CAFR0102-F</t>
  </si>
  <si>
    <t>On 12/12/2023, CARB retired all 1,284 credits from the buffer pool for the CAFR5225-A unintentional reversal.</t>
  </si>
  <si>
    <t>CAFR0102-E</t>
  </si>
  <si>
    <t>On 12/12/2023, CARB retired all 5,723 credits from the buffer pool for the CAFR5225-A unintentional reversal.</t>
  </si>
  <si>
    <t>CAFR0102-D</t>
  </si>
  <si>
    <t>On 12/12/2023, CARB retired all 5,389 credits from the buffer pool for the CAFR5225-A unintentional reversal.</t>
  </si>
  <si>
    <t>CAFR0102-C</t>
  </si>
  <si>
    <t>On 12/12/2023, CARB retired all 5,044 credits from the buffer pool for the CAFR5225-A unintentional reversal.</t>
  </si>
  <si>
    <t>CAFR0102-B</t>
  </si>
  <si>
    <t>On 12/12/2023, CARB retired all 4,253 credits from the buffer pool for the CAFR5225-A unintentional reversal.</t>
  </si>
  <si>
    <t>CAFR0102-A</t>
  </si>
  <si>
    <t>https://thereserve2.apx.com/mymodule/reg/prjView.asp?id1=629</t>
  </si>
  <si>
    <t>Solvay Chemicals, Inc.</t>
  </si>
  <si>
    <t>Green River Trona Mine Methane Destruction and Utilization Project</t>
  </si>
  <si>
    <t>CAR629</t>
  </si>
  <si>
    <t>CAMM0101-E</t>
  </si>
  <si>
    <t>CAMM0101-D</t>
  </si>
  <si>
    <t>CAMM0101-C</t>
  </si>
  <si>
    <t>CAMM0101-B</t>
  </si>
  <si>
    <t>CAMM0101-A2</t>
  </si>
  <si>
    <t>CAMM0101-A</t>
  </si>
  <si>
    <t>On 12/12/2023, CARB retired all 1,213 credits from the buffer pool for the CAFR5225-A unintentional reversal.</t>
  </si>
  <si>
    <t>https://thereserve2.apx.com/mymodule/reg/prjView.asp?id1=1015</t>
  </si>
  <si>
    <t>Rips Redwoods, LLC</t>
  </si>
  <si>
    <t>Rips Redwoods</t>
  </si>
  <si>
    <t>CAR1015</t>
  </si>
  <si>
    <t>CAFR0100-B</t>
  </si>
  <si>
    <t>On 12/12/2023, CARB retired all 22,313 credits from the buffer pool for the CAFR5225-A unintentional reversal.</t>
  </si>
  <si>
    <t>CAFR0100-A</t>
  </si>
  <si>
    <t>https://thereserve2.apx.com/mymodule/reg/prjView.asp?id1=593</t>
  </si>
  <si>
    <t>ID</t>
  </si>
  <si>
    <t>Cargill, Inc.</t>
  </si>
  <si>
    <t>The B6 Dairy Farm BioFactory® Project</t>
  </si>
  <si>
    <t>CAR593</t>
  </si>
  <si>
    <t>CALS0099-D</t>
  </si>
  <si>
    <t>CALS0099-C</t>
  </si>
  <si>
    <t>CALS0099-B</t>
  </si>
  <si>
    <t>CALS0099-A</t>
  </si>
  <si>
    <t>https://thereserve2.apx.com/mymodule/reg/prjView.asp?id1=793</t>
  </si>
  <si>
    <t>WV</t>
  </si>
  <si>
    <t>Verdeo McElroy, LLC</t>
  </si>
  <si>
    <t>Verdeo McElroy VAM Abatement Project</t>
  </si>
  <si>
    <t>CAR793</t>
  </si>
  <si>
    <t>CAMM0098-B</t>
  </si>
  <si>
    <t>CAMM0098-A</t>
  </si>
  <si>
    <t>https://thereserve2.apx.com/mymodule/reg/prjView.asp?id1=978</t>
  </si>
  <si>
    <t>Gardeau Crest Dairy</t>
  </si>
  <si>
    <t>CAR978</t>
  </si>
  <si>
    <t>CALS0097-B</t>
  </si>
  <si>
    <t>CALS0097-A</t>
  </si>
  <si>
    <t>https://thereserve2.apx.com/mymodule/reg/prjView.asp?id1=957</t>
  </si>
  <si>
    <t>Synergy Biogas, LLC</t>
  </si>
  <si>
    <t>CAR957</t>
  </si>
  <si>
    <t>CALS0096-B</t>
  </si>
  <si>
    <t>CALS0096-A</t>
  </si>
  <si>
    <t>https://thereserve2.apx.com/mymodule/reg/prjView.asp?id1=577</t>
  </si>
  <si>
    <t>AL</t>
  </si>
  <si>
    <t>Biothermica Coal Carbon Inc.</t>
  </si>
  <si>
    <t>Vamox® Demonstration Project at JWR Shaft No. 4-9</t>
  </si>
  <si>
    <t>CAR577</t>
  </si>
  <si>
    <t>CAMM0095-D</t>
  </si>
  <si>
    <t>CAMM0095-C</t>
  </si>
  <si>
    <t>CAMM0095-B</t>
  </si>
  <si>
    <t>CAMM0095-A</t>
  </si>
  <si>
    <t>https://thereserve2.apx.com/mymodule/reg/prjView.asp?id1=977</t>
  </si>
  <si>
    <t>Willet Dairy</t>
  </si>
  <si>
    <t>CAR977</t>
  </si>
  <si>
    <t>CALS0094-B</t>
  </si>
  <si>
    <t>CALS0094-A</t>
  </si>
  <si>
    <t>https://thereserve2.apx.com/mymodule/reg/prjView.asp?id1=806</t>
  </si>
  <si>
    <t>AZ</t>
  </si>
  <si>
    <t>NSF International</t>
  </si>
  <si>
    <t>Solar &amp; Renewables Management, LLC</t>
  </si>
  <si>
    <t>Southern Generation</t>
  </si>
  <si>
    <t>CAR806</t>
  </si>
  <si>
    <t>CALS0093-B</t>
  </si>
  <si>
    <t>CALS0093-A</t>
  </si>
  <si>
    <t>https://thereserve2.apx.com/mymodule/reg/prjView.asp?id1=628</t>
  </si>
  <si>
    <t>OH</t>
  </si>
  <si>
    <t>Refrigerant Exchange Corp.</t>
  </si>
  <si>
    <t>Refex ODS California 2010</t>
  </si>
  <si>
    <t>ODS</t>
  </si>
  <si>
    <t>CAR628</t>
  </si>
  <si>
    <t>CAOD0092-A</t>
  </si>
  <si>
    <t>https://thereserve2.apx.com/mymodule/reg/prjView.asp?id1=1023</t>
  </si>
  <si>
    <t>Coolgas, Inc.</t>
  </si>
  <si>
    <t>Coolgas ODS 2013 Project #1</t>
  </si>
  <si>
    <t>CAR1023</t>
  </si>
  <si>
    <t>CAOD0091-A</t>
  </si>
  <si>
    <t>https://thereserve2.apx.com/mymodule/reg/prjView.asp?id1=948</t>
  </si>
  <si>
    <t>Coolgas US ODS Project 2</t>
  </si>
  <si>
    <t>CAR948</t>
  </si>
  <si>
    <t>CAOD0090-A</t>
  </si>
  <si>
    <t>https://thereserve2.apx.com/mymodule/reg/prjView.asp?id1=905</t>
  </si>
  <si>
    <t>AR</t>
  </si>
  <si>
    <t>Coolgas US ODS Project 1</t>
  </si>
  <si>
    <t>CAR905</t>
  </si>
  <si>
    <t>CAOD0089-B</t>
  </si>
  <si>
    <t>CAOD0089-A</t>
  </si>
  <si>
    <t>In May 2018, 4,747 credits surrendered by the offset project operator to meet the obligation for the CAFR5057 reversal were retired.  On 12/12/2023, CARB retired all 1,255 credits from the buffer pool for the CAFR5225-A unintentional reversal.</t>
  </si>
  <si>
    <t>https://thereserve2.apx.com/mymodule/reg/prjView.asp?id1=780</t>
  </si>
  <si>
    <t>MO</t>
  </si>
  <si>
    <t>Shannondale Carbon, LLC</t>
  </si>
  <si>
    <t>Finite Carbon – Shannondale Tree Farm</t>
  </si>
  <si>
    <t>CAR780</t>
  </si>
  <si>
    <t>CAFR0088-D</t>
  </si>
  <si>
    <t>In May 2018, 6,126 credits surrendered by the offset project operator to meet the obligation for the CAFR5057 reversal were retired.  On 12/12/2023, CARB retired all 2,373 credits from the buffer pool for the CAFR5225-A unintentional reversal.</t>
  </si>
  <si>
    <t>CAFR0088-C</t>
  </si>
  <si>
    <t>On 12/12/2023, CARB retired all 618 credits from the buffer pool for the CAFR5225-A unintentional reversal.</t>
  </si>
  <si>
    <t>CAFR0088-B</t>
  </si>
  <si>
    <t>On 12/12/2023, CARB retired all 28,804 credits from the buffer pool for the CAFR5225-A unintentional reversal.</t>
  </si>
  <si>
    <t>CAFR0088-A</t>
  </si>
  <si>
    <t>On 12/12/2023, CARB retired all 2,083 credits from the buffer pool for the CAFR5225-A unintentional reversal.</t>
  </si>
  <si>
    <t>https://thereserve2.apx.com/mymodule/reg/prjView.asp?id1=658</t>
  </si>
  <si>
    <t>SC</t>
  </si>
  <si>
    <t>Finite Carbon – Brosnan Forest</t>
  </si>
  <si>
    <t>CAR658</t>
  </si>
  <si>
    <t>CAFR0087-B</t>
  </si>
  <si>
    <t>On 12/12/2023, CARB retired all 60,490 credits from the buffer pool for the CAFR5225-A unintentional reversal.</t>
  </si>
  <si>
    <t>CAFR0087-A</t>
  </si>
  <si>
    <t>https://thereserve2.apx.com/mymodule/reg/prjView.asp?id1=799</t>
  </si>
  <si>
    <t>CSE Operating I, LLC</t>
  </si>
  <si>
    <t>CSE AZ Facility I</t>
  </si>
  <si>
    <t>CAR799</t>
  </si>
  <si>
    <t>CALS0086-B</t>
  </si>
  <si>
    <t>CALS0086-A</t>
  </si>
  <si>
    <t>https://thereserve2.apx.com/mymodule/reg/prjView.asp?id1=952</t>
  </si>
  <si>
    <t>Pure Chem Separation, LP</t>
  </si>
  <si>
    <t>PCS Domestic ODS Destruction Project #6</t>
  </si>
  <si>
    <t>CAR952</t>
  </si>
  <si>
    <t>CAOD0084-A</t>
  </si>
  <si>
    <t>https://thereserve2.apx.com/mymodule/reg/prjView.asp?id1=402</t>
  </si>
  <si>
    <t>The Dry Creek Dairy Biofactory® Project</t>
  </si>
  <si>
    <t>CAR402</t>
  </si>
  <si>
    <t>CALS0083-F</t>
  </si>
  <si>
    <t>CALS0083-E</t>
  </si>
  <si>
    <t>CALS0083-D</t>
  </si>
  <si>
    <t>CALS0083-C</t>
  </si>
  <si>
    <t>CALS0083-B</t>
  </si>
  <si>
    <t>CALS0083-A</t>
  </si>
  <si>
    <t>https://thereserve2.apx.com/mymodule/reg/prjView.asp?id1=994</t>
  </si>
  <si>
    <t>Dairy Dreams, LLC</t>
  </si>
  <si>
    <t>Dairy Dreams</t>
  </si>
  <si>
    <t>CAR994</t>
  </si>
  <si>
    <t>CALS0082-F</t>
  </si>
  <si>
    <t>CALS0082-E</t>
  </si>
  <si>
    <t>CALS0082-D</t>
  </si>
  <si>
    <t>CALS0082-C</t>
  </si>
  <si>
    <t>CALS0082-B</t>
  </si>
  <si>
    <t>CALS0082-A</t>
  </si>
  <si>
    <t>https://thereserve2.apx.com/mymodule/reg/prjView.asp?id1=980</t>
  </si>
  <si>
    <t>Edaleen Cow Power, LLC</t>
  </si>
  <si>
    <t>CAR980</t>
  </si>
  <si>
    <t>CALS0081-B</t>
  </si>
  <si>
    <t>CALS0081-A</t>
  </si>
  <si>
    <t>On 2/8/2022, CARB retired 977 of 9,308 credits from the buffer pool for the CAFR5309-A unintentional reversal; on 1/24/2023, CARB retired the remaining 8,331 credits from the buffer pool for the CAFR5148-A unintentional reversal.</t>
  </si>
  <si>
    <t>https://thereserve2.apx.com/mymodule/reg/prjView.asp?id1=645</t>
  </si>
  <si>
    <t>Heartwood Forestland Fund III</t>
  </si>
  <si>
    <t>Finite Carbon – The Forestland Group Champion Property</t>
  </si>
  <si>
    <t>CAR645</t>
  </si>
  <si>
    <t>CAFR0080-D</t>
  </si>
  <si>
    <t>On 1/25/2022, CARB retired 457 of 9,163 credits from the buffer pool for the CAFR5231-A unintentional reversal; on 2/8/2022, CARB retired the remaining 8,706 credits from the buffer pool for the CAFR5309-A unintentional reversal.</t>
  </si>
  <si>
    <t>CAFR0080-C</t>
  </si>
  <si>
    <t>On 1/25/2022, CARB retired all 8,430 credits from the buffer pool for the CAFR5231-A unintentional reversal.</t>
  </si>
  <si>
    <t>CAFR0080-B</t>
  </si>
  <si>
    <t>On 1/25/2022, CARB retired all 5,208 credits from the buffer pool for the CAFR5231-A unintentional reversal.</t>
  </si>
  <si>
    <t>CAFR0080-A</t>
  </si>
  <si>
    <t>https://thereserve2.apx.com/mymodule/reg/prjView.asp?id1=901</t>
  </si>
  <si>
    <t>Honeywell International, Inc.</t>
  </si>
  <si>
    <t>Honeywell ODS Destruction Project</t>
  </si>
  <si>
    <t>CAR901</t>
  </si>
  <si>
    <t>CAOD0078-D</t>
  </si>
  <si>
    <t>CAOD0078-C</t>
  </si>
  <si>
    <t>CAOD0078-B</t>
  </si>
  <si>
    <t>CAOD0078-A</t>
  </si>
  <si>
    <t>https://thereserve2.apx.com/mymodule/reg/prjView.asp?id1=805</t>
  </si>
  <si>
    <t>Pure Chem Domestic ODS Destruction Project #3</t>
  </si>
  <si>
    <t>CAR805</t>
  </si>
  <si>
    <t>CAOD0077-A</t>
  </si>
  <si>
    <t>https://thereserve2.apx.com/mymodule/reg/prjView.asp?id1=781</t>
  </si>
  <si>
    <t>Pure Chem Domestic ODS Destruction Project #2</t>
  </si>
  <si>
    <t>CAR781</t>
  </si>
  <si>
    <t>CAOD0076-A</t>
  </si>
  <si>
    <t>https://thereserve2.apx.com/mymodule/reg/prjView.asp?id1=602</t>
  </si>
  <si>
    <t>Environmental Credit Corp.</t>
  </si>
  <si>
    <t>Patterson Farms</t>
  </si>
  <si>
    <t>CAR602</t>
  </si>
  <si>
    <t>CALS0075-B</t>
  </si>
  <si>
    <t>CALS0075-A</t>
  </si>
  <si>
    <t>https://thereserve2.apx.com/mymodule/reg/prjView.asp?id1=883</t>
  </si>
  <si>
    <t>TX</t>
  </si>
  <si>
    <t>Reclamation Technologies, Inc.</t>
  </si>
  <si>
    <t>RemTec International ODS Destruction Domestic Project #2</t>
  </si>
  <si>
    <t>CAR883</t>
  </si>
  <si>
    <t>CAOD0074-C</t>
  </si>
  <si>
    <t>CAOD0074-B</t>
  </si>
  <si>
    <t>CAOD0074-A</t>
  </si>
  <si>
    <t>On 12/12/2023, CARB retired all 9,064 credits from the buffer pool for the CAFR5225-A unintentional reversal.</t>
  </si>
  <si>
    <t>https://thereserve2.apx.com/mymodule/reg/prjView.asp?id1=429</t>
  </si>
  <si>
    <t>Bascom Pacific, LLC</t>
  </si>
  <si>
    <t>McCloud River</t>
  </si>
  <si>
    <t>CAR429</t>
  </si>
  <si>
    <t>CAFR0073-F</t>
  </si>
  <si>
    <t>On 12/12/2023, CARB retired all 3,582 credits from the buffer pool for the CAFR5225-A unintentional reversal.</t>
  </si>
  <si>
    <t>CAFR0073-E</t>
  </si>
  <si>
    <t>On 12/12/2023, CARB retired all 3,857 credits from the buffer pool for the CAFR5225-A unintentional reversal.</t>
  </si>
  <si>
    <t>CAFR0073-D</t>
  </si>
  <si>
    <t>CAFR0073-C</t>
  </si>
  <si>
    <t>On 12/12/2023, CARB retired all 13,676 credits from the buffer pool for the CAFR5225-A unintentional reversal.</t>
  </si>
  <si>
    <t>CAFR0073-B</t>
  </si>
  <si>
    <t>On 12/12/2023, CARB retired all 17,095 credits from the buffer pool for the CAFR5225-A unintentional reversal.</t>
  </si>
  <si>
    <t>CAFR0073-A</t>
  </si>
  <si>
    <t>https://acr2.apx.com/mymodule/reg/prjView.asp?id1=184</t>
  </si>
  <si>
    <t>EOS Climate, Inc.</t>
  </si>
  <si>
    <t>EOS ACR 2013</t>
  </si>
  <si>
    <t>ACR184</t>
  </si>
  <si>
    <t>CAOD0072-B</t>
  </si>
  <si>
    <t>CAOD0072-A</t>
  </si>
  <si>
    <t>https://thereserve2.apx.com/mymodule/reg/prjView.asp?id1=612</t>
  </si>
  <si>
    <t>Grotegut Dairy Farm, Inc.</t>
  </si>
  <si>
    <t>CAR612</t>
  </si>
  <si>
    <t>CALS0071-A</t>
  </si>
  <si>
    <t>On 12/12/2023, CARB retired all 45,928 credits from the buffer pool for the CAFR5225-A unintentional reversal.</t>
  </si>
  <si>
    <t>https://thereserve2.apx.com/mymodule/reg/prjView.asp?id1=1004</t>
  </si>
  <si>
    <t>Berry Summit, LLC</t>
  </si>
  <si>
    <t>Finite Carbon – Berry Summit</t>
  </si>
  <si>
    <t>CAR1004</t>
  </si>
  <si>
    <t>CAFR0070-A</t>
  </si>
  <si>
    <t>https://thereserve2.apx.com/mymodule/reg/prjView.asp?id1=786</t>
  </si>
  <si>
    <t>ECC-ODS-CA-002</t>
  </si>
  <si>
    <t>CAR786</t>
  </si>
  <si>
    <t>CAOD0069-A</t>
  </si>
  <si>
    <t>https://thereserve2.apx.com/mymodule/reg/prjView.asp?id1=833</t>
  </si>
  <si>
    <t>Pure Chem Domestic ODS Destruction Project #5</t>
  </si>
  <si>
    <t>CAR833</t>
  </si>
  <si>
    <t>CAOD0068-D</t>
  </si>
  <si>
    <t>CAOD0068-C</t>
  </si>
  <si>
    <t>CAOD0068-B</t>
  </si>
  <si>
    <t>CAOD0068-A</t>
  </si>
  <si>
    <t>https://thereserve2.apx.com/mymodule/reg/prjView.asp?id1=832</t>
  </si>
  <si>
    <t>Pure Chem Domestic ODS Destruction Project #4</t>
  </si>
  <si>
    <t>CAR832</t>
  </si>
  <si>
    <t>CAOD0067-A</t>
  </si>
  <si>
    <t>https://thereserve2.apx.com/mymodule/reg/prjView.asp?id1=906</t>
  </si>
  <si>
    <t>Wilshire Stanford Offsets, LLC</t>
  </si>
  <si>
    <t>WSO 2011 2</t>
  </si>
  <si>
    <t>CAR906</t>
  </si>
  <si>
    <t>CAOD0066-A</t>
  </si>
  <si>
    <t>https://thereserve2.apx.com/mymodule/reg/prjView.asp?id1=795</t>
  </si>
  <si>
    <t>WSO 2011 1</t>
  </si>
  <si>
    <t>CAR795</t>
  </si>
  <si>
    <t>CAOD0065-B</t>
  </si>
  <si>
    <t>CAOD0065-A</t>
  </si>
  <si>
    <t>On 12/12/2023, CARB retired all 3,680 credits from the buffer pool for the CAFR5225-A unintentional reversal.</t>
  </si>
  <si>
    <t>https://thereserve2.apx.com/mymodule/reg/prjView.asp?id1=777</t>
  </si>
  <si>
    <t>Yurok Tribe</t>
  </si>
  <si>
    <t>Yurok Tribe Sustainable Forest Project</t>
  </si>
  <si>
    <t>CAR777</t>
  </si>
  <si>
    <t>CAFR0064-D</t>
  </si>
  <si>
    <t>On 12/12/2023, CARB retired all 4,698 credits from the buffer pool for the CAFR5225-A unintentional reversal.</t>
  </si>
  <si>
    <t>CAFR0064-C</t>
  </si>
  <si>
    <t>On 12/12/2023, CARB retired all 4,943 credits from the buffer pool for the CAFR5225-A unintentional reversal.</t>
  </si>
  <si>
    <t>CAFR0064-B</t>
  </si>
  <si>
    <t>1,283 credits were voluntarily retired in February 2019, and 217 more credits were voluntarily retired in August 2022.  On 12/12/2023, CARB retired all 196,843 credits from the buffer pool for the CAFR5225-A unintentional reversal.</t>
  </si>
  <si>
    <t>CAFR0064-A</t>
  </si>
  <si>
    <t>2,000 credits were voluntarily retired in September 2015; on 4/11/2023, CARB retired all 6,243 credits from the buffer pool for the CAFR0070/CAFR5063 uncompensated early project termination (pursuant to section 95983(c)(4)(C)).</t>
  </si>
  <si>
    <t>https://thereserve2.apx.com/mymodule/reg/prjView.asp?id1=749</t>
  </si>
  <si>
    <t>Middleton Place, LLC</t>
  </si>
  <si>
    <t>Green Assets – Middleton Avoided Conversion</t>
  </si>
  <si>
    <t>CAR749</t>
  </si>
  <si>
    <t>CAFR0063-H</t>
  </si>
  <si>
    <t>On 4/11/2023, CARB retired all 6,243 credits from the buffer pool for the CAFR0070/CAFR5063 uncompensated early project termination (pursuant to section 95983(c)(4)(C)).</t>
  </si>
  <si>
    <t>CAFR0063-G</t>
  </si>
  <si>
    <t>On 4/11/2023, CARB retired all 5,371 credits from the buffer pool for the CAFR0070/CAFR5063 uncompensated early project termination (pursuant to section 95983(c)(4)(C)).</t>
  </si>
  <si>
    <t>CAFR0063-F</t>
  </si>
  <si>
    <t>On 4/11/2023, CARB retired all 818 credits from the buffer pool for the CAFR0070/CAFR5063 uncompensated early project termination (pursuant to section 95983(c)(4)(C)).</t>
  </si>
  <si>
    <t>CAFR0063-E</t>
  </si>
  <si>
    <t>On 4/11/2023, CARB retired all 5,822 credits from the buffer pool for the CAFR0070/CAFR5063 uncompensated early project termination (pursuant to section 95983(c)(4)(C)).</t>
  </si>
  <si>
    <t>CAFR0063-D</t>
  </si>
  <si>
    <t>On 4/11/2023, CARB retired all 5,714 credits from the buffer pool for the CAFR0070/CAFR5063 uncompensated early project termination (pursuant to section 95983(c)(4)(C)).</t>
  </si>
  <si>
    <t>CAFR0063-C</t>
  </si>
  <si>
    <t>On 4/11/2023, CARB retired all 5,096 credits from the buffer pool for the CAFR0070/CAFR5063 uncompensated early project termination (pursuant to section 95983(c)(4)(C)).</t>
  </si>
  <si>
    <t>CAFR0063-B</t>
  </si>
  <si>
    <t>On 4/11/2023, CARB retired all 38 credits from the buffer pool for the CAFR0070/CAFR5063 uncompensated early project termination (pursuant to section 95983(c)(4)(C)).</t>
  </si>
  <si>
    <t>CAFR0063-A</t>
  </si>
  <si>
    <t>https://thereserve2.apx.com/mymodule/reg/prjView.asp?id1=1003</t>
  </si>
  <si>
    <t>Diversified Pure Chem, LLC</t>
  </si>
  <si>
    <t>DPC Domestic ODS Destruction Project #13</t>
  </si>
  <si>
    <t>CAR1003</t>
  </si>
  <si>
    <t>CAOD0062-A</t>
  </si>
  <si>
    <t>https://acr2.apx.com/mymodule/reg/prjView.asp?id1=183</t>
  </si>
  <si>
    <t>DPC Domestic ODS Destruction Project #12</t>
  </si>
  <si>
    <t>ACR183</t>
  </si>
  <si>
    <t>CAOD0061-A</t>
  </si>
  <si>
    <t>https://thereserve2.apx.com/mymodule/reg/prjView.asp?id1=488</t>
  </si>
  <si>
    <t>IN</t>
  </si>
  <si>
    <t>Windy Ridge Dairy</t>
  </si>
  <si>
    <t>CAR488</t>
  </si>
  <si>
    <t>CALS0060-C</t>
  </si>
  <si>
    <t>CALS0060-B</t>
  </si>
  <si>
    <t>CALS0060-A</t>
  </si>
  <si>
    <t>https://thereserve2.apx.com/mymodule/reg/prjView.asp?id1=990</t>
  </si>
  <si>
    <t>EOS-2013 Domestic</t>
  </si>
  <si>
    <t>CAR990</t>
  </si>
  <si>
    <t>CAOD0059-D</t>
  </si>
  <si>
    <t>CAOD0059-C</t>
  </si>
  <si>
    <t>CAOD0059-B</t>
  </si>
  <si>
    <t>CAOD0059-A</t>
  </si>
  <si>
    <t>On 1/25/2022, CARB retired all 1,328 credits from the buffer pool for the CAFR5231-A unintentional reversal.</t>
  </si>
  <si>
    <t>https://thereserve2.apx.com/mymodule/reg/prjView.asp?id1=686</t>
  </si>
  <si>
    <t>Virginia Conservation Forestry Program – Clifton Farm</t>
  </si>
  <si>
    <t>CAR686</t>
  </si>
  <si>
    <t>CAFR0058-F</t>
  </si>
  <si>
    <t>On 1/25/2022, CARB retired all 4,044 credits from the buffer pool for the CAFR5231-A unintentional reversal.</t>
  </si>
  <si>
    <t>CAFR0058-E</t>
  </si>
  <si>
    <t>On 1/25/2022, CARB retired all 2,204 credits from the buffer pool for the CAFR5231-A unintentional reversal.</t>
  </si>
  <si>
    <t>CAFR0058-D</t>
  </si>
  <si>
    <t>On 1/25/2022, CARB retired all 2,574 credits from the buffer pool for the CAFR5231-A unintentional reversal.</t>
  </si>
  <si>
    <t>CAFR0058-C</t>
  </si>
  <si>
    <t>On 1/25/2022, CARB retired all 923 credits from the buffer pool for the CAFR5231-A unintentional reversal.</t>
  </si>
  <si>
    <t>CAFR0058-B</t>
  </si>
  <si>
    <t>On 1/25/2022, CARB retired all 1,696 credits from the buffer pool for the CAFR5231-A unintentional reversal.</t>
  </si>
  <si>
    <t>CAFR0058-A</t>
  </si>
  <si>
    <t>On 12/12/2023, CARB retired all 1,910 credits from the buffer pool for the CAFR5225-A unintentional reversal.</t>
  </si>
  <si>
    <t>https://thereserve2.apx.com/mymodule/reg/prjView.asp?id1=696</t>
  </si>
  <si>
    <t>Virginia Conservation Forestry Program – Rich Mountain</t>
  </si>
  <si>
    <t>CAR696</t>
  </si>
  <si>
    <t>CAFR0057-F</t>
  </si>
  <si>
    <t>On 12/12/2023, CARB retired all 3,691 credits from the buffer pool for the CAFR5225-A unintentional reversal.</t>
  </si>
  <si>
    <t>CAFR0057-E</t>
  </si>
  <si>
    <t>On 12/12/2023, CARB retired all 2,585 credits from the buffer pool for the CAFR5225-A unintentional reversal.</t>
  </si>
  <si>
    <t>CAFR0057-D</t>
  </si>
  <si>
    <t>On 12/12/2023, CARB retired all 2,797 credits from the buffer pool for the CAFR5225-A unintentional reversal.</t>
  </si>
  <si>
    <t>CAFR0057-C</t>
  </si>
  <si>
    <t>On 12/12/2023, CARB retired all 5,454 credits from the buffer pool for the CAFR5225-A unintentional reversal.</t>
  </si>
  <si>
    <t>CAFR0057-B</t>
  </si>
  <si>
    <t>On 12/12/2023, CARB retired all 2,404 credits from the buffer pool for the CAFR5225-A unintentional reversal.</t>
  </si>
  <si>
    <t>CAFR0057-A</t>
  </si>
  <si>
    <t>https://thereserve2.apx.com/mymodule/reg/prjView.asp?id1=487</t>
  </si>
  <si>
    <t>Herrema Dairy</t>
  </si>
  <si>
    <t>CAR487</t>
  </si>
  <si>
    <t>CALS0056-B</t>
  </si>
  <si>
    <t>CALS0056-A</t>
  </si>
  <si>
    <t>https://thereserve2.apx.com/mymodule/reg/prjView.asp?id1=956</t>
  </si>
  <si>
    <t>Double A Dairy</t>
  </si>
  <si>
    <t>CAR956</t>
  </si>
  <si>
    <t>CALS0055-C</t>
  </si>
  <si>
    <t>CALS0055-B</t>
  </si>
  <si>
    <t>CALS0055-A</t>
  </si>
  <si>
    <t>https://thereserve2.apx.com/mymodule/reg/prjView.asp?id1=974</t>
  </si>
  <si>
    <t>RemTec ODS Destruction Domestic Project #2</t>
  </si>
  <si>
    <t>CAR974</t>
  </si>
  <si>
    <t>CAOD0054-B</t>
  </si>
  <si>
    <t>CAOD0054-A</t>
  </si>
  <si>
    <t>https://thereserve2.apx.com/mymodule/reg/prjView.asp?id1=818</t>
  </si>
  <si>
    <t>RemTec International ODS Destruction Domestic Project #1</t>
  </si>
  <si>
    <t>CAR818</t>
  </si>
  <si>
    <t>CAOD0053-C</t>
  </si>
  <si>
    <t>CAOD0053-B</t>
  </si>
  <si>
    <t>CAOD0053-A</t>
  </si>
  <si>
    <t>https://thereserve2.apx.com/mymodule/reg/prjView.asp?id1=960</t>
  </si>
  <si>
    <t>DPC Domestic ODS Destruction Project #8</t>
  </si>
  <si>
    <t>CAR960</t>
  </si>
  <si>
    <t>CAOD0052-A</t>
  </si>
  <si>
    <t>CAOD0051-A</t>
  </si>
  <si>
    <t>https://thereserve2.apx.com/mymodule/reg/prjView.asp?id1=954</t>
  </si>
  <si>
    <t>PCS Domestic ODS Destruction Project #7</t>
  </si>
  <si>
    <t>CAR954</t>
  </si>
  <si>
    <t>CAOD0050-A</t>
  </si>
  <si>
    <t>On 12/12/2023, CARB retired all 4,491 credits from the buffer pool for the CAFR5225-A unintentional reversal.</t>
  </si>
  <si>
    <t>https://thereserve2.apx.com/mymodule/reg/prjView.asp?id1=101</t>
  </si>
  <si>
    <t>Fred M. van Eck Forest Foundation for Purdue University</t>
  </si>
  <si>
    <t>The Van Eck Forest</t>
  </si>
  <si>
    <t>CAR101</t>
  </si>
  <si>
    <t>CAFR0049-I</t>
  </si>
  <si>
    <t>On 12/12/2023, CARB retired all 5,099 credits from the buffer pool for the CAFR5225-A unintentional reversal.</t>
  </si>
  <si>
    <t>CAFR0049-H</t>
  </si>
  <si>
    <t>On 12/12/2023, CARB retired all 4,486 credits from the buffer pool for the CAFR5225-A unintentional reversal.</t>
  </si>
  <si>
    <t>CAFR0049-G</t>
  </si>
  <si>
    <t>On 12/12/2023, CARB retired all 4,838 credits from the buffer pool for the CAFR5225-A unintentional reversal.</t>
  </si>
  <si>
    <t>CAFR0049-F</t>
  </si>
  <si>
    <t>On 12/12/2023, CARB retired all 962 credits from the buffer pool for the CAFR5225-A unintentional reversal.</t>
  </si>
  <si>
    <t>CAFR0049-E2</t>
  </si>
  <si>
    <t>On 12/12/2023, CARB retired all 7,463 credits from the buffer pool for the CAFR5225-A unintentional reversal.</t>
  </si>
  <si>
    <t>CAFR0049-E</t>
  </si>
  <si>
    <t>On 12/12/2023, CARB retired all 4,020 credits from the buffer pool for the CAFR5225-A unintentional reversal.</t>
  </si>
  <si>
    <t>CAFR0049-D2</t>
  </si>
  <si>
    <t>On 12/12/2023, CARB retired all 5,772 credits from the buffer pool for the CAFR5225-A unintentional reversal.</t>
  </si>
  <si>
    <t>CAFR0049-D</t>
  </si>
  <si>
    <t>On 12/12/2023, CARB retired all 4,862 credits from the buffer pool for the CAFR5225-A unintentional reversal.</t>
  </si>
  <si>
    <t>CAFR0049-C3</t>
  </si>
  <si>
    <t>On 12/12/2023, CARB retired all 192 credits from the buffer pool for the CAFR5225-A unintentional reversal.</t>
  </si>
  <si>
    <t>CAFR0049-C2</t>
  </si>
  <si>
    <t>On 12/12/2023, CARB retired all 133 credits from the buffer pool for the CAFR5225-A unintentional reversal.</t>
  </si>
  <si>
    <t>CAFR0049-C</t>
  </si>
  <si>
    <t>On 12/12/2023, CARB retired all 3,490 credits from the buffer pool for the CAFR5225-A unintentional reversal.</t>
  </si>
  <si>
    <t>CAFR0049-B2</t>
  </si>
  <si>
    <t>On 12/12/2023, CARB retired all 18,666 credits from the buffer pool for the CAFR5225-A unintentional reversal.</t>
  </si>
  <si>
    <t>CAFR0049-B</t>
  </si>
  <si>
    <t>On 12/12/2023, CARB retired all 69 credits from the buffer pool for the CAFR5225-A unintentional reversal.</t>
  </si>
  <si>
    <t>CAFR0049-A2</t>
  </si>
  <si>
    <t>On 12/12/2023, CARB retired all 9,523 credits from the buffer pool for the CAFR5225-A unintentional reversal.</t>
  </si>
  <si>
    <t>CAFR0049-A</t>
  </si>
  <si>
    <t>https://thereserve2.apx.com/mymodule/reg/prjView.asp?id1=440</t>
  </si>
  <si>
    <t>Bos Dairy</t>
  </si>
  <si>
    <t>CAR440</t>
  </si>
  <si>
    <t>CALS0048-B</t>
  </si>
  <si>
    <t>CALS0048-A</t>
  </si>
  <si>
    <t>On 9/12/2017, CARB retired all 1,396 credits from the buffer pool for the CAFR5076-A unintentional reversal.</t>
  </si>
  <si>
    <t>https://thereserve2.apx.com/mymodule/reg/prjView.asp?id1=648</t>
  </si>
  <si>
    <t>Potlatch Forest Holdings, Inc.</t>
  </si>
  <si>
    <t>Finite Carbon – Potlatch Moro Big Pine CE</t>
  </si>
  <si>
    <t>CAR648</t>
  </si>
  <si>
    <t>CAFR0047-G</t>
  </si>
  <si>
    <t>On 9/12/2017, CARB retired all 7,679 credits from the buffer pool for the CAFR5076-A unintentional reversal.</t>
  </si>
  <si>
    <t>CAFR0047-F</t>
  </si>
  <si>
    <t>On 9/12/2017, CARB retired all 11,754 credits from the buffer pool for the CAFR5076-A unintentional reversal.</t>
  </si>
  <si>
    <t>CAFR0047-E</t>
  </si>
  <si>
    <t>On 9/12/2017, CARB retired all 9,986 credits from the buffer pool for the CAFR5076-A unintentional reversal.</t>
  </si>
  <si>
    <t>CAFR0047-D</t>
  </si>
  <si>
    <t>On 9/12/2017, CARB retired all 6,383 credits from the buffer pool for the CAFR5076-A unintentional reversal.</t>
  </si>
  <si>
    <t>CAFR0047-C</t>
  </si>
  <si>
    <t>On 9/12/2017, CARB retired all 20,367 credits from the buffer pool for the CAFR5076-A unintentional reversal.</t>
  </si>
  <si>
    <t>CAFR0047-B</t>
  </si>
  <si>
    <t>On 9/12/2017, CARB retired all 1,683 credits from the buffer pool for the CAFR5076-A unintentional reversal.</t>
  </si>
  <si>
    <t>CAFR0047-A</t>
  </si>
  <si>
    <t>https://thereserve2.apx.com/mymodule/reg/prjView.asp?id1=489</t>
  </si>
  <si>
    <t>Hidden View Dairy</t>
  </si>
  <si>
    <t>CAR489</t>
  </si>
  <si>
    <t>CALS0046-C</t>
  </si>
  <si>
    <t>CALS0046-B</t>
  </si>
  <si>
    <t>CALS0046-A</t>
  </si>
  <si>
    <t>https://thereserve2.apx.com/mymodule/reg/prjView.asp?id1=412</t>
  </si>
  <si>
    <t>MI</t>
  </si>
  <si>
    <t>ENVIRON International</t>
  </si>
  <si>
    <t>Green Meadow Farm</t>
  </si>
  <si>
    <t>CAR412</t>
  </si>
  <si>
    <t>CALS0044-A</t>
  </si>
  <si>
    <t>https://thereserve2.apx.com/mymodule/reg/prjView.asp?id1=944</t>
  </si>
  <si>
    <t>Vanderhyde Dairy</t>
  </si>
  <si>
    <t>CAR944</t>
  </si>
  <si>
    <t>CALS0043-C</t>
  </si>
  <si>
    <t>CALS0043-B</t>
  </si>
  <si>
    <t>In May 2015 CARB returned all 9,602 offset credits in its Forest Buffer Account to the Early Action Offset Program’s buffer account.</t>
  </si>
  <si>
    <t>CALS0043-A</t>
  </si>
  <si>
    <t>On 12/12/2023, CARB retired all 3,174 credits from the buffer pool for the CAFR5225-A unintentional reversal.</t>
  </si>
  <si>
    <t>https://thereserve2.apx.com/mymodule/reg/prjView.asp?id1=660</t>
  </si>
  <si>
    <t>The Conservation Fund</t>
  </si>
  <si>
    <t>Gualala River Forest</t>
  </si>
  <si>
    <t>CAR660</t>
  </si>
  <si>
    <t>CAFR0042-H</t>
  </si>
  <si>
    <t>On 12/12/2023, CARB retired all 150 credits from the buffer pool for the CAFR5225-A unintentional reversal.</t>
  </si>
  <si>
    <t>CAFR0042-G</t>
  </si>
  <si>
    <t>On 9/12/2017, CARB retired all 21,700 credits from the buffer pool for the CAFR5076-A unintentional reversal.</t>
  </si>
  <si>
    <t>CAFR0042-F</t>
  </si>
  <si>
    <t>On 5/26/2015, CARB returned 7,944 of 16,878 offset credits in its Forest Buffer Account to the Early Action Offset Program’s buffer account.  On 9/12/2017, CARB retired the remaining 8,954 credits from the buffer pool for the CAFR5076-A unintentional reversal.</t>
  </si>
  <si>
    <t>CAFR0042-E</t>
  </si>
  <si>
    <t>On 5/26/2015, CARB returned 18,537 of 22,857 offset credits in its Forest Buffer Account to the Early Action Offset Program’s buffer account.  On 9/12/2017, CARB retired the remaining 4,320 credits from the buffer pool for the CAFR5076-A unintentional reversal.  312 credits were voluntarily retired in August 2023.</t>
  </si>
  <si>
    <t>CAFR0042-D</t>
  </si>
  <si>
    <t>On 9/12/2017, CARB retired all 21,419 credits from the buffer pool for the CAFR5076-A unintentional reversal; 882 credits were voluntarily retired in April 2023, and 882 more credits were voluntarily retired in August 2023.</t>
  </si>
  <si>
    <t>CAFR0042-C</t>
  </si>
  <si>
    <t>On 9/12/2017, CARB retired all 20,055 credits from the buffer pool for the CAFR5076-A unintentional reversal; 734 credits were voluntarily retired in April 2023, and 734 more credits were voluntarily retired in August 2023.</t>
  </si>
  <si>
    <t>CAFR0042-B</t>
  </si>
  <si>
    <t>On 9/12/2017, CARB retired all 1,437 credits from the buffer pool for the CAFR5076-A unintentional reversal; 426 credits were voluntarily retired in April 2023, and 426 more credits were voluntarily retired in August 2023.</t>
  </si>
  <si>
    <t>CAFR0042-A</t>
  </si>
  <si>
    <t>On 12/12/2023, CARB retired all 260 credits from the buffer pool for the CAFR5225-A unintentional reversal.</t>
  </si>
  <si>
    <t>https://thereserve2.apx.com/mymodule/reg/prjView.asp?id1=408</t>
  </si>
  <si>
    <t>Big River / Salmon Creek Forests</t>
  </si>
  <si>
    <t>CAR408</t>
  </si>
  <si>
    <t>CAFR0041-E</t>
  </si>
  <si>
    <t>On 12/12/2023, CARB retired all 2,690 credits from the buffer pool for the CAFR5225-A unintentional reversal.</t>
  </si>
  <si>
    <t>CAFR0041-D</t>
  </si>
  <si>
    <t>On 12/12/2023, CARB retired all 11,226 credits from the buffer pool for the CAFR5225-A unintentional reversal.</t>
  </si>
  <si>
    <t>CAFR0041-C3</t>
  </si>
  <si>
    <t>On 12/12/2023, CARB retired all 5,387 credits from the buffer pool for the CAFR5225-A unintentional reversal.</t>
  </si>
  <si>
    <t>CAFR0041-C2</t>
  </si>
  <si>
    <t>On 12/12/2023, CARB retired all 9,235 credits from the buffer pool for the CAFR5225-A unintentional reversal.</t>
  </si>
  <si>
    <t>CAFR0041-C</t>
  </si>
  <si>
    <t>On 12/12/2023, CARB retired all 566 credits from the buffer pool for the CAFR5225-A unintentional reversal.</t>
  </si>
  <si>
    <t>CAFR0041-B4</t>
  </si>
  <si>
    <t>On 12/12/2023, CARB retired all 4,810 credits from the buffer pool for the CAFR5225-A unintentional reversal.</t>
  </si>
  <si>
    <t>CAFR0041-B3</t>
  </si>
  <si>
    <t>On 12/12/2023, CARB retired all 8,658 credits from the buffer pool for the CAFR5225-A unintentional reversal.</t>
  </si>
  <si>
    <t>CAFR0041-B2</t>
  </si>
  <si>
    <t>31 credits were voluntarily retired in August 2023.  On 12/12/2023, CARB retired all 24,831 credits from the buffer pool for the CAFR5225-A unintentional reversal.</t>
  </si>
  <si>
    <t>CAFR0041-B</t>
  </si>
  <si>
    <t>750 credits were voluntarily retired in August 2023.  On 12/12/2023, CARB retired all 33,670 credits from the buffer pool for the CAFR5225-A unintentional reversal.</t>
  </si>
  <si>
    <t>CAFR0041-A2</t>
  </si>
  <si>
    <t>On 12/12/2023, CARB retired all 86,580 credits from the buffer pool for the CAFR5225-A unintentional reversal.</t>
  </si>
  <si>
    <t>CAFR0041-A</t>
  </si>
  <si>
    <t>On 12/12/2023, CARB retired all 12,356 credits from the buffer pool for the CAFR5225-A unintentional reversal.</t>
  </si>
  <si>
    <t>https://thereserve2.apx.com/mymodule/reg/prjView.asp?id1=102</t>
  </si>
  <si>
    <t>Garcia River Forest</t>
  </si>
  <si>
    <t>CAR102</t>
  </si>
  <si>
    <t>CAFR0040-F</t>
  </si>
  <si>
    <t>On 12/12/2023, CARB retired all 9,975 credits from the buffer pool for the CAFR5225-A unintentional reversal.</t>
  </si>
  <si>
    <t>CAFR0040-E</t>
  </si>
  <si>
    <t>On 12/12/2023, CARB retired all 19 credits from the buffer pool for the CAFR5225-A unintentional reversal.</t>
  </si>
  <si>
    <t>CAFR0040-D</t>
  </si>
  <si>
    <t>On 12/12/2023, CARB retired all 4,637 credits from the buffer pool for the CAFR5225-A unintentional reversal.</t>
  </si>
  <si>
    <t>CAFR0040-C2</t>
  </si>
  <si>
    <t>CAFR0040-C</t>
  </si>
  <si>
    <t>CAFR0040-B2</t>
  </si>
  <si>
    <t>CAFR0040-B</t>
  </si>
  <si>
    <t>On 12/12/2023, CARB retired all 12,508 credits from the buffer pool for the CAFR5225-A unintentional reversal.</t>
  </si>
  <si>
    <t>CAFR0040-A4</t>
  </si>
  <si>
    <t>On 12/12/2023, CARB retired all 11,544 credits from the buffer pool for the CAFR5225-A unintentional reversal.</t>
  </si>
  <si>
    <t>CAFR0040-A3</t>
  </si>
  <si>
    <t>CAFR0040-A2</t>
  </si>
  <si>
    <t>CAFR0040-A</t>
  </si>
  <si>
    <t>5 credits were voluntarily retired in December 2017.</t>
  </si>
  <si>
    <t>https://thereserve2.apx.com/mymodule/reg/prjView.asp?id1=945</t>
  </si>
  <si>
    <t>Perfect Score Technologies, LLC</t>
  </si>
  <si>
    <t>Perfect Cycle ODS-1</t>
  </si>
  <si>
    <t>CAR945</t>
  </si>
  <si>
    <t>CAOD0039-A</t>
  </si>
  <si>
    <t>https://thereserve2.apx.com/mymodule/reg/prjView.asp?id1=419</t>
  </si>
  <si>
    <t>Analytical Environmental Services</t>
  </si>
  <si>
    <t>Origin Climate Inc. (formerly TerraPass Inc.)</t>
  </si>
  <si>
    <t>Brook View Dairy</t>
  </si>
  <si>
    <t>CAR419</t>
  </si>
  <si>
    <t>CALS0036-C</t>
  </si>
  <si>
    <t>CALS0036-B</t>
  </si>
  <si>
    <t>CALS0036-A</t>
  </si>
  <si>
    <t>https://thereserve2.apx.com/mymodule/reg/prjView.asp?id1=418</t>
  </si>
  <si>
    <t>Origin Climate, Inc.</t>
  </si>
  <si>
    <t>Scenic View Dairy I</t>
  </si>
  <si>
    <t>CAR418</t>
  </si>
  <si>
    <t>CALS0035-D</t>
  </si>
  <si>
    <t>CALS0035-C</t>
  </si>
  <si>
    <t>Scenic View Dairy</t>
  </si>
  <si>
    <t>CALS0035-B</t>
  </si>
  <si>
    <t>CALS0035-A</t>
  </si>
  <si>
    <t>https://thereserve2.apx.com/mymodule/reg/prjView.asp?id1=504</t>
  </si>
  <si>
    <t>Green Valley Dairy</t>
  </si>
  <si>
    <t>CAR504</t>
  </si>
  <si>
    <t>CALS0034-D</t>
  </si>
  <si>
    <t>CALS0034-C</t>
  </si>
  <si>
    <t>CALS0034-B</t>
  </si>
  <si>
    <t>CALS0034-A</t>
  </si>
  <si>
    <t>https://thereserve2.apx.com/mymodule/reg/prjView.asp?id1=532</t>
  </si>
  <si>
    <t>Pagel's Ponderosa Dairy</t>
  </si>
  <si>
    <t>CAR532</t>
  </si>
  <si>
    <t>CALS0032-C</t>
  </si>
  <si>
    <t>CALS0032-B</t>
  </si>
  <si>
    <t>CALS0032-A</t>
  </si>
  <si>
    <t>On 12/12/2023, CARB retired all 752 credits from the buffer pool for the CAFR5225-A unintentional reversal.</t>
  </si>
  <si>
    <t>https://thereserve2.apx.com/mymodule/reg/prjView.asp?id1=676</t>
  </si>
  <si>
    <t>Brinkley Melvin</t>
  </si>
  <si>
    <t>Blue Source – Pocosin Lakes Forest Conservation Project</t>
  </si>
  <si>
    <t>CAR676</t>
  </si>
  <si>
    <t>CAFR0031-I</t>
  </si>
  <si>
    <t>On 12/12/2023, CARB retired all 5,263 credits from the buffer pool for the CAFR5225-A unintentional reversal.</t>
  </si>
  <si>
    <t>CAFR0031-H</t>
  </si>
  <si>
    <t>On 12/12/2023, CARB retired all 6,157 credits from the buffer pool for the CAFR5225-A unintentional reversal.</t>
  </si>
  <si>
    <t>CAFR0031-G</t>
  </si>
  <si>
    <t>CAFR0031-F</t>
  </si>
  <si>
    <t>CAFR0031-E</t>
  </si>
  <si>
    <t>CAFR0031-D</t>
  </si>
  <si>
    <t>CAFR0031-C</t>
  </si>
  <si>
    <t>CAFR0031-B</t>
  </si>
  <si>
    <t>CAFR0031-A</t>
  </si>
  <si>
    <t>On 9/12/2017, CARB retired all 2,164 credits from the buffer pool for the CAFR5076-A unintentional reversal.</t>
  </si>
  <si>
    <t>https://thereserve2.apx.com/mymodule/reg/prjView.asp?id1=683</t>
  </si>
  <si>
    <t>National Audubon Society</t>
  </si>
  <si>
    <t>Blue Source – Francis Beidler Improved Forest Management Project</t>
  </si>
  <si>
    <t>CAR683</t>
  </si>
  <si>
    <t>CAFR0030-C</t>
  </si>
  <si>
    <t>CAFR0030-B</t>
  </si>
  <si>
    <t>On 9/12/2017, CARB retired all 114,813 credits from the buffer pool for the CAFR5076-A unintentional reversal.</t>
  </si>
  <si>
    <t>CAFR0030-A</t>
  </si>
  <si>
    <t>On 12/12/2023, CARB retired all 4,195 credits from the buffer pool for the CAFR5225-A unintentional reversal.</t>
  </si>
  <si>
    <t>https://thereserve2.apx.com/mymodule/reg/prjView.asp?id1=497</t>
  </si>
  <si>
    <t>Mattamuskeet Ventures I, LLC</t>
  </si>
  <si>
    <t>Blue Source – Alligator River Avoided Conversion</t>
  </si>
  <si>
    <t>CAR497</t>
  </si>
  <si>
    <t>CAFR0029-E</t>
  </si>
  <si>
    <t>On 12/12/2023, CARB retired all 17,860 credits from the buffer pool for the CAFR5225-A unintentional reversal.</t>
  </si>
  <si>
    <t>CAFR0029-D</t>
  </si>
  <si>
    <t>On 12/12/2023, CARB retired all 38,008 credits from the buffer pool for the CAFR5225-A unintentional reversal.</t>
  </si>
  <si>
    <t>CAFR0029-C</t>
  </si>
  <si>
    <t>On 4/11/2023, CARB retired 9,458 of 42,503 credits from the buffer pool for the CAFR0070/CAFR5063 uncompensated early project termination (pursuant to section 95983(c)(4)(C)); on 12/12/2023, CARB retired the remaining 33,045 credits from the buffer pool for the CAFR5225-A unintentional reversal.</t>
  </si>
  <si>
    <t>CAFR0029-B</t>
  </si>
  <si>
    <t>On 4/11/2023, CARB retired all 23,717 credits from the buffer pool for the CAFR0070/CAFR5063 uncompensated early project termination (pursuant to section 95983(c)(4)(C)).</t>
  </si>
  <si>
    <t>CAFR0029-A</t>
  </si>
  <si>
    <t>On 12/12/2023, CARB retired all 1,276 credits from the buffer pool for the CAFR5225-A unintentional reversal.</t>
  </si>
  <si>
    <t>https://thereserve2.apx.com/mymodule/reg/prjView.asp?id1=688</t>
  </si>
  <si>
    <t>Michael A. Noles</t>
  </si>
  <si>
    <t>Blue Source – Noles North Avoided Conversion Forest Project</t>
  </si>
  <si>
    <t>CAR688</t>
  </si>
  <si>
    <t>CAFR0028-F</t>
  </si>
  <si>
    <t>On 12/12/2023, CARB retired all 1,275 credits from the buffer pool for the CAFR5225-A unintentional reversal.</t>
  </si>
  <si>
    <t>CAFR0028-E</t>
  </si>
  <si>
    <t>CAFR0028-D</t>
  </si>
  <si>
    <t>CAFR0028-C</t>
  </si>
  <si>
    <t>CAFR0028-B</t>
  </si>
  <si>
    <t>CAFR0028-A</t>
  </si>
  <si>
    <t>On 12/12/2023, CARB retired all 1,215 credits from the buffer pool for the CAFR5225-A unintentional reversal.</t>
  </si>
  <si>
    <t>https://thereserve2.apx.com/mymodule/reg/prjView.asp?id1=802</t>
  </si>
  <si>
    <t>Blue Source – Noles South Avoided Conversion Forest Project</t>
  </si>
  <si>
    <t>CAR802</t>
  </si>
  <si>
    <t>CAFR0027-F</t>
  </si>
  <si>
    <t>CAFR0027-E</t>
  </si>
  <si>
    <t>CAFR0027-D</t>
  </si>
  <si>
    <t>CAFR0027-C</t>
  </si>
  <si>
    <t>CAFR0027-B</t>
  </si>
  <si>
    <t>CAFR0027-A</t>
  </si>
  <si>
    <t>On 12/12/2023, CARB retired all 669 credits from the buffer pool for the CAFR5225-A unintentional reversal.</t>
  </si>
  <si>
    <t>https://thereserve2.apx.com/mymodule/reg/prjView.asp?id1=659</t>
  </si>
  <si>
    <t>David Dicktel</t>
  </si>
  <si>
    <t>Blue Source – Pungo River Forest Conservation Project</t>
  </si>
  <si>
    <t>CAR659</t>
  </si>
  <si>
    <t>CAFR0026-J</t>
  </si>
  <si>
    <t>On 12/12/2023, CARB retired all 360 credits from the buffer pool for the CAFR5225-A unintentional reversal.</t>
  </si>
  <si>
    <t>CAFR0026-I</t>
  </si>
  <si>
    <t>On 12/12/2023, CARB retired all 499 credits from the buffer pool for the CAFR5225-A unintentional reversal.</t>
  </si>
  <si>
    <t>CAFR0026-H</t>
  </si>
  <si>
    <t>On 12/12/2023, CARB retired all 732 credits from the buffer pool for the CAFR5225-A unintentional reversal.</t>
  </si>
  <si>
    <t>CAFR0026-G</t>
  </si>
  <si>
    <t>On 12/12/2023, CARB retired all 172 credits from the buffer pool for the CAFR5225-A unintentional reversal.</t>
  </si>
  <si>
    <t>CAFR0026-F2</t>
  </si>
  <si>
    <t>On 12/12/2023, CARB retired all 2,864 credits from the buffer pool for the CAFR5225-A unintentional reversal.</t>
  </si>
  <si>
    <t>CAFR0026-F</t>
  </si>
  <si>
    <t>On 12/12/2023, CARB retired all 3,685 credits from the buffer pool for the CAFR5225-A unintentional reversal.</t>
  </si>
  <si>
    <t>CAFR0026-E</t>
  </si>
  <si>
    <t>On 12/12/2023, CARB retired all 176 credits from the buffer pool for the CAFR5225-A unintentional reversal.</t>
  </si>
  <si>
    <t>CAFR0026-D2</t>
  </si>
  <si>
    <t>On 12/12/2023, CARB retired all 2,806 credits from the buffer pool for the CAFR5225-A unintentional reversal.</t>
  </si>
  <si>
    <t>CAFR0026-D</t>
  </si>
  <si>
    <t>On 12/12/2023, CARB retired all 3,647 credits from the buffer pool for the CAFR5225-A unintentional reversal.</t>
  </si>
  <si>
    <t>CAFR0026-C</t>
  </si>
  <si>
    <t>CAFR0026-B</t>
  </si>
  <si>
    <t>CAFR0026-A</t>
  </si>
  <si>
    <t>https://thereserve2.apx.com/mymodule/reg/prjView.asp?id1=959</t>
  </si>
  <si>
    <t>RapRec Refrigerants, Inc.</t>
  </si>
  <si>
    <t>RR 2012 1</t>
  </si>
  <si>
    <t>CAR959</t>
  </si>
  <si>
    <t>CAOD0025-A</t>
  </si>
  <si>
    <t>https://thereserve2.apx.com/mymodule/reg/prjView.asp?id1=478</t>
  </si>
  <si>
    <t>Fair Oaks Dairy Farm, LLC GHD-Designed Digester</t>
  </si>
  <si>
    <t>CAR478</t>
  </si>
  <si>
    <t>CALS0024-D</t>
  </si>
  <si>
    <t>CALS0024-C</t>
  </si>
  <si>
    <t>CALS0024-B</t>
  </si>
  <si>
    <t>CALS0024-A</t>
  </si>
  <si>
    <t>https://thereserve2.apx.com/mymodule/reg/prjView.asp?id1=477</t>
  </si>
  <si>
    <t>Fair Oaks Dairy Farm, LLC Cyclus-Designed Digester</t>
  </si>
  <si>
    <t>CAR477</t>
  </si>
  <si>
    <t>CALS0023-C</t>
  </si>
  <si>
    <t>CALS0023-B</t>
  </si>
  <si>
    <t>CALS0023-A</t>
  </si>
  <si>
    <t>https://thereserve2.apx.com/mymodule/reg/prjView.asp?id1=463</t>
  </si>
  <si>
    <t>Willow Point Dairy, LLC</t>
  </si>
  <si>
    <t>CAR463</t>
  </si>
  <si>
    <t>CALS0021-D</t>
  </si>
  <si>
    <t>CALS0021-C</t>
  </si>
  <si>
    <t>CALS0021-B</t>
  </si>
  <si>
    <t>CALS0021-A2</t>
  </si>
  <si>
    <t>CALS0021-A</t>
  </si>
  <si>
    <t>https://thereserve2.apx.com/mymodule/reg/prjView.asp?id1=474</t>
  </si>
  <si>
    <t>Bridgewater Dairy LLC</t>
  </si>
  <si>
    <t>CAR474</t>
  </si>
  <si>
    <t>CALS0020-D</t>
  </si>
  <si>
    <t>CALS0020-C</t>
  </si>
  <si>
    <t>CALS0020-B</t>
  </si>
  <si>
    <t>CALS0020-A</t>
  </si>
  <si>
    <t>https://thereserve2.apx.com/mymodule/reg/prjView.asp?id1=981</t>
  </si>
  <si>
    <t>DPC Domestic ODS Destruction Project #11</t>
  </si>
  <si>
    <t>CAR981</t>
  </si>
  <si>
    <t>CAOD0019-A</t>
  </si>
  <si>
    <t>https://thereserve2.apx.com/mymodule/reg/prjView.asp?id1=946</t>
  </si>
  <si>
    <t>EOS-CAR2012 Domestic</t>
  </si>
  <si>
    <t>CAR946</t>
  </si>
  <si>
    <t>CAOD0018-L</t>
  </si>
  <si>
    <t>CAOD0018-K</t>
  </si>
  <si>
    <t>CAOD0018-J</t>
  </si>
  <si>
    <t>CAOD0018-I2</t>
  </si>
  <si>
    <t>CAOD0018-I</t>
  </si>
  <si>
    <t>CAOD0018-H</t>
  </si>
  <si>
    <t>CAOD0018-G</t>
  </si>
  <si>
    <t>CAOD0018-F</t>
  </si>
  <si>
    <t>CAOD0018-E</t>
  </si>
  <si>
    <t>1 credit was voluntarily retired in May 2015.</t>
  </si>
  <si>
    <t>CAOD0018-D</t>
  </si>
  <si>
    <t>CAOD0018-C</t>
  </si>
  <si>
    <t>CAOD0018-B</t>
  </si>
  <si>
    <t>In November 2018, CARB invalidated all 88,955 offset credits issued as CAOD0018-A.</t>
  </si>
  <si>
    <t>INVALIDATED</t>
  </si>
  <si>
    <t>CAOD0018-A</t>
  </si>
  <si>
    <t>https://thereserve2.apx.com/mymodule/reg/prjView.asp?id1=804</t>
  </si>
  <si>
    <t>EOS-CAR2011 Domestic</t>
  </si>
  <si>
    <t>CAR804</t>
  </si>
  <si>
    <t>CAOD0017-G2</t>
  </si>
  <si>
    <t>CAOD0017-G</t>
  </si>
  <si>
    <t>CAOD0017-F</t>
  </si>
  <si>
    <t>CAOD0017-E</t>
  </si>
  <si>
    <t>CAOD0017-D</t>
  </si>
  <si>
    <t>CAOD0017-C</t>
  </si>
  <si>
    <t>CAOD0017-B</t>
  </si>
  <si>
    <t>CAOD0017-A2</t>
  </si>
  <si>
    <t>CAOD0017-A</t>
  </si>
  <si>
    <t>https://thereserve2.apx.com/mymodule/reg/prjView.asp?id1=604</t>
  </si>
  <si>
    <t>EOS-JA-09-01</t>
  </si>
  <si>
    <t>CAR604</t>
  </si>
  <si>
    <t>CAOD0016-G2</t>
  </si>
  <si>
    <t>CAOD0016-G</t>
  </si>
  <si>
    <t>CAOD0016-F</t>
  </si>
  <si>
    <t>CAOD0016-E</t>
  </si>
  <si>
    <t>CAOD0016-D4</t>
  </si>
  <si>
    <t>CAOD0016-D3</t>
  </si>
  <si>
    <t>CAOD0016-D2</t>
  </si>
  <si>
    <t>CAOD0016-D</t>
  </si>
  <si>
    <t>CAOD0016-C3</t>
  </si>
  <si>
    <t>CAOD0016-C2</t>
  </si>
  <si>
    <t>CAOD0016-C</t>
  </si>
  <si>
    <t>CAOD0016-B2</t>
  </si>
  <si>
    <t>CAOD0016-B</t>
  </si>
  <si>
    <t>CAOD0016-A</t>
  </si>
  <si>
    <t>https://thereserve2.apx.com/mymodule/reg/prjView.asp?id1=775</t>
  </si>
  <si>
    <t>MN</t>
  </si>
  <si>
    <t>District 45 Dairy</t>
  </si>
  <si>
    <t>CAR775</t>
  </si>
  <si>
    <t>CALS0015-D</t>
  </si>
  <si>
    <t>CALS0015-C</t>
  </si>
  <si>
    <t>CALS0015-B</t>
  </si>
  <si>
    <t>CALS0015-A</t>
  </si>
  <si>
    <t>https://thereserve2.apx.com/mymodule/reg/prjView.asp?id1=450</t>
  </si>
  <si>
    <t>West River Farm Anaerobic Digester Project</t>
  </si>
  <si>
    <t>CAR450</t>
  </si>
  <si>
    <t>CALS0014-E</t>
  </si>
  <si>
    <t>CALS0014-D</t>
  </si>
  <si>
    <t>CALS0014-C</t>
  </si>
  <si>
    <t>CALS0014-B</t>
  </si>
  <si>
    <t>CALS0014-A</t>
  </si>
  <si>
    <t>https://thereserve2.apx.com/mymodule/reg/prjView.asp?id1=479</t>
  </si>
  <si>
    <t>Central Sands Dairy LLC</t>
  </si>
  <si>
    <t>CAR479</t>
  </si>
  <si>
    <t>CALS0013-D</t>
  </si>
  <si>
    <t>CALS0013-C</t>
  </si>
  <si>
    <t>CALS0013-B</t>
  </si>
  <si>
    <t>CALS0013-A</t>
  </si>
  <si>
    <t>https://thereserve2.apx.com/mymodule/reg/prjView.asp?id1=449</t>
  </si>
  <si>
    <t>Riverview Farm Anaerobic Digester Project</t>
  </si>
  <si>
    <t>CAR449</t>
  </si>
  <si>
    <t>CALS0012-E</t>
  </si>
  <si>
    <t>CALS0012-D</t>
  </si>
  <si>
    <t>CALS0012-C</t>
  </si>
  <si>
    <t>CALS0012-B</t>
  </si>
  <si>
    <t>CALS0012-A</t>
  </si>
  <si>
    <t>https://thereserve2.apx.com/mymodule/reg/prjView.asp?id1=885</t>
  </si>
  <si>
    <t>Will-O-Crest Farms Livestock Project</t>
  </si>
  <si>
    <t>CAR885</t>
  </si>
  <si>
    <t>CALS0010-C</t>
  </si>
  <si>
    <t>CALS0010-B</t>
  </si>
  <si>
    <t>CALS0010-A</t>
  </si>
  <si>
    <t>https://thereserve2.apx.com/mymodule/reg/prjView.asp?id1=855</t>
  </si>
  <si>
    <t>Ridgecrest Dairy</t>
  </si>
  <si>
    <t>CAR855</t>
  </si>
  <si>
    <t>CALS0009-B</t>
  </si>
  <si>
    <t>CALS0009-A</t>
  </si>
  <si>
    <t>https://thereserve2.apx.com/mymodule/reg/prjView.asp?id1=836</t>
  </si>
  <si>
    <t>Miedema Dairy</t>
  </si>
  <si>
    <t>CAR836</t>
  </si>
  <si>
    <t>CALS0008-C</t>
  </si>
  <si>
    <t>CALS0008-B</t>
  </si>
  <si>
    <t>CALS0008-A</t>
  </si>
  <si>
    <t>https://thereserve2.apx.com/mymodule/reg/prjView.asp?id1=831</t>
  </si>
  <si>
    <t>Fessenden Dairy</t>
  </si>
  <si>
    <t>CAR831</t>
  </si>
  <si>
    <t>CALS0007-C</t>
  </si>
  <si>
    <t>CALS0007-B</t>
  </si>
  <si>
    <t>CALS0007-A</t>
  </si>
  <si>
    <t>https://thereserve2.apx.com/mymodule/reg/prjView.asp?id1=947</t>
  </si>
  <si>
    <t>ECC-ODS-PA-003</t>
  </si>
  <si>
    <t>CAR947</t>
  </si>
  <si>
    <t>CAOD0006-C</t>
  </si>
  <si>
    <t>CAOD0006-B</t>
  </si>
  <si>
    <t>CAOD0006-A</t>
  </si>
  <si>
    <t>https://thereserve2.apx.com/mymodule/reg/prjView.asp?id1=784</t>
  </si>
  <si>
    <t>ECC-ODS-PA-001</t>
  </si>
  <si>
    <t>CAR784</t>
  </si>
  <si>
    <t>CAOD0005-C</t>
  </si>
  <si>
    <t>CAOD0005-B</t>
  </si>
  <si>
    <t>CAOD0005-A2</t>
  </si>
  <si>
    <t>CAOD0005-A</t>
  </si>
  <si>
    <t>CAOD0004-A</t>
  </si>
  <si>
    <t>https://thereserve2.apx.com/mymodule/reg/prjView.asp?id1=813</t>
  </si>
  <si>
    <t>Coyne Farms</t>
  </si>
  <si>
    <t>CAR813</t>
  </si>
  <si>
    <t>CALS0003-D</t>
  </si>
  <si>
    <t>CALS0003-C</t>
  </si>
  <si>
    <t>CALS0003-B</t>
  </si>
  <si>
    <t>CALS0003-A</t>
  </si>
  <si>
    <t>On 12/12/2023, CARB retired all 197 credits from the buffer pool for the CAFR5225-A unintentional reversal.</t>
  </si>
  <si>
    <t>https://thereserve2.apx.com/mymodule/reg/prjView.asp?id1=657</t>
  </si>
  <si>
    <t>Downeast Lakes Land Trust</t>
  </si>
  <si>
    <t>Finite Carbon – Farm Cove Community Forest Project</t>
  </si>
  <si>
    <t>CAR657</t>
  </si>
  <si>
    <t>CAFR0002-C</t>
  </si>
  <si>
    <t>2,500 credits were voluntarily retired in February 2017.  On 12/12/2023, CARB retired all 7,867 credits from the buffer pool for the CAFR5225-A unintentional reversal.</t>
  </si>
  <si>
    <t>CAFR0002-B</t>
  </si>
  <si>
    <t>On 9/12/2017, CARB retired all 46,577 credits from the buffer pool for the CAFR5076-A unintentional reversal.</t>
  </si>
  <si>
    <t>CAFR0002-A</t>
  </si>
  <si>
    <t>On 12/12/2023, CARB retired all 36,420 credits from the buffer pool for the CAFR5225-A unintentional reversal.</t>
  </si>
  <si>
    <t>https://thereserve2.apx.com/mymodule/reg/prjView.asp?id1=661</t>
  </si>
  <si>
    <t>Coastal Ridges LLC, a California Limited Liability Company</t>
  </si>
  <si>
    <t>Willits Woods</t>
  </si>
  <si>
    <t>CAR661</t>
  </si>
  <si>
    <t>CAFR0001-K</t>
  </si>
  <si>
    <t>On 4/11/2023, CARB retired all 33,992 credits from the buffer pool for the CAFR0070/CAFR5063 uncompensated early project termination (pursuant to section 95983(c)(4)(C)).</t>
  </si>
  <si>
    <t>CAFR0001-J</t>
  </si>
  <si>
    <t>On 9/12/2017, CARB retired all 34,280 credits from the buffer pool for the CAFR5076-A unintentional reversal.</t>
  </si>
  <si>
    <t>CAFR0001-I</t>
  </si>
  <si>
    <t>On 9/12/2017, CARB retired all 34,863 credits from the buffer pool for the CAFR5076-A unintentional reversal.</t>
  </si>
  <si>
    <t>CAFR0001-H</t>
  </si>
  <si>
    <t>On 9/12/2017, CARB retired all 32,570 credits from the buffer pool for the CAFR5076-A unintentional reversal.</t>
  </si>
  <si>
    <t>CAFR0001-G</t>
  </si>
  <si>
    <t>On 9/12/2017, CARB retired all 30,399 credits from the buffer pool for the CAFR5076-A unintentional reversal.</t>
  </si>
  <si>
    <t>CAFR0001-F</t>
  </si>
  <si>
    <t>On 9/12/2017, CARB retired all 28,343 credits from the buffer pool for the CAFR5076-A unintentional reversal.</t>
  </si>
  <si>
    <t>CAFR0001-E</t>
  </si>
  <si>
    <t>On 9/12/2017, CARB retired all 26,397 credits from the buffer pool for the CAFR5076-A unintentional reversal.</t>
  </si>
  <si>
    <t>CAFR0001-D</t>
  </si>
  <si>
    <t>On 9/12/2017, CARB retired all 24,554 credits from the buffer pool for the CAFR5076-A unintentional reversal.</t>
  </si>
  <si>
    <t>CAFR0001-C</t>
  </si>
  <si>
    <t>On 9/12/2017, CARB retired all 22,809 credits from the buffer pool for the CAFR5076-A unintentional reversal.</t>
  </si>
  <si>
    <t>CAFR0001-B</t>
  </si>
  <si>
    <t>On 5/26/2015, CARB returned all 9,602 offset credits in its Forest Buffer Account to the Early Action Offset Program’s buffer account.</t>
  </si>
  <si>
    <t>CAFR0001-A</t>
  </si>
  <si>
    <t>https://thereserve2.apx.com/mymodule/reg/prjView.asp?id1=1860</t>
  </si>
  <si>
    <t>ClimeCo, LLC</t>
  </si>
  <si>
    <t>ClimeCo ODS Destruction 36</t>
  </si>
  <si>
    <t>COP</t>
  </si>
  <si>
    <t>CAR1860</t>
  </si>
  <si>
    <t>CAOD6860-A</t>
  </si>
  <si>
    <t>https://thereserve2.apx.com/mymodule/reg/prjView.asp?id1=1662</t>
  </si>
  <si>
    <t>Ruby Canyon Environmental, Inc.</t>
  </si>
  <si>
    <t>A-Gas US, Inc.</t>
  </si>
  <si>
    <t>A-Gas 1-2023</t>
  </si>
  <si>
    <t>CAR1662</t>
  </si>
  <si>
    <t>CAOD6662-A</t>
  </si>
  <si>
    <t>https://thereserve2.apx.com/mymodule/reg/prjView.asp?id1=1578</t>
  </si>
  <si>
    <t>A-Gas 2-2022</t>
  </si>
  <si>
    <t>CAR1578</t>
  </si>
  <si>
    <t>CAOD6578-A</t>
  </si>
  <si>
    <t>https://thereserve2.apx.com/mymodule/reg/prjView.asp?id1=1560</t>
  </si>
  <si>
    <t>A-Gas 1-2022</t>
  </si>
  <si>
    <t>CAR1560</t>
  </si>
  <si>
    <t>CAOD6560-A</t>
  </si>
  <si>
    <t>https://thereserve2.apx.com/mymodule/reg/prjView.asp?id1=1554</t>
  </si>
  <si>
    <t>S&amp;A Carbon, LLC</t>
  </si>
  <si>
    <t>Lost Coast Forestlands, LLC</t>
  </si>
  <si>
    <t>Lost Coast Forestlands Improved Forest Management Project</t>
  </si>
  <si>
    <t>CAR1554</t>
  </si>
  <si>
    <t>CAFR6554-A</t>
  </si>
  <si>
    <t>https://thereserve2.apx.com/mymodule/reg/prjView.asp?id1=1515</t>
  </si>
  <si>
    <t>ClimeCo ODS Destruction 35</t>
  </si>
  <si>
    <t>CAR1515</t>
  </si>
  <si>
    <t>CAOD6515-A</t>
  </si>
  <si>
    <t>https://thereserve2.apx.com/mymodule/reg/prjView.asp?id1=1498</t>
  </si>
  <si>
    <t>A-Gas 4-2021</t>
  </si>
  <si>
    <t>CAR1498</t>
  </si>
  <si>
    <t>CAOD6498-A</t>
  </si>
  <si>
    <t>https://thereserve2.apx.com/mymodule/reg/prjView.asp?id1=1493</t>
  </si>
  <si>
    <t>A-Gas 3-2021</t>
  </si>
  <si>
    <t>CAR1493</t>
  </si>
  <si>
    <t>CAOD6493-A</t>
  </si>
  <si>
    <t>CARB approved first full verification on 2/27/2024. Inventory and quantification are deferred until second full verification.</t>
  </si>
  <si>
    <t>https://thereserve2.apx.com/mymodule/reg/prjView.asp?id1=1487</t>
  </si>
  <si>
    <t>Collins Timber Company, LLC</t>
  </si>
  <si>
    <t>Collins-Modoc Reforestation</t>
  </si>
  <si>
    <t>reforest defer</t>
  </si>
  <si>
    <t>CAR1487</t>
  </si>
  <si>
    <t>CAFR6487-(reforest defer)</t>
  </si>
  <si>
    <t>https://thereserve2.apx.com/mymodule/reg/prjView.asp?id1=1481</t>
  </si>
  <si>
    <t>A-Gas 2-2021</t>
  </si>
  <si>
    <t>CAR1481</t>
  </si>
  <si>
    <t>CAOD6481-A</t>
  </si>
  <si>
    <t>https://thereserve2.apx.com/mymodule/reg/prjView.asp?id1=1458</t>
  </si>
  <si>
    <t>A-Gas 1-2021</t>
  </si>
  <si>
    <t>CAR1458</t>
  </si>
  <si>
    <t>CAOD6458-A</t>
  </si>
  <si>
    <t>https://thereserve2.apx.com/mymodule/reg/prjView.asp?id1=1456</t>
  </si>
  <si>
    <t>ClimeCo ODS Destruction 34</t>
  </si>
  <si>
    <t>CAR1456</t>
  </si>
  <si>
    <t>CAOD6456-A</t>
  </si>
  <si>
    <t>https://thereserve2.apx.com/mymodule/reg/prjView.asp?id1=1441</t>
  </si>
  <si>
    <t>A-Gas 5-2020</t>
  </si>
  <si>
    <t>CAR1441</t>
  </si>
  <si>
    <t>CAOD6441-A</t>
  </si>
  <si>
    <t>https://thereserve2.apx.com/mymodule/reg/prjView.asp?id1=1436</t>
  </si>
  <si>
    <t>WPP, LLC</t>
  </si>
  <si>
    <t>Finite Carbon – Dingess Rum IFM</t>
  </si>
  <si>
    <t>CAR1436</t>
  </si>
  <si>
    <t>CAFR6436-C</t>
  </si>
  <si>
    <t>CAFR6436-B</t>
  </si>
  <si>
    <t>CAFR6436-A</t>
  </si>
  <si>
    <t>https://thereserve2.apx.com/mymodule/reg/prjView.asp?id1=1418</t>
  </si>
  <si>
    <t>Perfect Score Too, LTD</t>
  </si>
  <si>
    <t>Perfect Cycle ODS-5</t>
  </si>
  <si>
    <t>CAR1418</t>
  </si>
  <si>
    <t>CAOD6418-A</t>
  </si>
  <si>
    <t>https://thereserve2.apx.com/mymodule/reg/prjView.asp?id1=1413</t>
  </si>
  <si>
    <t>A-Gas 4-2020</t>
  </si>
  <si>
    <t>CAR1413</t>
  </si>
  <si>
    <t>CAOD6413-A</t>
  </si>
  <si>
    <t>https://thereserve2.apx.com/mymodule/reg/prjView.asp?id1=1412</t>
  </si>
  <si>
    <t>A-Gas UCSD1</t>
  </si>
  <si>
    <t>CAR1412</t>
  </si>
  <si>
    <t>CAOD6412-A</t>
  </si>
  <si>
    <t>https://thereserve2.apx.com/mymodule/reg/prjView.asp?id1=1408</t>
  </si>
  <si>
    <t>Sierra Pacific Industries</t>
  </si>
  <si>
    <t>Lassen</t>
  </si>
  <si>
    <t>CAR1408</t>
  </si>
  <si>
    <t>CAFR6408-B</t>
  </si>
  <si>
    <t>CAFR6408-A</t>
  </si>
  <si>
    <t>https://thereserve2.apx.com/mymodule/reg/prjView.asp?id1=1401</t>
  </si>
  <si>
    <t>ClimeCo ODS Destruction 33</t>
  </si>
  <si>
    <t>CAR1401</t>
  </si>
  <si>
    <t>CAOD6401-A</t>
  </si>
  <si>
    <t>https://thereserve2.apx.com/mymodule/reg/prjView.asp?id1=1391</t>
  </si>
  <si>
    <t>GHD Services, Inc.</t>
  </si>
  <si>
    <t>Lyme Wisconsin Timberlands, LLC</t>
  </si>
  <si>
    <t>Finite Carbon – Lyme Wisconsin IFM</t>
  </si>
  <si>
    <t>CAR1391</t>
  </si>
  <si>
    <t>CAFR6391-A</t>
  </si>
  <si>
    <t>https://thereserve2.apx.com/mymodule/reg/prjView.asp?id1=1384</t>
  </si>
  <si>
    <t>Mosquito 2019</t>
  </si>
  <si>
    <t>CAR1384</t>
  </si>
  <si>
    <t>CAFR6384-C</t>
  </si>
  <si>
    <t>CAFR6384-B</t>
  </si>
  <si>
    <t>CAFR6384-A</t>
  </si>
  <si>
    <t>https://thereserve2.apx.com/mymodule/reg/prjView.asp?id1=1382</t>
  </si>
  <si>
    <t>Cohasset 2019</t>
  </si>
  <si>
    <t>CAR1382</t>
  </si>
  <si>
    <t>CAFR6382-C</t>
  </si>
  <si>
    <t>CAFR6382-B</t>
  </si>
  <si>
    <t>CAFR6382-A</t>
  </si>
  <si>
    <t>https://thereserve2.apx.com/mymodule/reg/prjView.asp?id1=1381</t>
  </si>
  <si>
    <t>RBS 2019</t>
  </si>
  <si>
    <t>CAR1381</t>
  </si>
  <si>
    <t>CAFR6381-B</t>
  </si>
  <si>
    <t>CAFR6381-A</t>
  </si>
  <si>
    <t>https://thereserve2.apx.com/mymodule/reg/prjView.asp?id1=1376</t>
  </si>
  <si>
    <t>ClimeCo ODS Destruction 32</t>
  </si>
  <si>
    <t>CAR1376</t>
  </si>
  <si>
    <t>CAOD6376-A</t>
  </si>
  <si>
    <t>https://thereserve2.apx.com/mymodule/reg/prjView.asp?id1=1374</t>
  </si>
  <si>
    <t>Lyme Skyline Forest Company, LLC</t>
  </si>
  <si>
    <t>Finite Carbon – Stevenson TN IFM</t>
  </si>
  <si>
    <t>CAR1374</t>
  </si>
  <si>
    <t>CAFR6374-B</t>
  </si>
  <si>
    <t>CAFR6374-A</t>
  </si>
  <si>
    <t>https://thereserve2.apx.com/mymodule/reg/prjView.asp?id1=1373</t>
  </si>
  <si>
    <t>Finite Carbon – Stevenson AL IFM</t>
  </si>
  <si>
    <t>CAR1373</t>
  </si>
  <si>
    <t>CAFR6373-B</t>
  </si>
  <si>
    <t>CAFR6373-A</t>
  </si>
  <si>
    <t>https://thereserve2.apx.com/mymodule/reg/prjView.asp?id1=1368</t>
  </si>
  <si>
    <t>California Timberlands 2, LLC</t>
  </si>
  <si>
    <t>Pine Creek Improved Forest Management Project</t>
  </si>
  <si>
    <t>CAR1368</t>
  </si>
  <si>
    <t>CAFR6368-A</t>
  </si>
  <si>
    <t>https://thereserve2.apx.com/mymodule/reg/prjView.asp?id1=1367</t>
  </si>
  <si>
    <t>Hudson Technologies Company</t>
  </si>
  <si>
    <t>Hudson Tech 2019-5</t>
  </si>
  <si>
    <t>CAR1367</t>
  </si>
  <si>
    <t>CAOD6367-A</t>
  </si>
  <si>
    <t>https://thereserve2.apx.com/mymodule/reg/prjView.asp?id1=1341</t>
  </si>
  <si>
    <t>Hudson Tech 2019-4</t>
  </si>
  <si>
    <t>CAR1341</t>
  </si>
  <si>
    <t>CAOD6341-A</t>
  </si>
  <si>
    <t>https://thereserve2.apx.com/mymodule/reg/prjView.asp?id1=1340</t>
  </si>
  <si>
    <t>Optima KV, LLC</t>
  </si>
  <si>
    <t>CAR1340</t>
  </si>
  <si>
    <t>CALS6340-D</t>
  </si>
  <si>
    <t>CALS6340-C</t>
  </si>
  <si>
    <t>No GHG emission reductions were claimed for the third reporting period.</t>
  </si>
  <si>
    <t>CALS6340-(zero)</t>
  </si>
  <si>
    <t>CALS6340-B</t>
  </si>
  <si>
    <t>CALS6340-A2</t>
  </si>
  <si>
    <t>CALS6340-A</t>
  </si>
  <si>
    <t>https://thereserve2.apx.com/mymodule/reg/prjView.asp?id1=1339</t>
  </si>
  <si>
    <t>TÜV SÜD America, Inc. – Ruby Canyon</t>
  </si>
  <si>
    <t>Green Diamond Resource Company</t>
  </si>
  <si>
    <t>Humboldt Mixed Forest Improvement Project</t>
  </si>
  <si>
    <t>CAR1339</t>
  </si>
  <si>
    <t>CAFR6339-E</t>
  </si>
  <si>
    <t>CAFR6339-D</t>
  </si>
  <si>
    <t>CAFR6339-C</t>
  </si>
  <si>
    <t>CAFR6339-B</t>
  </si>
  <si>
    <t>CAFR6339-A</t>
  </si>
  <si>
    <t>https://thereserve2.apx.com/mymodule/reg/prjView.asp?id1=1337</t>
  </si>
  <si>
    <t>Two Fiets</t>
  </si>
  <si>
    <t>Two Fiets Digester</t>
  </si>
  <si>
    <t>CAR1337</t>
  </si>
  <si>
    <t>CALS6337-C</t>
  </si>
  <si>
    <t>CALS6337-B</t>
  </si>
  <si>
    <t>The GHG emission reductions for the second reporting period were credited in a voluntary program (under project ID# CAR1517).</t>
  </si>
  <si>
    <t>https://thereserve2.apx.com/mymodule/reg/prjView.asp?id1=1517</t>
  </si>
  <si>
    <t>CALS6337-(zero)</t>
  </si>
  <si>
    <t>CALS6337-A</t>
  </si>
  <si>
    <t>https://thereserve2.apx.com/mymodule/reg/prjView.asp?id1=1336</t>
  </si>
  <si>
    <t>Twin Creeks Timber, LLC</t>
  </si>
  <si>
    <t>TCT Birmingham IFM Project</t>
  </si>
  <si>
    <t>CAR1336</t>
  </si>
  <si>
    <t>CAFR6336-A</t>
  </si>
  <si>
    <t>https://thereserve2.apx.com/mymodule/reg/prjView.asp?id1=1332</t>
  </si>
  <si>
    <t>MT</t>
  </si>
  <si>
    <t>Montana Forest &amp; Conservation Experiment Station</t>
  </si>
  <si>
    <t>Lubrecht Forest Carbon Project</t>
  </si>
  <si>
    <t>CAR1332</t>
  </si>
  <si>
    <t>CAFR6332-A</t>
  </si>
  <si>
    <t>https://thereserve2.apx.com/mymodule/reg/prjView.asp?id1=1330</t>
  </si>
  <si>
    <t>Bohemian Club</t>
  </si>
  <si>
    <t>Monte Rio Improved Forest Management Project</t>
  </si>
  <si>
    <t>CAR1330</t>
  </si>
  <si>
    <t>CAFR6330-D</t>
  </si>
  <si>
    <t>CAFR6330-C</t>
  </si>
  <si>
    <t>CAFR6330-B</t>
  </si>
  <si>
    <t>CAFR6330-A</t>
  </si>
  <si>
    <t>https://thereserve2.apx.com/mymodule/reg/prjView.asp?id1=1329</t>
  </si>
  <si>
    <t>Hunter Ranch, LLC</t>
  </si>
  <si>
    <t>Forest Carbon Partners – Hunter Ranch Improved Forest Management Project</t>
  </si>
  <si>
    <t>CAR1329</t>
  </si>
  <si>
    <t>CAFR6329-D</t>
  </si>
  <si>
    <t>CAFR6329-C</t>
  </si>
  <si>
    <t>CAFR6329-B</t>
  </si>
  <si>
    <t>CAFR6329-A</t>
  </si>
  <si>
    <t>https://thereserve2.apx.com/mymodule/reg/prjView.asp?id1=1327</t>
  </si>
  <si>
    <t>Perfect Cycle ODS-4</t>
  </si>
  <si>
    <t>CAR1327</t>
  </si>
  <si>
    <t>CAOD6327-A</t>
  </si>
  <si>
    <t>https://thereserve2.apx.com/mymodule/reg/prjView.asp?id1=1326</t>
  </si>
  <si>
    <t>ClimeCo ODS Destruction 31</t>
  </si>
  <si>
    <t>CAR1326</t>
  </si>
  <si>
    <t>CAOD6326-A</t>
  </si>
  <si>
    <t>https://thereserve2.apx.com/mymodule/reg/prjView.asp?id1=1324</t>
  </si>
  <si>
    <t>AR-Joy Farm Dairy Digester</t>
  </si>
  <si>
    <t>CAR1324</t>
  </si>
  <si>
    <t>CALS6324-A</t>
  </si>
  <si>
    <t>https://thereserve2.apx.com/mymodule/reg/prjView.asp?id1=1321</t>
  </si>
  <si>
    <t>3Degrees Group, Inc.</t>
  </si>
  <si>
    <t>Remley Family Farms Anaerobic Digester</t>
  </si>
  <si>
    <t>CAR1321</t>
  </si>
  <si>
    <t>CALS6321-E</t>
  </si>
  <si>
    <t>CALS6321-D</t>
  </si>
  <si>
    <t>CALS6321-C</t>
  </si>
  <si>
    <t>CALS6321-B</t>
  </si>
  <si>
    <t>CALS6321-A</t>
  </si>
  <si>
    <t>https://thereserve2.apx.com/mymodule/reg/prjView.asp?id1=1318</t>
  </si>
  <si>
    <t>A-Gas 2019-1</t>
  </si>
  <si>
    <t>CAR1318</t>
  </si>
  <si>
    <t>CAOD6318-A</t>
  </si>
  <si>
    <t>https://thereserve2.apx.com/mymodule/reg/prjView.asp?id1=1317</t>
  </si>
  <si>
    <t>ABEC #4, LLC</t>
  </si>
  <si>
    <t>CE&amp;S Dairy</t>
  </si>
  <si>
    <t>CAR1317</t>
  </si>
  <si>
    <t>CALS6317-E</t>
  </si>
  <si>
    <t>CALS6317-D</t>
  </si>
  <si>
    <t>CALS6317-C</t>
  </si>
  <si>
    <t>CALS6317-B</t>
  </si>
  <si>
    <t>CALS6317-A</t>
  </si>
  <si>
    <t>https://thereserve2.apx.com/mymodule/reg/prjView.asp?id1=1316</t>
  </si>
  <si>
    <t>ABEC #3, LLC</t>
  </si>
  <si>
    <t>Lakeview Farms Dairy</t>
  </si>
  <si>
    <t>CAR1316</t>
  </si>
  <si>
    <t>CALS6316-D</t>
  </si>
  <si>
    <t>CALS6316-C</t>
  </si>
  <si>
    <t>CALS6316-B</t>
  </si>
  <si>
    <t>CALS6316-A</t>
  </si>
  <si>
    <t>https://thereserve2.apx.com/mymodule/reg/prjView.asp?id1=1315</t>
  </si>
  <si>
    <t>ABEC #2, LLC</t>
  </si>
  <si>
    <t>West Star North Dairy</t>
  </si>
  <si>
    <t>CAR1315</t>
  </si>
  <si>
    <t>CALS6315-D</t>
  </si>
  <si>
    <t>CALS6315-C</t>
  </si>
  <si>
    <t>CALS6315-B</t>
  </si>
  <si>
    <t>CALS6315-A</t>
  </si>
  <si>
    <t>https://thereserve2.apx.com/mymodule/reg/prjView.asp?id1=1314</t>
  </si>
  <si>
    <t>https://ww2.arb.ca.gov/sites/default/files/2022-11/debs6314.pdf</t>
  </si>
  <si>
    <t>NSF Certification, LLC</t>
  </si>
  <si>
    <t>Spokane Tribe of Indians</t>
  </si>
  <si>
    <t>Finite Carbon – Spokane Tribe of Indians IFM</t>
  </si>
  <si>
    <t>CAR1314</t>
  </si>
  <si>
    <t>CAFR6314-B</t>
  </si>
  <si>
    <t>CAFR6314-A</t>
  </si>
  <si>
    <t>The CAFR6313 project has terminated.  Pursuant to section 95983(c)(4), the forest owners were required to submit 529,147 compliance instruments to CARB for placement in the Retirement Account.  In June 2024, 370,796 credits surrendered by the offset project operator to meet the obligation for the CAFR6313 reversal/termination were retired.</t>
  </si>
  <si>
    <t>https://thereserve2.apx.com/mymodule/reg/prjView.asp?id1=1313</t>
  </si>
  <si>
    <t>Save the Redwoods League</t>
  </si>
  <si>
    <t>Save the Redwoods League 2018</t>
  </si>
  <si>
    <t>CAR1313</t>
  </si>
  <si>
    <t>CAFR6313-A</t>
  </si>
  <si>
    <t>https://thereserve2.apx.com/mymodule/reg/prjView.asp?id1=1312</t>
  </si>
  <si>
    <t>A-Gas 2018-9</t>
  </si>
  <si>
    <t>CAR1312</t>
  </si>
  <si>
    <t>CAOD6312-A</t>
  </si>
  <si>
    <t>https://thereserve2.apx.com/mymodule/reg/prjView.asp?id1=1311</t>
  </si>
  <si>
    <t>A-Gas 2018-8</t>
  </si>
  <si>
    <t>CAR1311</t>
  </si>
  <si>
    <t>CAOD6311-A</t>
  </si>
  <si>
    <t>https://thereserve2.apx.com/mymodule/reg/prjView.asp?id1=1310</t>
  </si>
  <si>
    <t>Cameron-Cole, LLC.</t>
  </si>
  <si>
    <t>ClimeCo ODS Destruction 30</t>
  </si>
  <si>
    <t>CAR1310</t>
  </si>
  <si>
    <t>CAOD6310-A</t>
  </si>
  <si>
    <t>https://thereserve2.apx.com/mymodule/reg/prjView.asp?id1=1309</t>
  </si>
  <si>
    <t>ClimeCo ODS Destruction 29</t>
  </si>
  <si>
    <t>CAR1309</t>
  </si>
  <si>
    <t>CAOD6309-A</t>
  </si>
  <si>
    <t>https://thereserve2.apx.com/mymodule/reg/prjView.asp?id1=1308</t>
  </si>
  <si>
    <t>Coolgas 2018-6</t>
  </si>
  <si>
    <t>CAR1308</t>
  </si>
  <si>
    <t>CAOD6308-A</t>
  </si>
  <si>
    <t>https://thereserve2.apx.com/mymodule/reg/prjView.asp?id1=1305</t>
  </si>
  <si>
    <t>A-Gas 2018-7</t>
  </si>
  <si>
    <t>CAR1305</t>
  </si>
  <si>
    <t>CAOD6305-A</t>
  </si>
  <si>
    <t>https://thereserve2.apx.com/mymodule/reg/prjView.asp?id1=1303</t>
  </si>
  <si>
    <t>A-Gas 2018-5</t>
  </si>
  <si>
    <t>CAR1303</t>
  </si>
  <si>
    <t>CAOD6303-A</t>
  </si>
  <si>
    <t>https://thereserve2.apx.com/mymodule/reg/prjView.asp?id1=1302</t>
  </si>
  <si>
    <t>ClimeCo ODS Destruction 28</t>
  </si>
  <si>
    <t>CAR1302</t>
  </si>
  <si>
    <t>CAOD6302-A</t>
  </si>
  <si>
    <t>https://thereserve2.apx.com/mymodule/reg/prjView.asp?id1=1301</t>
  </si>
  <si>
    <t>ClimeCo ODS Destruction 27</t>
  </si>
  <si>
    <t>CAR1301</t>
  </si>
  <si>
    <t>CAOD6301-A</t>
  </si>
  <si>
    <t>https://thereserve2.apx.com/mymodule/reg/prjView.asp?id1=1300</t>
  </si>
  <si>
    <t>ClimeCo ODS Destruction 26</t>
  </si>
  <si>
    <t>CAR1300</t>
  </si>
  <si>
    <t>CAOD6300-A</t>
  </si>
  <si>
    <t>https://acr2.apx.com/mymodule/reg/prjView.asp?id1=947</t>
  </si>
  <si>
    <t>Hudson Tech 2023-3</t>
  </si>
  <si>
    <t>ACR947</t>
  </si>
  <si>
    <t>CAOD5947-A</t>
  </si>
  <si>
    <t>https://acr2.apx.com/mymodule/reg/prjView.asp?id1=921</t>
  </si>
  <si>
    <t>Hudson Tech 2023-2</t>
  </si>
  <si>
    <t>ACR921</t>
  </si>
  <si>
    <t>CAOD5921-A</t>
  </si>
  <si>
    <t>https://acr2.apx.com/mymodule/reg/prjView.asp?id1=911</t>
  </si>
  <si>
    <t>McElroy Green Marketing, LLC</t>
  </si>
  <si>
    <t>Harrison County Flare III</t>
  </si>
  <si>
    <t>ACR911</t>
  </si>
  <si>
    <t>CAMM5911-A</t>
  </si>
  <si>
    <t>https://acr2.apx.com/mymodule/reg/prjView.asp?id1=908</t>
  </si>
  <si>
    <t>Buchanan VAM VS-16</t>
  </si>
  <si>
    <t>ACR908</t>
  </si>
  <si>
    <t>CAMM5908-A</t>
  </si>
  <si>
    <t>https://acr2.apx.com/mymodule/reg/prjView.asp?id1=899</t>
  </si>
  <si>
    <t>Harrison County Flare II</t>
  </si>
  <si>
    <t>ACR899</t>
  </si>
  <si>
    <t>CAMM5899-A</t>
  </si>
  <si>
    <t>https://acr2.apx.com/mymodule/reg/prjView.asp?id1=884</t>
  </si>
  <si>
    <t>Tradewater, LLC</t>
  </si>
  <si>
    <t>Tradewater ODS 50</t>
  </si>
  <si>
    <t>ACR884</t>
  </si>
  <si>
    <t>CAOD5884-A</t>
  </si>
  <si>
    <t>https://acr2.apx.com/mymodule/reg/prjView.asp?id1=883</t>
  </si>
  <si>
    <t>ECC Bethany, Inc.</t>
  </si>
  <si>
    <t>HMMC1</t>
  </si>
  <si>
    <t>ACR883</t>
  </si>
  <si>
    <t>CAMM5883-A</t>
  </si>
  <si>
    <t>https://acr2.apx.com/mymodule/reg/prjView.asp?id1=877</t>
  </si>
  <si>
    <t>Hudson Tech 2023-1</t>
  </si>
  <si>
    <t>ACR877</t>
  </si>
  <si>
    <t>CAOD5877-A</t>
  </si>
  <si>
    <t>https://acr2.apx.com/mymodule/reg/prjView.asp?id1=872</t>
  </si>
  <si>
    <t>Tradewater ODS 49</t>
  </si>
  <si>
    <t>ACR872</t>
  </si>
  <si>
    <t>CAOD5872-A</t>
  </si>
  <si>
    <t>https://acr2.apx.com/mymodule/reg/prjView.asp?id1=850</t>
  </si>
  <si>
    <t xml:space="preserve">Perennial CMM West Virginia, LLC
</t>
  </si>
  <si>
    <t>Perennial CMM HRS Dent's Run Flare Project</t>
  </si>
  <si>
    <t>ACR850</t>
  </si>
  <si>
    <t>CAMM5850-A</t>
  </si>
  <si>
    <t>https://acr2.apx.com/mymodule/reg/prjView.asp?id1=845</t>
  </si>
  <si>
    <t>Harrison County Flare I</t>
  </si>
  <si>
    <t>ACR845</t>
  </si>
  <si>
    <t>CAMM5845-A</t>
  </si>
  <si>
    <t>https://acr2.apx.com/mymodule/reg/prjView.asp?id1=842</t>
  </si>
  <si>
    <t>Perennial CMM Pennsylvania, LLC</t>
  </si>
  <si>
    <t>Perennial CMM CMB10-4 Flare Project</t>
  </si>
  <si>
    <t>ACR842</t>
  </si>
  <si>
    <t>CAMM5842-A</t>
  </si>
  <si>
    <t>https://acr2.apx.com/mymodule/reg/prjView.asp?id1=841</t>
  </si>
  <si>
    <t>Dillon Consulting Limited</t>
  </si>
  <si>
    <t>American Eagle Mine Methane Incineration Project</t>
  </si>
  <si>
    <t>ACR841</t>
  </si>
  <si>
    <t>CAMM5841-B</t>
  </si>
  <si>
    <t>CAMM5841-A</t>
  </si>
  <si>
    <t>https://acr2.apx.com/mymodule/reg/prjView.asp?id1=826</t>
  </si>
  <si>
    <t>Tradewater ODS 48</t>
  </si>
  <si>
    <t>ACR826</t>
  </si>
  <si>
    <t>CAOD5826-A</t>
  </si>
  <si>
    <t>https://acr2.apx.com/mymodule/reg/prjView.asp?id1=820</t>
  </si>
  <si>
    <t>Marshall County Flare V</t>
  </si>
  <si>
    <t>ACR820</t>
  </si>
  <si>
    <t>CAMM5820-A</t>
  </si>
  <si>
    <t>https://acr2.apx.com/mymodule/reg/prjView.asp?id1=811</t>
  </si>
  <si>
    <t>Perennial CMM Emerald Mine AMM Flare Project</t>
  </si>
  <si>
    <t>ACR811</t>
  </si>
  <si>
    <t>CAMM5811-A</t>
  </si>
  <si>
    <t>https://acr2.apx.com/mymodule/reg/prjView.asp?id1=810</t>
  </si>
  <si>
    <t>Hudson Tech 2022-2</t>
  </si>
  <si>
    <t>ACR810</t>
  </si>
  <si>
    <t>CAOD5810-A</t>
  </si>
  <si>
    <t>https://acr2.apx.com/mymodule/reg/prjView.asp?id1=808</t>
  </si>
  <si>
    <t>Keyrock Environment, LLC</t>
  </si>
  <si>
    <t>Rend Lake Abandoned Mine Methane Recovery Project</t>
  </si>
  <si>
    <t>ACR808</t>
  </si>
  <si>
    <t>CAMM5808-A</t>
  </si>
  <si>
    <t>https://acr2.apx.com/mymodule/reg/prjView.asp?id1=807</t>
  </si>
  <si>
    <t xml:space="preserve">Shoal Creek Mine Methane Incineration Project </t>
  </si>
  <si>
    <t>ACR807</t>
  </si>
  <si>
    <t>CAMM5807-B</t>
  </si>
  <si>
    <t>CAMM5807-A</t>
  </si>
  <si>
    <t>https://acr2.apx.com/mymodule/reg/prjView.asp?id1=806</t>
  </si>
  <si>
    <t>Bonny Abandoned Mine Methane Recovery Project</t>
  </si>
  <si>
    <t>ACR806</t>
  </si>
  <si>
    <t>CAMM5806-B</t>
  </si>
  <si>
    <t>CAMM5806-A</t>
  </si>
  <si>
    <t>https://acr2.apx.com/mymodule/reg/prjView.asp?id1=800</t>
  </si>
  <si>
    <t>CH4 Solutions, LLC</t>
  </si>
  <si>
    <t>CH4 – BWM Carbon Capture Project 2</t>
  </si>
  <si>
    <t>ACR800</t>
  </si>
  <si>
    <t>CAMM5800-B</t>
  </si>
  <si>
    <t>CAMM5800-A</t>
  </si>
  <si>
    <t>https://acr2.apx.com/mymodule/reg/prjView.asp?id1=780</t>
  </si>
  <si>
    <t>Tradewater ODS 47</t>
  </si>
  <si>
    <t>ACR780</t>
  </si>
  <si>
    <t>CAOD5780-A</t>
  </si>
  <si>
    <t>https://acr2.apx.com/mymodule/reg/prjView.asp?id1=778</t>
  </si>
  <si>
    <t>Marion County Flare II</t>
  </si>
  <si>
    <t>ACR778</t>
  </si>
  <si>
    <t>CAMM5778-A</t>
  </si>
  <si>
    <t>https://acr2.apx.com/mymodule/reg/prjView.asp?id1=771</t>
  </si>
  <si>
    <t>Lowry Mine Methane Incineration Project</t>
  </si>
  <si>
    <t>ACR771</t>
  </si>
  <si>
    <t>CAMM5771-B</t>
  </si>
  <si>
    <t>CAMM5771-A</t>
  </si>
  <si>
    <t>https://acr2.apx.com/mymodule/reg/prjView.asp?id1=762</t>
  </si>
  <si>
    <t>Tradewater ODS 46</t>
  </si>
  <si>
    <t>ACR762</t>
  </si>
  <si>
    <t>CAOD5762-A</t>
  </si>
  <si>
    <t>https://acr2.apx.com/mymodule/reg/prjView.asp?id1=761</t>
  </si>
  <si>
    <t>Federal 2 Abandoned Mine Methane Recovery Project</t>
  </si>
  <si>
    <t>ACR761</t>
  </si>
  <si>
    <t>CAMM5761-B</t>
  </si>
  <si>
    <t>CAMM5761-A</t>
  </si>
  <si>
    <t>https://acr2.apx.com/mymodule/reg/prjView.asp?id1=755</t>
  </si>
  <si>
    <t>Hudson Tech 2022-1</t>
  </si>
  <si>
    <t>ACR755</t>
  </si>
  <si>
    <t>CAOD5755-A</t>
  </si>
  <si>
    <t>https://acr2.apx.com/mymodule/reg/prjView.asp?id1=752</t>
  </si>
  <si>
    <t>Marshall County Flare IV</t>
  </si>
  <si>
    <t>ACR752</t>
  </si>
  <si>
    <t>CAMM5752-B</t>
  </si>
  <si>
    <t>CAMM5752-A</t>
  </si>
  <si>
    <t>https://acr2.apx.com/mymodule/reg/prjView.asp?id1=751</t>
  </si>
  <si>
    <t>Davis Land &amp; Timber Limited Partnership</t>
  </si>
  <si>
    <t>Green Assets – DLT Avoided Conversion Project</t>
  </si>
  <si>
    <t>ACR751</t>
  </si>
  <si>
    <t>CAFR5751-C</t>
  </si>
  <si>
    <t>1,682 credits were voluntarily retired in July 2024.</t>
  </si>
  <si>
    <t>CAFR5751-B</t>
  </si>
  <si>
    <t>CAFR5751-A</t>
  </si>
  <si>
    <t>https://acr2.apx.com/mymodule/reg/prjView.asp?id1=746</t>
  </si>
  <si>
    <t>Beckley Pocahontas Mine Methane Incineration Project</t>
  </si>
  <si>
    <t>ACR746</t>
  </si>
  <si>
    <t>CAMM5746-C</t>
  </si>
  <si>
    <t>CAMM5746-B</t>
  </si>
  <si>
    <t>CAMM5746-A</t>
  </si>
  <si>
    <t>https://acr2.apx.com/mymodule/reg/prjView.asp?id1=744</t>
  </si>
  <si>
    <t>Tradewater ODS 45</t>
  </si>
  <si>
    <t>ACR744</t>
  </si>
  <si>
    <t>CAOD5744-A</t>
  </si>
  <si>
    <t>https://acr2.apx.com/mymodule/reg/prjView.asp?id1=743</t>
  </si>
  <si>
    <t>Urling Abandoned Mine Methane Recovery Project</t>
  </si>
  <si>
    <t>ACR743</t>
  </si>
  <si>
    <t>CAMM5743-C</t>
  </si>
  <si>
    <t>CAMM5743-B</t>
  </si>
  <si>
    <t>CAMM5743-A</t>
  </si>
  <si>
    <t>https://acr2.apx.com/mymodule/reg/prjView.asp?id1=741</t>
  </si>
  <si>
    <t>Green Diamond Resource Company Thompson River IFM</t>
  </si>
  <si>
    <t>ACR741</t>
  </si>
  <si>
    <t>CAFR5741-B</t>
  </si>
  <si>
    <t>Voluntary retirements include 2 credits in January 2024, 68 credits in April 2024, 136 credits in July 2024, and 3,982 credits in September 2024.</t>
  </si>
  <si>
    <t>CAFR5741-A</t>
  </si>
  <si>
    <t>https://acr2.apx.com/mymodule/reg/prjView.asp?id1=731</t>
  </si>
  <si>
    <t>Perennial CMM CMB7-1 Flare Project</t>
  </si>
  <si>
    <t>ACR731</t>
  </si>
  <si>
    <t>CAMM5731-B</t>
  </si>
  <si>
    <t>CAMM5731-A</t>
  </si>
  <si>
    <t>https://acr2.apx.com/mymodule/reg/prjView.asp?id1=695</t>
  </si>
  <si>
    <t>Oaktown Fuel 2 Mine Methane Incineration Project</t>
  </si>
  <si>
    <t>ACR695</t>
  </si>
  <si>
    <t>CAMM5695-C</t>
  </si>
  <si>
    <t>CAMM5695-B</t>
  </si>
  <si>
    <t>CAMM5695-A</t>
  </si>
  <si>
    <t>https://acr2.apx.com/mymodule/reg/prjView.asp?id1=694</t>
  </si>
  <si>
    <t>Oaktown Fuel 1 Mine Methane Incineration Project</t>
  </si>
  <si>
    <t>ACR694</t>
  </si>
  <si>
    <t>CAMM5694-C</t>
  </si>
  <si>
    <t>CAMM5694-B</t>
  </si>
  <si>
    <t>CAMM5694-A</t>
  </si>
  <si>
    <t>https://acr2.apx.com/mymodule/reg/prjView.asp?id1=692</t>
  </si>
  <si>
    <t>Hudson Tech 2021-3</t>
  </si>
  <si>
    <t>ACR692</t>
  </si>
  <si>
    <t>CAOD5692-A</t>
  </si>
  <si>
    <t>https://acr2.apx.com/mymodule/reg/prjView.asp?id1=686</t>
  </si>
  <si>
    <t>Tradewater ODS 44</t>
  </si>
  <si>
    <t>ACR686</t>
  </si>
  <si>
    <t>CAOD5686-A</t>
  </si>
  <si>
    <t>https://acr2.apx.com/mymodule/reg/prjView.asp?id1=675</t>
  </si>
  <si>
    <t>Heilwood Mine Methane Incineration Project</t>
  </si>
  <si>
    <t>ACR675</t>
  </si>
  <si>
    <t>CAMM5675-C</t>
  </si>
  <si>
    <t>CAMM5675-B</t>
  </si>
  <si>
    <t>CAMM5675-A</t>
  </si>
  <si>
    <t>https://acr2.apx.com/mymodule/reg/prjView.asp?id1=674</t>
  </si>
  <si>
    <t>Affinity Mine Methane Incineration Project</t>
  </si>
  <si>
    <t>ACR674</t>
  </si>
  <si>
    <t>CAMM5674-C</t>
  </si>
  <si>
    <t>CAMM5674-B</t>
  </si>
  <si>
    <t>CAMM5674-A</t>
  </si>
  <si>
    <t>https://acr2.apx.com/mymodule/reg/prjView.asp?id1=671</t>
  </si>
  <si>
    <t>Tradewater ODS 43</t>
  </si>
  <si>
    <t>ACR671</t>
  </si>
  <si>
    <t>CAOD5671-A</t>
  </si>
  <si>
    <t>https://acr2.apx.com/mymodule/reg/prjView.asp?id1=669</t>
  </si>
  <si>
    <t>New Future Abandoned Mine Methane Recovery Project</t>
  </si>
  <si>
    <t>ACR669</t>
  </si>
  <si>
    <t>CAMM5669-B</t>
  </si>
  <si>
    <t>CAMM5669-A</t>
  </si>
  <si>
    <t>https://acr2.apx.com/mymodule/reg/prjView.asp?id1=666</t>
  </si>
  <si>
    <t>Tradewater ODS 42</t>
  </si>
  <si>
    <t>ACR666</t>
  </si>
  <si>
    <t>CAOD5666-A</t>
  </si>
  <si>
    <t>https://acr2.apx.com/mymodule/reg/prjView.asp?id1=651</t>
  </si>
  <si>
    <t>CH4 – BWM Carbon Capture Project 1</t>
  </si>
  <si>
    <t>ACR651</t>
  </si>
  <si>
    <t>CAMM5651-C</t>
  </si>
  <si>
    <t>CAMM5651-B</t>
  </si>
  <si>
    <t>CAMM5651-A</t>
  </si>
  <si>
    <t>https://acr2.apx.com/mymodule/reg/prjView.asp?id1=650</t>
  </si>
  <si>
    <t>KY</t>
  </si>
  <si>
    <t>Pine Mountain Resources, LLC</t>
  </si>
  <si>
    <t>PMR #3</t>
  </si>
  <si>
    <t>ACR650</t>
  </si>
  <si>
    <t>CAMM5650-C</t>
  </si>
  <si>
    <t>CAMM5650-B</t>
  </si>
  <si>
    <t>CAMM5650-A</t>
  </si>
  <si>
    <t>https://acr2.apx.com/mymodule/reg/prjView.asp?id1=649</t>
  </si>
  <si>
    <t>Hudson Tech 2021-2</t>
  </si>
  <si>
    <t>ACR649</t>
  </si>
  <si>
    <t>CAOD5649-A</t>
  </si>
  <si>
    <t>https://acr2.apx.com/mymodule/reg/prjView.asp?id1=645</t>
  </si>
  <si>
    <t>Tradewater ODS 41</t>
  </si>
  <si>
    <t>ACR645</t>
  </si>
  <si>
    <t>CAOD5645-A</t>
  </si>
  <si>
    <t>https://acr2.apx.com/mymodule/reg/prjView.asp?id1=644</t>
  </si>
  <si>
    <t>Willow Lake Abandoned Mine Methane Recovery Project</t>
  </si>
  <si>
    <t>ACR644</t>
  </si>
  <si>
    <t>CAMM5644-C</t>
  </si>
  <si>
    <t>CAMM5644-B</t>
  </si>
  <si>
    <t>CAMM5644-A</t>
  </si>
  <si>
    <t>In June 2024, 158,171 credits surrendered by the offset project operator to meet the obligation for the CAFR6313 reversal/termination were retired.</t>
  </si>
  <si>
    <t>https://acr2.apx.com/mymodule/reg/prjView.asp?id1=638</t>
  </si>
  <si>
    <t>NM</t>
  </si>
  <si>
    <t>Vermejo Park, LLC</t>
  </si>
  <si>
    <t>Bluesource – Vermejo Forestry Project</t>
  </si>
  <si>
    <t>ACR638</t>
  </si>
  <si>
    <t>CAFR5638-A</t>
  </si>
  <si>
    <t>https://acr2.apx.com/mymodule/reg/prjView.asp?id1=636</t>
  </si>
  <si>
    <t>Tradewater ODS 40</t>
  </si>
  <si>
    <t>ACR636</t>
  </si>
  <si>
    <t>CAOD5636-A</t>
  </si>
  <si>
    <t>https://acr2.apx.com/mymodule/reg/prjView.asp?id1=630</t>
  </si>
  <si>
    <t>Sunrise Energy, LLC</t>
  </si>
  <si>
    <t>Carlisle Abandoned Mine Methane Recorvery Project</t>
  </si>
  <si>
    <t>ACR630</t>
  </si>
  <si>
    <t>CAMM5630-B</t>
  </si>
  <si>
    <t>CAMM5630-A</t>
  </si>
  <si>
    <t>https://acr2.apx.com/mymodule/reg/prjView.asp?id1=627</t>
  </si>
  <si>
    <t>Tradewater ODS 39</t>
  </si>
  <si>
    <t>ACR627</t>
  </si>
  <si>
    <t>CAOD5627-A</t>
  </si>
  <si>
    <t>https://acr2.apx.com/mymodule/reg/prjView.asp?id1=625</t>
  </si>
  <si>
    <t>Tradewater ODS 38</t>
  </si>
  <si>
    <t>ACR625</t>
  </si>
  <si>
    <t>CAOD5625-A</t>
  </si>
  <si>
    <t>https://acr2.apx.com/mymodule/reg/prjView.asp?id1=619</t>
  </si>
  <si>
    <t>Hudson Tech 2021-1</t>
  </si>
  <si>
    <t>ACR619</t>
  </si>
  <si>
    <t>CAOD5619-A</t>
  </si>
  <si>
    <t>https://acr2.apx.com/mymodule/reg/prjView.asp?id1=611</t>
  </si>
  <si>
    <t>Marion County Flare I</t>
  </si>
  <si>
    <t>ACR611</t>
  </si>
  <si>
    <t>CAMM5611-B</t>
  </si>
  <si>
    <t>CAMM5611-A</t>
  </si>
  <si>
    <t>https://acr2.apx.com/mymodule/reg/prjView.asp?id1=610</t>
  </si>
  <si>
    <t>Marshall County Flare III</t>
  </si>
  <si>
    <t>ACR610</t>
  </si>
  <si>
    <t>CAMM5610-C</t>
  </si>
  <si>
    <t>CAMM5610-B</t>
  </si>
  <si>
    <t>Marshall County Flare 3</t>
  </si>
  <si>
    <t>CAMM5610-A</t>
  </si>
  <si>
    <t>https://acr2.apx.com/mymodule/reg/prjView.asp?id1=609</t>
  </si>
  <si>
    <t>Marshall County Flare II</t>
  </si>
  <si>
    <t>ACR609</t>
  </si>
  <si>
    <t>CAMM5609-D</t>
  </si>
  <si>
    <t>CAMM5609-C</t>
  </si>
  <si>
    <t>CAMM5609-B</t>
  </si>
  <si>
    <t>Marshall County Flare 2</t>
  </si>
  <si>
    <t>CAMM5609-A</t>
  </si>
  <si>
    <t>https://acr2.apx.com/mymodule/reg/prjView.asp?id1=608</t>
  </si>
  <si>
    <t>Tradewater ODS 37</t>
  </si>
  <si>
    <t>ACR608</t>
  </si>
  <si>
    <t>CAOD5608-A</t>
  </si>
  <si>
    <t>https://acr2.apx.com/mymodule/reg/prjView.asp?id1=607</t>
  </si>
  <si>
    <t>Deep Mine 26 Abandoned Mine Methane Recovery Project</t>
  </si>
  <si>
    <t>ACR607</t>
  </si>
  <si>
    <t>CAMM5607-D</t>
  </si>
  <si>
    <t>CAMM5607-C</t>
  </si>
  <si>
    <t>CAMM5607-B</t>
  </si>
  <si>
    <t>CAMM5607-A</t>
  </si>
  <si>
    <t>https://acr2.apx.com/mymodule/reg/prjView.asp?id1=594</t>
  </si>
  <si>
    <t>CMMC1</t>
  </si>
  <si>
    <t>ACR594</t>
  </si>
  <si>
    <t>CAMM5594-B</t>
  </si>
  <si>
    <t>CAMM5594-A</t>
  </si>
  <si>
    <t>https://acr2.apx.com/mymodule/reg/prjView.asp?id1=593</t>
  </si>
  <si>
    <t>NMMC1</t>
  </si>
  <si>
    <t>ACR593</t>
  </si>
  <si>
    <t>CAMM5593-D</t>
  </si>
  <si>
    <t>CAMM5593-C</t>
  </si>
  <si>
    <t>CAMM5593-B</t>
  </si>
  <si>
    <t>CAMM5593-A</t>
  </si>
  <si>
    <t>https://acr2.apx.com/mymodule/reg/prjView.asp?id1=589</t>
  </si>
  <si>
    <t>Tradewater ODS 36</t>
  </si>
  <si>
    <t>ACR589</t>
  </si>
  <si>
    <t>CAOD5589-A</t>
  </si>
  <si>
    <t>https://acr2.apx.com/mymodule/reg/prjView.asp?id1=582</t>
  </si>
  <si>
    <t>Hudson Tech 2020-4</t>
  </si>
  <si>
    <t>ACR582</t>
  </si>
  <si>
    <t>CAOD5582-A</t>
  </si>
  <si>
    <t>https://acr2.apx.com/mymodule/reg/prjView.asp?id1=580</t>
  </si>
  <si>
    <t>Pleasant Hill Abandoned Mine Methane Recovery Project</t>
  </si>
  <si>
    <t>ACR580</t>
  </si>
  <si>
    <t>CAMM5580-A</t>
  </si>
  <si>
    <t>https://acr2.apx.com/mymodule/reg/prjView.asp?id1=578</t>
  </si>
  <si>
    <t>New Era Abandoned Mine Methane Recovery Project</t>
  </si>
  <si>
    <t>ACR578</t>
  </si>
  <si>
    <t>CAMM5578-C</t>
  </si>
  <si>
    <t>CAMM5578-B</t>
  </si>
  <si>
    <t>CAMM5578-A</t>
  </si>
  <si>
    <t>https://acr2.apx.com/mymodule/reg/prjView.asp?id1=577</t>
  </si>
  <si>
    <t>Tradewater ODS 35</t>
  </si>
  <si>
    <t>ACR577</t>
  </si>
  <si>
    <t>CAOD5577-A</t>
  </si>
  <si>
    <t>https://acr2.apx.com/mymodule/reg/prjView.asp?id1=572</t>
  </si>
  <si>
    <t>Pattiki 2 Abandoned Mine Methane Recovery Project</t>
  </si>
  <si>
    <t>ACR572</t>
  </si>
  <si>
    <t>CAMM5572-D</t>
  </si>
  <si>
    <t>CAMM5572-C</t>
  </si>
  <si>
    <t>CAMM5572-B</t>
  </si>
  <si>
    <t>CAMM5572-A</t>
  </si>
  <si>
    <t>https://acr2.apx.com/mymodule/reg/prjView.asp?id1=570</t>
  </si>
  <si>
    <t>OR</t>
  </si>
  <si>
    <t>William Rowan</t>
  </si>
  <si>
    <t>Forest Carbon Works Rowan Family Forest Project</t>
  </si>
  <si>
    <t>ACR570</t>
  </si>
  <si>
    <t>CAFR5570-A</t>
  </si>
  <si>
    <t>https://acr2.apx.com/mymodule/reg/prjView.asp?id1=561</t>
  </si>
  <si>
    <t>Tradewater ODS 34</t>
  </si>
  <si>
    <t>ACR561</t>
  </si>
  <si>
    <t>CAOD5561-A</t>
  </si>
  <si>
    <t>https://acr2.apx.com/mymodule/reg/prjView.asp?id1=560</t>
  </si>
  <si>
    <t>Mine 84 Abandoned Mine Methane Recovery Project</t>
  </si>
  <si>
    <t>ACR560</t>
  </si>
  <si>
    <t>CAMM5560-D</t>
  </si>
  <si>
    <t>CAMM5560-C</t>
  </si>
  <si>
    <t>CAMM5560-B</t>
  </si>
  <si>
    <t>CAMM5560-A</t>
  </si>
  <si>
    <t>https://acr2.apx.com/mymodule/reg/prjView.asp?id1=554</t>
  </si>
  <si>
    <t>Aster Global Environmental Solutions, Inc.</t>
  </si>
  <si>
    <t>Opal Mountain, LLC</t>
  </si>
  <si>
    <t xml:space="preserve">Finite Carbon – Opal Mountain Ranch IFM </t>
  </si>
  <si>
    <t>ACR554</t>
  </si>
  <si>
    <t>CAFR5554-C</t>
  </si>
  <si>
    <t>CAFR5554-B</t>
  </si>
  <si>
    <t>Opal Mountain Ranch, LLC</t>
  </si>
  <si>
    <t>CAFR5554-A</t>
  </si>
  <si>
    <t>https://acr2.apx.com/mymodule/reg/prjView.asp?id1=550</t>
  </si>
  <si>
    <t>Hudson Tech 2020-3</t>
  </si>
  <si>
    <t>ACR550</t>
  </si>
  <si>
    <t>CAOD5550-A</t>
  </si>
  <si>
    <t>https://acr2.apx.com/mymodule/reg/prjView.asp?id1=549</t>
  </si>
  <si>
    <t>Spirit Falls Timber, LLC</t>
  </si>
  <si>
    <t>Bluesource – Spirit Falls Improved Forest Management Project</t>
  </si>
  <si>
    <t>ACR549</t>
  </si>
  <si>
    <t>CAFR5549-A</t>
  </si>
  <si>
    <t>https://acr2.apx.com/mymodule/reg/prjView.asp?id1=547</t>
  </si>
  <si>
    <t>Tradewater ODS 33</t>
  </si>
  <si>
    <t>ACR547</t>
  </si>
  <si>
    <t>CAOD5547-A</t>
  </si>
  <si>
    <t>https://acr2.apx.com/mymodule/reg/prjView.asp?id1=546</t>
  </si>
  <si>
    <t>Middle Fork Abandoned Mine Methane Recovery Project</t>
  </si>
  <si>
    <t>ACR546</t>
  </si>
  <si>
    <t>CAMM5546-D</t>
  </si>
  <si>
    <t>CAMM5546-C</t>
  </si>
  <si>
    <t>CAMM5546-B</t>
  </si>
  <si>
    <t>CAMM5546-A</t>
  </si>
  <si>
    <t>https://acr2.apx.com/mymodule/reg/prjView.asp?id1=544</t>
  </si>
  <si>
    <t>Hubbard Creek Coal Gas, LLC</t>
  </si>
  <si>
    <t>Hubbard Creek Coal Gas Incineration Project</t>
  </si>
  <si>
    <t>ACR544</t>
  </si>
  <si>
    <t>CAMM5544-D</t>
  </si>
  <si>
    <t>CAMM5544-C</t>
  </si>
  <si>
    <t>CAMM5544-B</t>
  </si>
  <si>
    <t>CAMM5544-A</t>
  </si>
  <si>
    <t>https://acr2.apx.com/mymodule/reg/prjView.asp?id1=543</t>
  </si>
  <si>
    <t>Tradewater ODS 32</t>
  </si>
  <si>
    <t>ACR543</t>
  </si>
  <si>
    <t>CAOD5543-A</t>
  </si>
  <si>
    <t>https://acr2.apx.com/mymodule/reg/prjView.asp?id1=542</t>
  </si>
  <si>
    <t>Orient 6 Abandoned Mine Methane Recovery Project</t>
  </si>
  <si>
    <t>ACR542</t>
  </si>
  <si>
    <t>CAMM5542-D</t>
  </si>
  <si>
    <t>CAMM5542-C</t>
  </si>
  <si>
    <t>CAMM5542-B</t>
  </si>
  <si>
    <t>CAMM5542-A</t>
  </si>
  <si>
    <t>https://acr2.apx.com/mymodule/reg/prjView.asp?id1=540</t>
  </si>
  <si>
    <t>Pinnacle Mine Methane Incineration Project</t>
  </si>
  <si>
    <t>ACR540</t>
  </si>
  <si>
    <t>CAMM5540-A</t>
  </si>
  <si>
    <t>https://acr2.apx.com/mymodule/reg/prjView.asp?id1=538</t>
  </si>
  <si>
    <t>Hudson Tech 2020-2</t>
  </si>
  <si>
    <t>ACR538</t>
  </si>
  <si>
    <t>CAOD5538-A</t>
  </si>
  <si>
    <t>https://acr2.apx.com/mymodule/reg/prjView.asp?id1=537</t>
  </si>
  <si>
    <t>Wabash Abandoned Mine Methane Recovery Project</t>
  </si>
  <si>
    <t>ACR537</t>
  </si>
  <si>
    <t>CAMM5537-C</t>
  </si>
  <si>
    <t>CAMM5537-(zero)</t>
  </si>
  <si>
    <t>CAMM5537-B</t>
  </si>
  <si>
    <t>CAMM5537-A</t>
  </si>
  <si>
    <t>https://acr2.apx.com/mymodule/reg/prjView.asp?id1=536</t>
  </si>
  <si>
    <t>Tradewater ODS 31</t>
  </si>
  <si>
    <t>ACR536</t>
  </si>
  <si>
    <t>CAOD5536-A</t>
  </si>
  <si>
    <t>https://acr2.apx.com/mymodule/reg/prjView.asp?id1=535</t>
  </si>
  <si>
    <t>Hudson Tech 2020-1</t>
  </si>
  <si>
    <t>ACR535</t>
  </si>
  <si>
    <t>CAOD5535-A</t>
  </si>
  <si>
    <t>https://acr2.apx.com/mymodule/reg/prjView.asp?id1=522</t>
  </si>
  <si>
    <t>A-Gas 3-2020</t>
  </si>
  <si>
    <t>ACR533</t>
  </si>
  <si>
    <t>CAOD5533-A</t>
  </si>
  <si>
    <t>6,504 credits were voluntarily retired in May 2020.</t>
  </si>
  <si>
    <t>https://acr2.apx.com/mymodule/reg/prjView.asp?id1=532</t>
  </si>
  <si>
    <t>Tradewater ODS 30</t>
  </si>
  <si>
    <t>ACR532</t>
  </si>
  <si>
    <t>CAOD5532-A</t>
  </si>
  <si>
    <t>84 credits were voluntarily retired in May 2020.</t>
  </si>
  <si>
    <t>https://acr2.apx.com/mymodule/reg/prjView.asp?id1=523</t>
  </si>
  <si>
    <t>Hudson Tech 2019-7</t>
  </si>
  <si>
    <t>ACR523</t>
  </si>
  <si>
    <t>CAOD5523-A</t>
  </si>
  <si>
    <t>A-Gas 2-2020</t>
  </si>
  <si>
    <t>ACR522</t>
  </si>
  <si>
    <t>CAOD5522-A</t>
  </si>
  <si>
    <t>https://acr2.apx.com/mymodule/reg/prjView.asp?id1=521</t>
  </si>
  <si>
    <t>A-Gas 1-2020</t>
  </si>
  <si>
    <t>ACR521</t>
  </si>
  <si>
    <t>CAOD5521-A</t>
  </si>
  <si>
    <t>https://acr2.apx.com/mymodule/reg/prjView.asp?id1=520</t>
  </si>
  <si>
    <t>Tradewater ODS 29</t>
  </si>
  <si>
    <t>ACR520</t>
  </si>
  <si>
    <t>CAOD5520-A</t>
  </si>
  <si>
    <t>https://acr2.apx.com/mymodule/reg/prjView.asp?id1=517</t>
  </si>
  <si>
    <t>Tradewater ODS 28</t>
  </si>
  <si>
    <t>ACR517</t>
  </si>
  <si>
    <t>CAOD5517-A</t>
  </si>
  <si>
    <t>https://acr2.apx.com/mymodule/reg/prjView.asp?id1=510</t>
  </si>
  <si>
    <t>Hudson Tech 2019-6</t>
  </si>
  <si>
    <t>ACR510</t>
  </si>
  <si>
    <t>CAOD5510-A</t>
  </si>
  <si>
    <t>https://acr2.apx.com/mymodule/reg/prjView.asp?id1=503</t>
  </si>
  <si>
    <t>A-Gas 2019-9</t>
  </si>
  <si>
    <t>ACR503</t>
  </si>
  <si>
    <t>CAOD5503-A</t>
  </si>
  <si>
    <t>https://acr2.apx.com/mymodule/reg/prjView.asp?id1=500</t>
  </si>
  <si>
    <t>Tradewater ODS 27</t>
  </si>
  <si>
    <t>ACR500</t>
  </si>
  <si>
    <t>CAOD5500-A</t>
  </si>
  <si>
    <t>https://acr2.apx.com/mymodule/reg/prjView.asp?id1=497</t>
  </si>
  <si>
    <t>A-Gas 2019-8</t>
  </si>
  <si>
    <t>ACR497</t>
  </si>
  <si>
    <t>CAOD5497-A</t>
  </si>
  <si>
    <t>https://acr2.apx.com/mymodule/reg/prjView.asp?id1=496</t>
  </si>
  <si>
    <t>A-Gas 2019-Misc</t>
  </si>
  <si>
    <t>ACR496</t>
  </si>
  <si>
    <t>CAOD5496-A</t>
  </si>
  <si>
    <t>https://acr2.apx.com/mymodule/reg/prjView.asp?id1=495</t>
  </si>
  <si>
    <t>Tradewater ODS 26</t>
  </si>
  <si>
    <t>ACR495</t>
  </si>
  <si>
    <t>CAOD5495-A</t>
  </si>
  <si>
    <t>https://acr2.apx.com/mymodule/reg/prjView.asp?id1=493</t>
  </si>
  <si>
    <t>Marshall County Flare I</t>
  </si>
  <si>
    <t>ACR493</t>
  </si>
  <si>
    <t>CAMM5493-E</t>
  </si>
  <si>
    <t>CAMM5493-D</t>
  </si>
  <si>
    <t>CAMM5493-C</t>
  </si>
  <si>
    <t>Marshall County Flare 1</t>
  </si>
  <si>
    <t>CAMM5493-B</t>
  </si>
  <si>
    <t>CAMM5493-A</t>
  </si>
  <si>
    <t>https://acr2.apx.com/mymodule/reg/prjView.asp?id1=492</t>
  </si>
  <si>
    <t>Tradewater ODS 25</t>
  </si>
  <si>
    <t>ACR492</t>
  </si>
  <si>
    <t>CAOD5492-A</t>
  </si>
  <si>
    <t>https://acr2.apx.com/mymodule/reg/prjView.asp?id1=488</t>
  </si>
  <si>
    <t>Tradewater ODS 24</t>
  </si>
  <si>
    <t>ACR488</t>
  </si>
  <si>
    <t>CAOD5488-A</t>
  </si>
  <si>
    <t>https://acr2.apx.com/mymodule/reg/prjView.asp?id1=482</t>
  </si>
  <si>
    <t>Tradewater ODS 23</t>
  </si>
  <si>
    <t>ACR482</t>
  </si>
  <si>
    <t>CAOD5482-A</t>
  </si>
  <si>
    <t>https://acr2.apx.com/mymodule/reg/prjView.asp?id1=475</t>
  </si>
  <si>
    <t>A-Gas 2019-7</t>
  </si>
  <si>
    <t>ACR475</t>
  </si>
  <si>
    <t>CAOD5475-A</t>
  </si>
  <si>
    <t>https://acr2.apx.com/mymodule/reg/prjView.asp?id1=474</t>
  </si>
  <si>
    <t>A-Gas 2019-6</t>
  </si>
  <si>
    <t>ACR474</t>
  </si>
  <si>
    <t>CAOD5474-A</t>
  </si>
  <si>
    <t>https://acr2.apx.com/mymodule/reg/prjView.asp?id1=473</t>
  </si>
  <si>
    <t>A-Gas 2019-5</t>
  </si>
  <si>
    <t>ACR473</t>
  </si>
  <si>
    <t>CAOD5473-A</t>
  </si>
  <si>
    <t>https://acr2.apx.com/mymodule/reg/prjView.asp?id1=472</t>
  </si>
  <si>
    <t>Tradewater ODS 22</t>
  </si>
  <si>
    <t>ACR472</t>
  </si>
  <si>
    <t>CAOD5472-A</t>
  </si>
  <si>
    <t>https://acr2.apx.com/mymodule/reg/prjView.asp?id1=471</t>
  </si>
  <si>
    <t>Tradewater ODS 21</t>
  </si>
  <si>
    <t>ACR471</t>
  </si>
  <si>
    <t>CAOD5471-A</t>
  </si>
  <si>
    <t>https://acr2.apx.com/mymodule/reg/prjView.asp?id1=470</t>
  </si>
  <si>
    <t>Perennial CMM West Virginia, LLC</t>
  </si>
  <si>
    <t>Perennial CN9-1 AMM Flare Project</t>
  </si>
  <si>
    <t>ACR470</t>
  </si>
  <si>
    <t>CAMM5470-E</t>
  </si>
  <si>
    <t>CAMM5470-D</t>
  </si>
  <si>
    <t>CAMM5470-C</t>
  </si>
  <si>
    <t>CAMM5470-B</t>
  </si>
  <si>
    <t>CAMM5470-A</t>
  </si>
  <si>
    <t>https://acr2.apx.com/mymodule/reg/prjView.asp?id1=469</t>
  </si>
  <si>
    <t>Hudson Tech 2019-2</t>
  </si>
  <si>
    <t>ACR469</t>
  </si>
  <si>
    <t>CAOD5469-A</t>
  </si>
  <si>
    <t>https://acr2.apx.com/mymodule/reg/prjView.asp?id1=468</t>
  </si>
  <si>
    <t>Tradewater ODS 20</t>
  </si>
  <si>
    <t>ACR468</t>
  </si>
  <si>
    <t>CAOD5468-A</t>
  </si>
  <si>
    <t>https://acr2.apx.com/mymodule/reg/prjView.asp?id1=461</t>
  </si>
  <si>
    <t>Tradewater ODS 19</t>
  </si>
  <si>
    <t>ACR461</t>
  </si>
  <si>
    <t>CAOD5461-A</t>
  </si>
  <si>
    <t>https://acr2.apx.com/mymodule/reg/prjView.asp?id1=458</t>
  </si>
  <si>
    <t>AK</t>
  </si>
  <si>
    <t>Haida Corporation</t>
  </si>
  <si>
    <t>Bluesource – Haida Improved Forest Management Project</t>
  </si>
  <si>
    <t>ACR458</t>
  </si>
  <si>
    <t>CAFR5458-B</t>
  </si>
  <si>
    <t>CAFR5458-A</t>
  </si>
  <si>
    <t>https://acr2.apx.com/mymodule/reg/prjView.asp?id1=445</t>
  </si>
  <si>
    <t>Hudson Tech 2019-1</t>
  </si>
  <si>
    <t>ACR445</t>
  </si>
  <si>
    <t>CAOD5445-A</t>
  </si>
  <si>
    <t>https://acr2.apx.com/mymodule/reg/prjView.asp?id1=444</t>
  </si>
  <si>
    <t>A-Gas 2019-4</t>
  </si>
  <si>
    <t>ACR444</t>
  </si>
  <si>
    <t>CAOD5444-A</t>
  </si>
  <si>
    <t>https://acr2.apx.com/mymodule/reg/prjView.asp?id1=443</t>
  </si>
  <si>
    <t>A-Gas 2019-3</t>
  </si>
  <si>
    <t>ACR443</t>
  </si>
  <si>
    <t>CAOD5443-A</t>
  </si>
  <si>
    <t>https://acr2.apx.com/mymodule/reg/prjView.asp?id1=442</t>
  </si>
  <si>
    <t>Coolgas 2019-2</t>
  </si>
  <si>
    <t>ACR442</t>
  </si>
  <si>
    <t>CAOD5442-A</t>
  </si>
  <si>
    <t>https://acr2.apx.com/mymodule/reg/prjView.asp?id1=439</t>
  </si>
  <si>
    <t>Bluesource – Edge of Appalachia Improved Forest Management Project</t>
  </si>
  <si>
    <t>ACR439</t>
  </si>
  <si>
    <t>CAFR5439-E</t>
  </si>
  <si>
    <t>CAFR5439-D</t>
  </si>
  <si>
    <t>CAFR5439-C</t>
  </si>
  <si>
    <t>CAFR5439-B</t>
  </si>
  <si>
    <t>712 credits were voluntarily retired in July 2021.</t>
  </si>
  <si>
    <t>CAFR5439-A</t>
  </si>
  <si>
    <t>https://acr2.apx.com/mymodule/reg/prjView.asp?id1=437</t>
  </si>
  <si>
    <t>Blue Source Sustainable Forests Company, LLC</t>
  </si>
  <si>
    <t>Bluesource – Cumberland Mountains Improved Forest Management Project</t>
  </si>
  <si>
    <t>ACR437</t>
  </si>
  <si>
    <t>CAFR5437-D</t>
  </si>
  <si>
    <t>CAFR5437-C</t>
  </si>
  <si>
    <t>CAFR5437-B</t>
  </si>
  <si>
    <t>In July 2023, 138,772 credits surrendered by the offset project operator to meet the obligation for the CAFR5198 reversal were retired.</t>
  </si>
  <si>
    <t>Appalachian Forests A, LLC</t>
  </si>
  <si>
    <t>CAFR5437-A</t>
  </si>
  <si>
    <t>https://acr2.apx.com/mymodule/reg/prjView.asp?id1=436</t>
  </si>
  <si>
    <t>Tradewater ODS 18</t>
  </si>
  <si>
    <t>ACR436</t>
  </si>
  <si>
    <t>CAOD5436-A</t>
  </si>
  <si>
    <t>https://acr2.apx.com/mymodule/reg/prjView.asp?id1=435</t>
  </si>
  <si>
    <t>Tradewater ODS 17</t>
  </si>
  <si>
    <t>ACR435</t>
  </si>
  <si>
    <t>CAOD5435-A</t>
  </si>
  <si>
    <t>https://acr2.apx.com/mymodule/reg/prjView.asp?id1=433</t>
  </si>
  <si>
    <t>Tradewater ODS 16</t>
  </si>
  <si>
    <t>ACR433</t>
  </si>
  <si>
    <t>CAOD5433-A</t>
  </si>
  <si>
    <t>https://acr2.apx.com/mymodule/reg/prjView.asp?id1=432</t>
  </si>
  <si>
    <t>Hudson Tech 2018-1</t>
  </si>
  <si>
    <t>ACR432</t>
  </si>
  <si>
    <t>CAOD5432-A</t>
  </si>
  <si>
    <t>https://acr2.apx.com/mymodule/reg/prjView.asp?id1=431</t>
  </si>
  <si>
    <t>Tradewater ODS 15</t>
  </si>
  <si>
    <t>ACR431</t>
  </si>
  <si>
    <t>CAOD5431-A</t>
  </si>
  <si>
    <t>https://acr2.apx.com/mymodule/reg/prjView.asp?id1=429</t>
  </si>
  <si>
    <t>Tradewater ODS 14</t>
  </si>
  <si>
    <t>ACR429</t>
  </si>
  <si>
    <t>CAOD5429-A</t>
  </si>
  <si>
    <t>https://acr2.apx.com/mymodule/reg/prjView.asp?id1=428</t>
  </si>
  <si>
    <t>Huna Totem Corporation</t>
  </si>
  <si>
    <t>Finite Carbon – Huna Totem Native Alaskan IFM</t>
  </si>
  <si>
    <t>ACR428</t>
  </si>
  <si>
    <t>CAFR5428-A</t>
  </si>
  <si>
    <t>https://acr2.apx.com/mymodule/reg/prjView.asp?id1=427</t>
  </si>
  <si>
    <t>The Nature Conservancy – Upper St. John Forest IFM Project</t>
  </si>
  <si>
    <t>ACR427</t>
  </si>
  <si>
    <t>CAFR5427-E</t>
  </si>
  <si>
    <t>CAFR5427-D</t>
  </si>
  <si>
    <t>28,390 credits were voluntarily retired in September 2022.</t>
  </si>
  <si>
    <t>CAFR5427-C</t>
  </si>
  <si>
    <t>CAFR5427-B</t>
  </si>
  <si>
    <t>CAFR5427-A</t>
  </si>
  <si>
    <t>https://acr2.apx.com/mymodule/reg/prjView.asp?id1=426</t>
  </si>
  <si>
    <t>Tradewater ODS 13</t>
  </si>
  <si>
    <t>ACR426</t>
  </si>
  <si>
    <t>CAOD5426-A</t>
  </si>
  <si>
    <t>https://acr2.apx.com/mymodule/reg/prjView.asp?id1=425</t>
  </si>
  <si>
    <t>Goldbelt, Inc.</t>
  </si>
  <si>
    <t>Bluesource – Goldbelt Improved Forest Management Project</t>
  </si>
  <si>
    <t>ACR425</t>
  </si>
  <si>
    <t>CAFR5425-B</t>
  </si>
  <si>
    <t>CAFR5425-A</t>
  </si>
  <si>
    <t>https://acr2.apx.com/mymodule/reg/prjView.asp?id1=423</t>
  </si>
  <si>
    <t>Janice Stewart</t>
  </si>
  <si>
    <t>Forest Carbon Works Stewart Family Forest Project</t>
  </si>
  <si>
    <t>ACR423</t>
  </si>
  <si>
    <t>CAFR5423-A</t>
  </si>
  <si>
    <t>https://acr2.apx.com/mymodule/reg/prjView.asp?id1=420</t>
  </si>
  <si>
    <t>Sealaska Corporation</t>
  </si>
  <si>
    <t>Finite Carbon – Sealaska 2 Native Alaskan IFM</t>
  </si>
  <si>
    <t>ACR420</t>
  </si>
  <si>
    <t>CAFR5420-A</t>
  </si>
  <si>
    <t>https://acr2.apx.com/mymodule/reg/prjView.asp?id1=419</t>
  </si>
  <si>
    <t>Tradewater ODS 12</t>
  </si>
  <si>
    <t>ACR419</t>
  </si>
  <si>
    <t>CAOD5419-A</t>
  </si>
  <si>
    <t>https://acr2.apx.com/mymodule/reg/prjView.asp?id1=418</t>
  </si>
  <si>
    <t>WMMC1</t>
  </si>
  <si>
    <t>ACR418</t>
  </si>
  <si>
    <t>CAMM5418-C</t>
  </si>
  <si>
    <t>CAMM5418-B</t>
  </si>
  <si>
    <t>CAMM5418-A</t>
  </si>
  <si>
    <t>https://acr2.apx.com/mymodule/reg/prjView.asp?id1=417</t>
  </si>
  <si>
    <t>Baskahegan Company</t>
  </si>
  <si>
    <t>Bluesource – Baskahegan Improved Forest Management Project</t>
  </si>
  <si>
    <t>ACR417</t>
  </si>
  <si>
    <t>CAFR5417-C</t>
  </si>
  <si>
    <t>CAFR5417-B</t>
  </si>
  <si>
    <t>3,200 credits were voluntarily retired in January 2020.</t>
  </si>
  <si>
    <t>CAFR5417-A</t>
  </si>
  <si>
    <t>https://acr2.apx.com/mymodule/reg/prjView.asp?id1=416</t>
  </si>
  <si>
    <t>Meriwether Minnesota Land &amp; Timber, LLC</t>
  </si>
  <si>
    <t>Finite Carbon – Meriwether IFM</t>
  </si>
  <si>
    <t>ACR416</t>
  </si>
  <si>
    <t>CAFR5416-C</t>
  </si>
  <si>
    <t>CAFR5416-B</t>
  </si>
  <si>
    <t>288 credits were voluntarily retired in March 2021.</t>
  </si>
  <si>
    <t>CAFR5416-A</t>
  </si>
  <si>
    <t>https://acr2.apx.com/mymodule/reg/prjView.asp?id1=413</t>
  </si>
  <si>
    <t>Beach People, LLC</t>
  </si>
  <si>
    <t>Finite Carbon – Tyonek Native Alaskan IFM</t>
  </si>
  <si>
    <t>ACR413</t>
  </si>
  <si>
    <t>CAFR5413-A</t>
  </si>
  <si>
    <t>https://acr2.apx.com/mymodule/reg/prjView.asp?id1=407</t>
  </si>
  <si>
    <t>ECC Windsor, Inc.</t>
  </si>
  <si>
    <t>BMMC1</t>
  </si>
  <si>
    <t>ACR407</t>
  </si>
  <si>
    <t>CAMM5407-F</t>
  </si>
  <si>
    <t>CAMM5407-E</t>
  </si>
  <si>
    <t>CAMM5407-D</t>
  </si>
  <si>
    <t>CAMM5407-C</t>
  </si>
  <si>
    <t>CAMM5407-B</t>
  </si>
  <si>
    <t>CAMM5407-A</t>
  </si>
  <si>
    <t>https://thereserve2.apx.com/mymodule/reg/prjView.asp?id1=1296</t>
  </si>
  <si>
    <t>A-Gas 2018-4</t>
  </si>
  <si>
    <t>CAR1296</t>
  </si>
  <si>
    <t>CAOD5405-A</t>
  </si>
  <si>
    <t>https://acr2.apx.com/mymodule/reg/prjView.asp?id1=404</t>
  </si>
  <si>
    <t>Tradewater ODS 11</t>
  </si>
  <si>
    <t>ACR404</t>
  </si>
  <si>
    <t>CAOD5404-A</t>
  </si>
  <si>
    <t>https://acr2.apx.com/mymodule/reg/prjView.asp?id1=403</t>
  </si>
  <si>
    <t>UT</t>
  </si>
  <si>
    <t>Global Carbon Strategies Corporation</t>
  </si>
  <si>
    <t>Bluesource GCS Bear Canyon</t>
  </si>
  <si>
    <t>ACR403</t>
  </si>
  <si>
    <t>CAMM5403-F</t>
  </si>
  <si>
    <t>CAMM5403-E</t>
  </si>
  <si>
    <t>CAMM5403-D</t>
  </si>
  <si>
    <t>CAMM5403-C</t>
  </si>
  <si>
    <t>CAMM5403-B</t>
  </si>
  <si>
    <t>CAMM5403-A</t>
  </si>
  <si>
    <t>https://acr2.apx.com/mymodule/reg/prjView.asp?id1=401</t>
  </si>
  <si>
    <t>Tradewater ODS 10</t>
  </si>
  <si>
    <t>ACR401</t>
  </si>
  <si>
    <t>CAOD5401-A</t>
  </si>
  <si>
    <t>https://thereserve2.apx.com/mymodule/reg/prjView.asp?id1=1289</t>
  </si>
  <si>
    <t>Irony, LLC</t>
  </si>
  <si>
    <t>Irony</t>
  </si>
  <si>
    <t>CAR1289</t>
  </si>
  <si>
    <t>CAOD5399-A</t>
  </si>
  <si>
    <t>https://thereserve2.apx.com/mymodule/reg/prjView.asp?id1=1298</t>
  </si>
  <si>
    <t>Adirondack Farms, LLC</t>
  </si>
  <si>
    <t>Adirondack Farms</t>
  </si>
  <si>
    <t>CAR1298</t>
  </si>
  <si>
    <t>CALS5398-D</t>
  </si>
  <si>
    <t>CALS5398-C</t>
  </si>
  <si>
    <t>CALS5398-B</t>
  </si>
  <si>
    <t>CALS5398-A</t>
  </si>
  <si>
    <t>https://thereserve2.apx.com/mymodule/reg/prjView.asp?id1=1297</t>
  </si>
  <si>
    <t>Sieben Live Stock Company</t>
  </si>
  <si>
    <t>Finite Carbon – Sieben Live Stock IFM</t>
  </si>
  <si>
    <t>CAR1297</t>
  </si>
  <si>
    <t>CAFR5397-A</t>
  </si>
  <si>
    <t>Voluntary retirements include 3,000 credits in August 2023, 500 credits in January 2024, 544 credits in April 2024, and 330 credits September 2025.</t>
  </si>
  <si>
    <t>https://acr2.apx.com/mymodule/reg/prjView.asp?id1=395</t>
  </si>
  <si>
    <t>MWF Ned Lake, LLC</t>
  </si>
  <si>
    <t>Finite Carbon – MWF Ned Lake IFM</t>
  </si>
  <si>
    <t>ACR395</t>
  </si>
  <si>
    <t>CAFR5395-B</t>
  </si>
  <si>
    <t>CAFR5395-A</t>
  </si>
  <si>
    <t>https://thereserve2.apx.com/mymodule/reg/prjView.asp?id1=1294</t>
  </si>
  <si>
    <t>Lakeshore Dairy, LLC</t>
  </si>
  <si>
    <t>Lakeshore Dairy</t>
  </si>
  <si>
    <t>CAR1294</t>
  </si>
  <si>
    <t>CALS5394-A</t>
  </si>
  <si>
    <t>https://acr2.apx.com/mymodule/reg/prjView.asp?id1=393</t>
  </si>
  <si>
    <t>Bluesource – Wilderness Lakes Improved Forest Management Project</t>
  </si>
  <si>
    <t>ACR393</t>
  </si>
  <si>
    <t>CAFR5393-A</t>
  </si>
  <si>
    <t>https://thereserve2.apx.com/mymodule/reg/prjView.asp?id1=1291</t>
  </si>
  <si>
    <t>Philip Verwey Dairy, Inc.</t>
  </si>
  <si>
    <t>Verwey Madera Dairy Digester</t>
  </si>
  <si>
    <t>CAR1291</t>
  </si>
  <si>
    <t>CALS5391-D</t>
  </si>
  <si>
    <t>CALS5391-C</t>
  </si>
  <si>
    <t>CALS5391-B</t>
  </si>
  <si>
    <t>CALS5391-A</t>
  </si>
  <si>
    <t>https://acr2.apx.com/mymodule/reg/prjView.asp?id1=390</t>
  </si>
  <si>
    <t>Clean Fuel Partners Dane County Biodigester</t>
  </si>
  <si>
    <t>ACR390</t>
  </si>
  <si>
    <t>CALS5390-D</t>
  </si>
  <si>
    <t>CALS5390-C</t>
  </si>
  <si>
    <t>CALS5390-B</t>
  </si>
  <si>
    <t>CALS5390-A</t>
  </si>
  <si>
    <t>https://thereserve2.apx.com/mymodule/reg/prjView.asp?id1=1295</t>
  </si>
  <si>
    <t>A-Gas 2018-3</t>
  </si>
  <si>
    <t>CAR1295</t>
  </si>
  <si>
    <t>CAOD5389-A</t>
  </si>
  <si>
    <t>https://thereserve2.apx.com/mymodule/reg/prjView.asp?id1=1288</t>
  </si>
  <si>
    <t>GJ TeVelde Ranch Energy, LLC</t>
  </si>
  <si>
    <t>GJ TeVelde Ranch Dairy Digester</t>
  </si>
  <si>
    <t>CAR1288</t>
  </si>
  <si>
    <t>CALS5388-B</t>
  </si>
  <si>
    <t>CALS5388-A</t>
  </si>
  <si>
    <t>https://acr2.apx.com/mymodule/reg/prjView.asp?id1=387</t>
  </si>
  <si>
    <t>Tradewater ODS 9</t>
  </si>
  <si>
    <t>ACR387</t>
  </si>
  <si>
    <t>CAOD5387-A</t>
  </si>
  <si>
    <t>https://acr2.apx.com/mymodule/reg/prjView.asp?id1=385</t>
  </si>
  <si>
    <t>Tradewater ODS 8</t>
  </si>
  <si>
    <t>ACR385</t>
  </si>
  <si>
    <t>CAOD5385-A</t>
  </si>
  <si>
    <t>https://thereserve2.apx.com/mymodule/reg/prjView.asp?id1=1293</t>
  </si>
  <si>
    <t>The English Bay Corporation</t>
  </si>
  <si>
    <t>Forest Carbon Partners – English Bay Corporation Forest Carbon Project</t>
  </si>
  <si>
    <t>CAR1293</t>
  </si>
  <si>
    <t>CAFR5384-D</t>
  </si>
  <si>
    <t>CAFR5384-C</t>
  </si>
  <si>
    <t>CAFR5384-B</t>
  </si>
  <si>
    <t>CAFR5384-A</t>
  </si>
  <si>
    <t>https://acr2.apx.com/mymodule/reg/prjView.asp?id1=383</t>
  </si>
  <si>
    <t>Tradewater ODS 7</t>
  </si>
  <si>
    <t>ACR383</t>
  </si>
  <si>
    <t>CAOD5383-A</t>
  </si>
  <si>
    <t>https://thereserve2.apx.com/mymodule/reg/prjView.asp?id1=1292</t>
  </si>
  <si>
    <t>Seldovia Native Association, Inc.</t>
  </si>
  <si>
    <t>Forest Carbon Partners – Seldovia Native Association Forest Carbon Project</t>
  </si>
  <si>
    <t>CAR1292</t>
  </si>
  <si>
    <t>CAFR5382-D</t>
  </si>
  <si>
    <t>CAFR5382-C</t>
  </si>
  <si>
    <t>CAFR5382-B</t>
  </si>
  <si>
    <t>CAFR5382-A</t>
  </si>
  <si>
    <t>https://thereserve2.apx.com/mymodule/reg/prjView.asp?id1=1290</t>
  </si>
  <si>
    <t>A-Gas Americas 2018-2</t>
  </si>
  <si>
    <t>CAR1290</t>
  </si>
  <si>
    <t>CAOD5380-A</t>
  </si>
  <si>
    <t>https://acr2.apx.com/mymodule/reg/prjView.asp?id1=379</t>
  </si>
  <si>
    <t>Tradewater ODS 6</t>
  </si>
  <si>
    <t>ACR379</t>
  </si>
  <si>
    <t>CAOD5379-A</t>
  </si>
  <si>
    <t>186 credits were voluntarily retired in September 2022.</t>
  </si>
  <si>
    <t>https://acr2.apx.com/mymodule/reg/prjView.asp?id1=378</t>
  </si>
  <si>
    <t>Lord Ellis Improved Forest Management Project</t>
  </si>
  <si>
    <t>ACR378</t>
  </si>
  <si>
    <t>CAFR5378-D</t>
  </si>
  <si>
    <t>CAFR5378-C</t>
  </si>
  <si>
    <t>CAFR5378-B</t>
  </si>
  <si>
    <t>CAFR5378-A</t>
  </si>
  <si>
    <t>https://acr2.apx.com/mymodule/reg/prjView.asp?id1=377</t>
  </si>
  <si>
    <t>Cappell Creek Improved Forest Management Project</t>
  </si>
  <si>
    <t>ACR377</t>
  </si>
  <si>
    <t>CAFR5377-D</t>
  </si>
  <si>
    <t>CAFR5377-C</t>
  </si>
  <si>
    <t>CAFR5377-B</t>
  </si>
  <si>
    <t>2,000 credits were voluntarily retired in September 2021.</t>
  </si>
  <si>
    <t>CAFR5377-A</t>
  </si>
  <si>
    <t>https://thereserve2.apx.com/mymodule/reg/prjView.asp?id1=1275</t>
  </si>
  <si>
    <t>VT</t>
  </si>
  <si>
    <t>Chaput Family Farms</t>
  </si>
  <si>
    <t>CAR1275</t>
  </si>
  <si>
    <t>CALS5375-C</t>
  </si>
  <si>
    <t>CALS5375-B</t>
  </si>
  <si>
    <t>CALS5375-A</t>
  </si>
  <si>
    <t>https://thereserve2.apx.com/mymodule/reg/prjView.asp?id1=1274</t>
  </si>
  <si>
    <t>Lawnhurst Farms Methane Reduction Project</t>
  </si>
  <si>
    <t>CAR1274</t>
  </si>
  <si>
    <t>CALS5374-D</t>
  </si>
  <si>
    <t>CALS5374-C</t>
  </si>
  <si>
    <t>CALS5374-B</t>
  </si>
  <si>
    <t>CALS5374-A</t>
  </si>
  <si>
    <t>https://acr2.apx.com/mymodule/reg/prjView.asp?id1=373</t>
  </si>
  <si>
    <t>Northwoods ATP, LP</t>
  </si>
  <si>
    <t>Blue Source – Northwoods Improved Forest Management Project</t>
  </si>
  <si>
    <t>ACR373</t>
  </si>
  <si>
    <t>CAFR5373-D</t>
  </si>
  <si>
    <t>CAFR5373-C</t>
  </si>
  <si>
    <t>CAFR5373-B</t>
  </si>
  <si>
    <t>CAFR5373-A</t>
  </si>
  <si>
    <t>https://thereserve2.apx.com/mymodule/reg/prjView.asp?id1=1272</t>
  </si>
  <si>
    <t>DPC Domestic ODS Destruction Project #30</t>
  </si>
  <si>
    <t>CAR1272</t>
  </si>
  <si>
    <t>CAOD5372-A</t>
  </si>
  <si>
    <t>https://acr2.apx.com/mymodule/reg/prjView.asp?id1=371</t>
  </si>
  <si>
    <t>CT</t>
  </si>
  <si>
    <t>Great Mountain Forest Corporation</t>
  </si>
  <si>
    <t>Blue Source – Great Mountain Forest Improved Forest Management Project</t>
  </si>
  <si>
    <t>ACR371</t>
  </si>
  <si>
    <t>CAFR5371-F</t>
  </si>
  <si>
    <t>CAFR5371-E</t>
  </si>
  <si>
    <t>CAFR5371-D</t>
  </si>
  <si>
    <t>CAFR5371-C</t>
  </si>
  <si>
    <t>CAFR5371-B</t>
  </si>
  <si>
    <t>CAFR5371-A</t>
  </si>
  <si>
    <t>https://acr2.apx.com/mymodule/reg/prjView.asp?id1=370</t>
  </si>
  <si>
    <t>Tradewater ODS 5</t>
  </si>
  <si>
    <t>ACR370</t>
  </si>
  <si>
    <t>CAOD5370-A</t>
  </si>
  <si>
    <t>https://thereserve2.apx.com/mymodule/reg/prjView.asp?id1=1269</t>
  </si>
  <si>
    <t>Coolgas 2017-7</t>
  </si>
  <si>
    <t>CAR1269</t>
  </si>
  <si>
    <t>CAOD5369-A</t>
  </si>
  <si>
    <t>https://thereserve2.apx.com/mymodule/reg/prjView.asp?id1=1268</t>
  </si>
  <si>
    <t>A-Gas Americas 2017-6</t>
  </si>
  <si>
    <t>CAR1268</t>
  </si>
  <si>
    <t>CAOD5368-A</t>
  </si>
  <si>
    <t>18,665 credits were voluntarily retired in July 2024.</t>
  </si>
  <si>
    <t>https://acr2.apx.com/mymodule/reg/prjView.asp?id1=367</t>
  </si>
  <si>
    <t>North Fork Energy, LLC</t>
  </si>
  <si>
    <t>Elk Creek Permit Area Abandoned Mine Project</t>
  </si>
  <si>
    <t>ACR367</t>
  </si>
  <si>
    <t>CAMM5367-G</t>
  </si>
  <si>
    <t>CAMM5367-F</t>
  </si>
  <si>
    <t>1,016 credits were voluntarily retired in September 2022, and 12,559 more credits were voluntarily retired in April 2024.</t>
  </si>
  <si>
    <t>CAMM5367-E</t>
  </si>
  <si>
    <t>Voluntary retirements include 140 credits in March 2021, 89 credits in July 2021, and 100 credits in September 2024.</t>
  </si>
  <si>
    <t>CAMM5367-D</t>
  </si>
  <si>
    <t>CAMM5367-C</t>
  </si>
  <si>
    <t>CAMM5367-B</t>
  </si>
  <si>
    <t>CAMM5367-A</t>
  </si>
  <si>
    <t>https://thereserve2.apx.com/mymodule/reg/prjView.asp?id1=1271</t>
  </si>
  <si>
    <t>ClimeCo ODS Destruction 21</t>
  </si>
  <si>
    <t>CAR1271</t>
  </si>
  <si>
    <t>CAOD5366-A</t>
  </si>
  <si>
    <t>https://thereserve2.apx.com/mymodule/reg/prjView.asp?id1=1265</t>
  </si>
  <si>
    <t>Philip Verwey Farms</t>
  </si>
  <si>
    <t>Verwey Hanford Dairy Digester</t>
  </si>
  <si>
    <t>CAR1265</t>
  </si>
  <si>
    <t>CALS5365-F</t>
  </si>
  <si>
    <t>CALS5365-E</t>
  </si>
  <si>
    <t>CALS5365-D</t>
  </si>
  <si>
    <t>CALS5365-C</t>
  </si>
  <si>
    <t>CALS5365-B</t>
  </si>
  <si>
    <t>CALS5365-A</t>
  </si>
  <si>
    <t>https://thereserve2.apx.com/mymodule/reg/prjView.asp?id1=1264</t>
  </si>
  <si>
    <t>Chugach Alaska Corporation</t>
  </si>
  <si>
    <t>Chugach Alaska Forest Carbon Project</t>
  </si>
  <si>
    <t>CAR1264</t>
  </si>
  <si>
    <t>CAFR5364-E</t>
  </si>
  <si>
    <t>CAFR5364-D</t>
  </si>
  <si>
    <t>CAFR5364-C</t>
  </si>
  <si>
    <t>In March 2022, 41,525 credits surrendered by the offset project operator to meet the obligation for the CAFR5364 reversal were retired.</t>
  </si>
  <si>
    <t>CAFR5364-B</t>
  </si>
  <si>
    <t>On 1/11/2022, CARB approved the verification of an intentional reversal of 41,525 mtCO2e during the project’s second reporting period.  Pursuant to section 95983(c)(3), the forest owners are required to submit 41,525 compliance instruments to CARB for placement in the Retirement Account.</t>
  </si>
  <si>
    <t>CAFR5364-(reversal)</t>
  </si>
  <si>
    <t>CAFR5364-A</t>
  </si>
  <si>
    <t>https://acr2.apx.com/mymodule/reg/prjView.asp?id1=363</t>
  </si>
  <si>
    <t>Tradewater ODS 4</t>
  </si>
  <si>
    <t>ACR363</t>
  </si>
  <si>
    <t>CAOD5363-A</t>
  </si>
  <si>
    <t>https://thereserve2.apx.com/mymodule/reg/prjView.asp?id1=1270</t>
  </si>
  <si>
    <t>A-Gas Americas 2017-8</t>
  </si>
  <si>
    <t>CAR1270</t>
  </si>
  <si>
    <t>CAOD5362-A</t>
  </si>
  <si>
    <t>https://acr2.apx.com/mymodule/reg/prjView.asp?id1=361</t>
  </si>
  <si>
    <t>Port Graham Corporation</t>
  </si>
  <si>
    <t>Forest Carbon Partners – Port Graham Corporation Improved Forest Management Project</t>
  </si>
  <si>
    <t>ACR361</t>
  </si>
  <si>
    <t>CAFR5361-C</t>
  </si>
  <si>
    <t>CAFR5361-B</t>
  </si>
  <si>
    <t>CAFR5361-A</t>
  </si>
  <si>
    <t>https://acr2.apx.com/mymodule/reg/prjView.asp?id1=360</t>
  </si>
  <si>
    <t>Ahtna, Inc.</t>
  </si>
  <si>
    <t>Finite Carbon – Ahtna Native Alaskan IFM</t>
  </si>
  <si>
    <t>ACR360</t>
  </si>
  <si>
    <t>CAFR5360-D</t>
  </si>
  <si>
    <t>CAFR5360-C</t>
  </si>
  <si>
    <t>CAFR5360-B</t>
  </si>
  <si>
    <t>CAFR5360-A</t>
  </si>
  <si>
    <t>https://acr2.apx.com/mymodule/reg/prjView.asp?id1=359</t>
  </si>
  <si>
    <t>Tradewater ODS 3</t>
  </si>
  <si>
    <t>ACR359</t>
  </si>
  <si>
    <t>CAOD5359-A</t>
  </si>
  <si>
    <t>https://acr2.apx.com/mymodule/reg/prjView.asp?id1=358</t>
  </si>
  <si>
    <t>EOS ACR 358</t>
  </si>
  <si>
    <t>ACR358</t>
  </si>
  <si>
    <t>CAOD5358-A</t>
  </si>
  <si>
    <t>https://acr2.apx.com/mymodule/reg/prjView.asp?id1=357</t>
  </si>
  <si>
    <t>EOS ACR 357</t>
  </si>
  <si>
    <t>ACR357</t>
  </si>
  <si>
    <t>CAOD5357-A</t>
  </si>
  <si>
    <t>https://acr2.apx.com/mymodule/reg/prjView.asp?id1=356</t>
  </si>
  <si>
    <t>EOS ACR 356</t>
  </si>
  <si>
    <t>ACR356</t>
  </si>
  <si>
    <t>CAOD5356-A</t>
  </si>
  <si>
    <t>https://acr2.apx.com/mymodule/reg/prjView.asp?id1=355</t>
  </si>
  <si>
    <t>Greenwood Dairy Anaerobic Digester</t>
  </si>
  <si>
    <t>ACR355</t>
  </si>
  <si>
    <t>CALS5355-G</t>
  </si>
  <si>
    <t>CALS5355-F</t>
  </si>
  <si>
    <t>CALS5355-E</t>
  </si>
  <si>
    <t>CALS5355-D</t>
  </si>
  <si>
    <t>CALS5355-C</t>
  </si>
  <si>
    <t>CALS5355-B</t>
  </si>
  <si>
    <t>CALS5355-A</t>
  </si>
  <si>
    <t>https://acr2.apx.com/mymodule/reg/prjView.asp?id1=354</t>
  </si>
  <si>
    <t>Tradewater ODS 2</t>
  </si>
  <si>
    <t>ACR354</t>
  </si>
  <si>
    <t>CAOD5354-A</t>
  </si>
  <si>
    <t>https://acr2.apx.com/mymodule/reg/prjView.asp?id1=353</t>
  </si>
  <si>
    <t>Cow Poo Digester</t>
  </si>
  <si>
    <t>ACR353</t>
  </si>
  <si>
    <t>CALS5353-A</t>
  </si>
  <si>
    <t>https://acr2.apx.com/mymodule/reg/prjView.asp?id1=352</t>
  </si>
  <si>
    <t>EOS ACR 352</t>
  </si>
  <si>
    <t>ACR352</t>
  </si>
  <si>
    <t>CAOD5352-A</t>
  </si>
  <si>
    <t>https://acr2.apx.com/mymodule/reg/prjView.asp?id1=351</t>
  </si>
  <si>
    <t>EOS ACR 351</t>
  </si>
  <si>
    <t>ACR351</t>
  </si>
  <si>
    <t>CAOD5351-A</t>
  </si>
  <si>
    <t>https://acr2.apx.com/mymodule/reg/prjView.asp?id1=350</t>
  </si>
  <si>
    <t>Tradewater ODS 1</t>
  </si>
  <si>
    <t>ACR350</t>
  </si>
  <si>
    <t>CAOD5350-A</t>
  </si>
  <si>
    <t>https://acr2.apx.com/mymodule/reg/prjView.asp?id1=349</t>
  </si>
  <si>
    <t>Kettle Butte Digester</t>
  </si>
  <si>
    <t>ACR349</t>
  </si>
  <si>
    <t>CALS5349-E</t>
  </si>
  <si>
    <t>CALS5349-D</t>
  </si>
  <si>
    <t>CALS5349-C</t>
  </si>
  <si>
    <t>CALS5349-B</t>
  </si>
  <si>
    <t>CALS5349-A</t>
  </si>
  <si>
    <t>https://thereserve2.apx.com/mymodule/reg/prjView.asp?id1=1248</t>
  </si>
  <si>
    <t>Coolgas 2016-4</t>
  </si>
  <si>
    <t>CAR1248</t>
  </si>
  <si>
    <t>CAOD5348-A</t>
  </si>
  <si>
    <t>https://thereserve2.apx.com/mymodule/reg/prjView.asp?id1=1267</t>
  </si>
  <si>
    <t>Coolgas 2017-5</t>
  </si>
  <si>
    <t>CAR1267</t>
  </si>
  <si>
    <t>CAOD5347-A</t>
  </si>
  <si>
    <t>https://thereserve2.apx.com/mymodule/reg/prjView.asp?id1=1246</t>
  </si>
  <si>
    <t>Woodcrest Dairy, LLC</t>
  </si>
  <si>
    <t>Woodcrest Dairy Digester</t>
  </si>
  <si>
    <t>CAR1246</t>
  </si>
  <si>
    <t>CALS5346-G</t>
  </si>
  <si>
    <t>CALS5346-F</t>
  </si>
  <si>
    <t>CALS5346-E</t>
  </si>
  <si>
    <t>CALS5346-D</t>
  </si>
  <si>
    <t>CALS5346-C</t>
  </si>
  <si>
    <t>CALS5346-B</t>
  </si>
  <si>
    <t>CALS5346-A</t>
  </si>
  <si>
    <t>https://thereserve2.apx.com/mymodule/reg/prjView.asp?id1=1245</t>
  </si>
  <si>
    <t>Maas Energy Works, Inc.</t>
  </si>
  <si>
    <t>Van Steyn Dairy Digester</t>
  </si>
  <si>
    <t>CAR1245</t>
  </si>
  <si>
    <t>CALS5345-B</t>
  </si>
  <si>
    <t>No GHG emission reductions were claimed for the second reporting period.</t>
  </si>
  <si>
    <t>CALS5345-(zero)</t>
  </si>
  <si>
    <t>CALS5345-A</t>
  </si>
  <si>
    <t>https://thereserve2.apx.com/mymodule/reg/prjView.asp?id1=1263</t>
  </si>
  <si>
    <t>A-Gas Americas 2017-4</t>
  </si>
  <si>
    <t>CAR1263</t>
  </si>
  <si>
    <t>CAOD5344-A</t>
  </si>
  <si>
    <t>https://acr2.apx.com/mymodule/reg/prjView.asp?id1=343</t>
  </si>
  <si>
    <t>Wabashco, LLC</t>
  </si>
  <si>
    <t>Wabashco Clean Sweep 9</t>
  </si>
  <si>
    <t>ACR343</t>
  </si>
  <si>
    <t>CAOD5343-A</t>
  </si>
  <si>
    <t>https://acr2.apx.com/mymodule/reg/prjView.asp?id1=342</t>
  </si>
  <si>
    <t>Baker Mine AMM</t>
  </si>
  <si>
    <t>ACR342</t>
  </si>
  <si>
    <t>CAMM5342-A</t>
  </si>
  <si>
    <t>https://thereserve2.apx.com/mymodule/reg/prjView.asp?id1=1240</t>
  </si>
  <si>
    <t>A-Gas O'Hare</t>
  </si>
  <si>
    <t>CAR1240</t>
  </si>
  <si>
    <t>CAOD5340-A</t>
  </si>
  <si>
    <t>https://thereserve2.apx.com/mymodule/reg/prjView.asp?id1=1239</t>
  </si>
  <si>
    <t>Coolgas 2016-3</t>
  </si>
  <si>
    <t>CAR1239</t>
  </si>
  <si>
    <t>CAOD5339-A</t>
  </si>
  <si>
    <t>https://thereserve2.apx.com/mymodule/reg/prjView.asp?id1=1258</t>
  </si>
  <si>
    <t>ClimeCo ODS Destruction 20</t>
  </si>
  <si>
    <t>CAR1258</t>
  </si>
  <si>
    <t>CAOD5338-A</t>
  </si>
  <si>
    <t>https://thereserve2.apx.com/mymodule/reg/prjView.asp?id1=1257</t>
  </si>
  <si>
    <t>Rowland Land Company, LLC</t>
  </si>
  <si>
    <t>Finite Carbon – Rowland IFM</t>
  </si>
  <si>
    <t>CAR1257</t>
  </si>
  <si>
    <t>CAFR5337-E</t>
  </si>
  <si>
    <t>CAFR5337-D</t>
  </si>
  <si>
    <t>CAFR5337-C</t>
  </si>
  <si>
    <t>CAFR5337-B</t>
  </si>
  <si>
    <t>In August 2020, 18,867 credits surrendered by a covered entity to meet the obligation for the CALS5040-C invalidation were retired.</t>
  </si>
  <si>
    <t>CAFR5337-A</t>
  </si>
  <si>
    <t>https://thereserve2.apx.com/mymodule/reg/prjView.asp?id1=1236</t>
  </si>
  <si>
    <t>A-Gas Americas 2016-2</t>
  </si>
  <si>
    <t>CAR1236</t>
  </si>
  <si>
    <t>CAOD5336-A</t>
  </si>
  <si>
    <t>https://thereserve2.apx.com/mymodule/reg/prjView.asp?id1=1235</t>
  </si>
  <si>
    <t>DPC Domestic ODS Destruction Project #25</t>
  </si>
  <si>
    <t>CAR1235</t>
  </si>
  <si>
    <t>CAOD5335-A</t>
  </si>
  <si>
    <t>https://thereserve2.apx.com/mymodule/reg/prjView.asp?id1=1234</t>
  </si>
  <si>
    <t>DPC Domestic ODS Destruction Project #23</t>
  </si>
  <si>
    <t>CAR1234</t>
  </si>
  <si>
    <t>CAOD5334-A</t>
  </si>
  <si>
    <t>https://thereserve2.apx.com/mymodule/reg/prjView.asp?id1=1250</t>
  </si>
  <si>
    <t>ClimeCo ODS Destruction 18 and 19</t>
  </si>
  <si>
    <t>CAR1250</t>
  </si>
  <si>
    <t>CAOD5333-A</t>
  </si>
  <si>
    <t>https://thereserve2.apx.com/mymodule/reg/prjView.asp?id1=1232</t>
  </si>
  <si>
    <t>Arlin Benner</t>
  </si>
  <si>
    <t>Yippee Farms</t>
  </si>
  <si>
    <t>CAR1232</t>
  </si>
  <si>
    <t>CALS5332-E</t>
  </si>
  <si>
    <t>5,000 credits were voluntarily retired in July 2021.</t>
  </si>
  <si>
    <t>CALS5332-D</t>
  </si>
  <si>
    <t>CALS5332-C</t>
  </si>
  <si>
    <t>CALS5332-B</t>
  </si>
  <si>
    <t>CALS5332-A</t>
  </si>
  <si>
    <t>https://thereserve2.apx.com/mymodule/reg/prjView.asp?id1=1287</t>
  </si>
  <si>
    <t>Perfect Cycle ODS-3</t>
  </si>
  <si>
    <t>CAR1287</t>
  </si>
  <si>
    <t>CAOD5331-A</t>
  </si>
  <si>
    <t>https://thereserve2.apx.com/mymodule/reg/prjView.asp?id1=1280</t>
  </si>
  <si>
    <t>ClimeCo ODS Destruction 25</t>
  </si>
  <si>
    <t>CAR1280</t>
  </si>
  <si>
    <t>CAOD5330-A</t>
  </si>
  <si>
    <t>https://thereserve2.apx.com/mymodule/reg/prjView.asp?id1=1279</t>
  </si>
  <si>
    <t>ClimeCo ODS Destruction 24</t>
  </si>
  <si>
    <t>CAR1279</t>
  </si>
  <si>
    <t>CAOD5329-A</t>
  </si>
  <si>
    <t>https://thereserve2.apx.com/mymodule/reg/prjView.asp?id1=1278</t>
  </si>
  <si>
    <t>ClimeCo ODS Destruction 23</t>
  </si>
  <si>
    <t>CAR1278</t>
  </si>
  <si>
    <t>CAOD5328-A</t>
  </si>
  <si>
    <t>https://thereserve2.apx.com/mymodule/reg/prjView.asp?id1=1277</t>
  </si>
  <si>
    <t>ClimeCo ODS Destruction 22</t>
  </si>
  <si>
    <t>CAR1277</t>
  </si>
  <si>
    <t>CAOD5327-A</t>
  </si>
  <si>
    <t>https://thereserve2.apx.com/mymodule/reg/prjView.asp?id1=1286</t>
  </si>
  <si>
    <t>A-Gas Americas 2018-1</t>
  </si>
  <si>
    <t>CAR1286</t>
  </si>
  <si>
    <t>CAOD5326-A</t>
  </si>
  <si>
    <t>https://thereserve2.apx.com/mymodule/reg/prjView.asp?id1=1283</t>
  </si>
  <si>
    <t>Swiss Valley Farms, LLC</t>
  </si>
  <si>
    <t>Swiss Valley Farms</t>
  </si>
  <si>
    <t>CAR1283</t>
  </si>
  <si>
    <t>CALS5325-B</t>
  </si>
  <si>
    <t>CALS5325-A</t>
  </si>
  <si>
    <t>https://thereserve2.apx.com/mymodule/reg/prjView.asp?id1=1281</t>
  </si>
  <si>
    <t>Four Hills Farm Partnership</t>
  </si>
  <si>
    <t>Four Hills Farm</t>
  </si>
  <si>
    <t>CAR1281</t>
  </si>
  <si>
    <t>CALS5324-C</t>
  </si>
  <si>
    <t>CALS5324-B</t>
  </si>
  <si>
    <t>CALS5324-A</t>
  </si>
  <si>
    <t>https://acr2.apx.com/mymodule/reg/prjView.asp?id1=323</t>
  </si>
  <si>
    <t>Statz Bros., Inc.</t>
  </si>
  <si>
    <t>Statz B Farm Anaerobic Digester</t>
  </si>
  <si>
    <t>ACR323</t>
  </si>
  <si>
    <t>CALS5323-B</t>
  </si>
  <si>
    <t>CALS5323-A</t>
  </si>
  <si>
    <t>https://acr2.apx.com/mymodule/reg/prjView.asp?id1=322</t>
  </si>
  <si>
    <t>Statz Bros. Home Farm Anaerobic Digester</t>
  </si>
  <si>
    <t>ACR322</t>
  </si>
  <si>
    <t>CALS5322-B</t>
  </si>
  <si>
    <t>CALS5322-A</t>
  </si>
  <si>
    <t>https://thereserve2.apx.com/mymodule/reg/prjView.asp?id1=1251</t>
  </si>
  <si>
    <t>DPC Domestic ODS Destruction Project #28</t>
  </si>
  <si>
    <t>CAR1251</t>
  </si>
  <si>
    <t>CAOD5321-A</t>
  </si>
  <si>
    <t>https://thereserve2.apx.com/mymodule/reg/prjView.asp?id1=1254</t>
  </si>
  <si>
    <t>A-Gas Americas 2017-3</t>
  </si>
  <si>
    <t>CAR1254</t>
  </si>
  <si>
    <t>CAOD5320-A</t>
  </si>
  <si>
    <t>https://thereserve2.apx.com/mymodule/reg/prjView.asp?id1=1253</t>
  </si>
  <si>
    <t>Lamb Farms, Inc.</t>
  </si>
  <si>
    <t>Lambs Dairy Digester</t>
  </si>
  <si>
    <t>CAR1253</t>
  </si>
  <si>
    <t>CALS5319-D</t>
  </si>
  <si>
    <t>CALS5319-C</t>
  </si>
  <si>
    <t>CALS5319-B</t>
  </si>
  <si>
    <t>CALS5319-A</t>
  </si>
  <si>
    <t>https://thereserve2.apx.com/mymodule/reg/prjView.asp?id1=1252</t>
  </si>
  <si>
    <t>A-Gas Americas 2017-2</t>
  </si>
  <si>
    <t>CAR1252</t>
  </si>
  <si>
    <t>CAOD5318-A</t>
  </si>
  <si>
    <t>On 2/7/2023, CARB approved the verification of an intentional reversal of 6,998 mtCO2e during the project’s seventh reporting period.  Pursuant to section 95983(c)(3), the forest owners are required to submit 6,998 compliance instruments to CARB for placement in the Retirement Account.</t>
  </si>
  <si>
    <t>https://thereserve2.apx.com/mymodule/reg/prjView.asp?id1=1217</t>
  </si>
  <si>
    <t>Finite Carbon – West Grand Lake IFM</t>
  </si>
  <si>
    <t>CAR1217</t>
  </si>
  <si>
    <t>CAFR5317-(reversal)</t>
  </si>
  <si>
    <t>CAFR5317-F</t>
  </si>
  <si>
    <t>In August 2023, 1,726 credits surrendered by the offset project operator to meet the obligation for the CAFR5317 reversal were retired.</t>
  </si>
  <si>
    <t>CAFR5317-E</t>
  </si>
  <si>
    <t>CAFR5317-C</t>
  </si>
  <si>
    <t>In August 2023, 5,272 credits surrendered by the offset project operator to meet the obligation for the CAFR5317 reversal were retired.</t>
  </si>
  <si>
    <t>CAFR5317-D</t>
  </si>
  <si>
    <t>CAFR5317-B</t>
  </si>
  <si>
    <t>On 12/12/2023, CARB retired all 115,050 credits from the buffer pool for the CAFR5225-A unintentional reversal.</t>
  </si>
  <si>
    <t>GLS Woodlands, LLC</t>
  </si>
  <si>
    <t>Finite Carbon – Lyme Grand Lake Stream IFM</t>
  </si>
  <si>
    <t>CAFR5317-A</t>
  </si>
  <si>
    <t>73,735 credits were voluntarily retired in August 2022, and 2,377 more credits were voluntarily retired in August 2023.</t>
  </si>
  <si>
    <t>https://thereserve2.apx.com/mymodule/reg/prjView.asp?id1=1215</t>
  </si>
  <si>
    <t>CF Ataya, LLC</t>
  </si>
  <si>
    <t>CF Ataya IFM</t>
  </si>
  <si>
    <t>CAR1215</t>
  </si>
  <si>
    <t>CAFR5315-E</t>
  </si>
  <si>
    <t>Credits voluntarily retired include 50,000 credits in July 2021, 43,696 credits in November 2021, and 342 credits in March 2022.</t>
  </si>
  <si>
    <t>CAFR5315-D</t>
  </si>
  <si>
    <t>Cumberland Forest, LP</t>
  </si>
  <si>
    <t>Finite Carbon – Molpus Ataya IFM</t>
  </si>
  <si>
    <t>CAFR5315-C</t>
  </si>
  <si>
    <t>CAFR5315-B</t>
  </si>
  <si>
    <t>Corrigan TLP, LLC</t>
  </si>
  <si>
    <t>CAFR5315-A</t>
  </si>
  <si>
    <t>1,000 credits were voluntarily retired in July 2022, and 24,080 more credits were voluntarily retired in August 2022.</t>
  </si>
  <si>
    <t>https://thereserve2.apx.com/mymodule/reg/prjView.asp?id1=1213</t>
  </si>
  <si>
    <t>MWF Adirondacks, LLC</t>
  </si>
  <si>
    <t>Finite Carbon – MWF Adirondacks IFM</t>
  </si>
  <si>
    <t>CAR1213</t>
  </si>
  <si>
    <t>CAFR5313-E</t>
  </si>
  <si>
    <t>1,827 credits were voluntarily retired in August 2022.</t>
  </si>
  <si>
    <t>CAFR5313-D</t>
  </si>
  <si>
    <t>CAFR5313-C</t>
  </si>
  <si>
    <t>CAFR5313-B</t>
  </si>
  <si>
    <t>CAFR5313-A</t>
  </si>
  <si>
    <t>https://thereserve2.apx.com/mymodule/reg/prjView.asp?id1=1209</t>
  </si>
  <si>
    <t>Wolf River ATP, LP</t>
  </si>
  <si>
    <t>Blue Source – Wolf River Improved Forest Management Project</t>
  </si>
  <si>
    <t>CAR1209</t>
  </si>
  <si>
    <t>CAFR5309-E</t>
  </si>
  <si>
    <t>CAFR5309-D</t>
  </si>
  <si>
    <t>On 2/8/2022, CARB approved the verification of an unintentional reversal of 9,683 mtCO2e during the project’s fourth reporting period. This reversal did not result in project termination. CARB retired 9,683 ARB Offset Credits from the Forest Buffer Account due to the reversal.</t>
  </si>
  <si>
    <t>CAFR5309-(reversal)</t>
  </si>
  <si>
    <t>CAFR5309-C</t>
  </si>
  <si>
    <t>CAFR5309-B</t>
  </si>
  <si>
    <t>CAFR5309-A</t>
  </si>
  <si>
    <t>https://thereserve2.apx.com/mymodule/reg/prjView.asp?id1=1208</t>
  </si>
  <si>
    <t>Alma Land Company</t>
  </si>
  <si>
    <t>Finite Carbon – Alma Land Company IFM</t>
  </si>
  <si>
    <t>CAR1208</t>
  </si>
  <si>
    <t>CAFR5308-E</t>
  </si>
  <si>
    <t>On 8/13/2024, CARB approved the verification of an unintentional reversal of 337,587 mtCO2e during the project’s fifth reporting period. This reversal did not result in project termination. CARB retired 337,587 ARB Offset Credits from the Forest Buffer Account due to the reversal.</t>
  </si>
  <si>
    <t>CAFR5308-(reversal)</t>
  </si>
  <si>
    <t>CAFR5308-D</t>
  </si>
  <si>
    <t>CAFR5308-C</t>
  </si>
  <si>
    <t>CAFR5308-B</t>
  </si>
  <si>
    <t>CAFR5308-A</t>
  </si>
  <si>
    <t>https://thereserve2.apx.com/mymodule/reg/prjView.asp?id1=1205</t>
  </si>
  <si>
    <t>Lyme Mountaineer Timberlands II, LLC</t>
  </si>
  <si>
    <t>Finite Carbon – Lyme Logan IFM</t>
  </si>
  <si>
    <t>CAR1205</t>
  </si>
  <si>
    <t>CAFR5305-D</t>
  </si>
  <si>
    <t>CAFR5305-C</t>
  </si>
  <si>
    <t>CAFR5305-B</t>
  </si>
  <si>
    <t>CAFR5305-A</t>
  </si>
  <si>
    <t>https://thereserve2.apx.com/mymodule/reg/prjView.asp?id1=1204</t>
  </si>
  <si>
    <t>AMC Maine Woods Initiative, LLC</t>
  </si>
  <si>
    <t>Finite Carbon – AMC Silver Lake IFM</t>
  </si>
  <si>
    <t>CAR1204</t>
  </si>
  <si>
    <t>CAFR5304-A</t>
  </si>
  <si>
    <t>https://thereserve2.apx.com/mymodule/reg/prjView.asp?id1=1249</t>
  </si>
  <si>
    <t>A-Gas Americas 2017-1</t>
  </si>
  <si>
    <t>CAR1249</t>
  </si>
  <si>
    <t>CAOD5298-A</t>
  </si>
  <si>
    <t>https://thereserve2.apx.com/mymodule/reg/prjView.asp?id1=1197</t>
  </si>
  <si>
    <t>Upper Hudson Woodlands ATP, LP</t>
  </si>
  <si>
    <t>Finite Carbon – Upper Hudson Woodlands ATP IFM</t>
  </si>
  <si>
    <t>CAR1197</t>
  </si>
  <si>
    <t>CAFR5297-F</t>
  </si>
  <si>
    <t>CAFR5297-E</t>
  </si>
  <si>
    <t>CAFR5297-D</t>
  </si>
  <si>
    <t>CAFR5297-C</t>
  </si>
  <si>
    <t>CAFR5297-B</t>
  </si>
  <si>
    <t>CAFR5297-A</t>
  </si>
  <si>
    <t>https://acr2.apx.com/mymodule/reg/prjView.asp?id1=324</t>
  </si>
  <si>
    <t>Finite Carbon – Sealaska Native Alaskan IFM</t>
  </si>
  <si>
    <t>ACR324</t>
  </si>
  <si>
    <t>CAFR5294-F</t>
  </si>
  <si>
    <t>CAFR5294-E</t>
  </si>
  <si>
    <t>CAFR5294-D</t>
  </si>
  <si>
    <t>CAFR5294-C</t>
  </si>
  <si>
    <t>CAFR5294-B</t>
  </si>
  <si>
    <t>239 credits were voluntarily retired in November 2021, and 5,372 more credits were voluntarily retired in August 2022.</t>
  </si>
  <si>
    <t>CAFR5294-A</t>
  </si>
  <si>
    <t>https://thereserve2.apx.com/mymodule/reg/prjView.asp?id1=1233</t>
  </si>
  <si>
    <t>Port of Tillamook Bay Regional Anaerobic Digester</t>
  </si>
  <si>
    <t>CAR1233</t>
  </si>
  <si>
    <t>CALS5293-A</t>
  </si>
  <si>
    <t>https://thereserve2.apx.com/mymodule/reg/prjView.asp?id1=1191</t>
  </si>
  <si>
    <t>Mendocino Redwood Company, LLC</t>
  </si>
  <si>
    <t>Hollow Tree</t>
  </si>
  <si>
    <t>CAR1191</t>
  </si>
  <si>
    <t>CAFR5291-F</t>
  </si>
  <si>
    <t>CAFR5291-E</t>
  </si>
  <si>
    <t>CAFR5291-D</t>
  </si>
  <si>
    <t>CAFR5291-C</t>
  </si>
  <si>
    <t>CAFR5291-B</t>
  </si>
  <si>
    <t>CAFR5291-A</t>
  </si>
  <si>
    <t>https://thereserve2.apx.com/mymodule/reg/prjView.asp?id1=1242</t>
  </si>
  <si>
    <t>Perfect Cycle ODS-2</t>
  </si>
  <si>
    <t>CAR1242</t>
  </si>
  <si>
    <t>CAOD5290-A</t>
  </si>
  <si>
    <t>https://acr2.apx.com/mymodule/reg/prjView.asp?id1=259</t>
  </si>
  <si>
    <t>Homestead Green Energy</t>
  </si>
  <si>
    <t>ACR259</t>
  </si>
  <si>
    <t>CALS5289-H</t>
  </si>
  <si>
    <t>CALS5289-G</t>
  </si>
  <si>
    <t>CALS5289-F</t>
  </si>
  <si>
    <t>CALS5289-E</t>
  </si>
  <si>
    <t>CALS5289-D</t>
  </si>
  <si>
    <t>CALS5289-C</t>
  </si>
  <si>
    <t>CALS5289-B</t>
  </si>
  <si>
    <t>CALS5289-A</t>
  </si>
  <si>
    <t>https://thereserve2.apx.com/mymodule/reg/prjView.asp?id1=1244</t>
  </si>
  <si>
    <t>DPC Domestic ODS Destruction Project #26</t>
  </si>
  <si>
    <t>CAR1244</t>
  </si>
  <si>
    <t>CAOD5288-A</t>
  </si>
  <si>
    <t>https://thereserve2.apx.com/mymodule/reg/prjView.asp?id1=1243</t>
  </si>
  <si>
    <t>DPC Domestic ODS Destruction Project #27</t>
  </si>
  <si>
    <t>CAR1243</t>
  </si>
  <si>
    <t>CAOD5287-A</t>
  </si>
  <si>
    <t>https://thereserve2.apx.com/mymodule/reg/prjView.asp?id1=1184</t>
  </si>
  <si>
    <t>Spruce Haven Farm COP</t>
  </si>
  <si>
    <t>CAR1184</t>
  </si>
  <si>
    <t>CALS5284-F</t>
  </si>
  <si>
    <t>CALS5284-E</t>
  </si>
  <si>
    <t>CALS5284-D</t>
  </si>
  <si>
    <t>CALS5284-C</t>
  </si>
  <si>
    <t>CALS5284-B</t>
  </si>
  <si>
    <t>CALS5284-A</t>
  </si>
  <si>
    <t>In May 2022, 53,752 credits surrendered by the offset project operator to meet the obligation for the CAFR5283 reversal were retired.</t>
  </si>
  <si>
    <t>https://thereserve2.apx.com/mymodule/reg/prjView.asp?id1=1183</t>
  </si>
  <si>
    <t>Mescalero Apache Tribe</t>
  </si>
  <si>
    <t>Forest Carbon Partners – Mescalero Apache Tribe Improved Forest Management Project</t>
  </si>
  <si>
    <t>CAR1183</t>
  </si>
  <si>
    <t>CAFR5283-C</t>
  </si>
  <si>
    <t>On 10/26/2021, CARB approved the verification of an intentional reversal of 150,721 mtCO2e during the project’s fourth reporting period.  Pursuant to section 95983(c)(3), the forest owners are required to submit 150,721 compliance instruments to CARB for placement in the Retirement Account.</t>
  </si>
  <si>
    <t>CAFR5283-(reversal)</t>
  </si>
  <si>
    <t>In May 2022, 82,292 credits surrendered by the offset project operator to meet the obligation for the CAFR5283 reversal were retired.</t>
  </si>
  <si>
    <t>CAFR5283-B</t>
  </si>
  <si>
    <t>On 10/26/2021, CARB approved the verification of an intentional reversal of 91,634 mtCO2e during the project’s second reporting period.  Pursuant to section 95983(c)(3), the forest owners are required to submit 91,634 compliance instruments to CARB for placement in the Retirement Account.</t>
  </si>
  <si>
    <t>In May 2022, 106,311 credits surrendered by the offset project operator to meet the obligation for the CAFR5283 reversal were retired.</t>
  </si>
  <si>
    <t>CAFR5283-A</t>
  </si>
  <si>
    <t>https://thereserve2.apx.com/mymodule/reg/prjView.asp?id1=1222</t>
  </si>
  <si>
    <t>Coolgas 2016-1</t>
  </si>
  <si>
    <t>CAR1222</t>
  </si>
  <si>
    <t>CAOD5282-A</t>
  </si>
  <si>
    <t>https://thereserve2.apx.com/mymodule/reg/prjView.asp?id1=1139</t>
  </si>
  <si>
    <t>Usal Redwood Forest – IFM</t>
  </si>
  <si>
    <t>CAR1139</t>
  </si>
  <si>
    <t>CAFR5281-I</t>
  </si>
  <si>
    <t>CAFR5281-H</t>
  </si>
  <si>
    <t>CAFR5281-G</t>
  </si>
  <si>
    <t>CAFR5281-F</t>
  </si>
  <si>
    <t>CAFR5281-E</t>
  </si>
  <si>
    <t>CAFR5281-D</t>
  </si>
  <si>
    <t>CAFR5281-B</t>
  </si>
  <si>
    <t>16,900 credits were voluntarily retired in July 2021.</t>
  </si>
  <si>
    <t>CAFR5281-C</t>
  </si>
  <si>
    <t>On 3/12/2024, CARB retired all 59,051 credits from the buffer pool for the CAFR5233-A-E unintentional reversal.</t>
  </si>
  <si>
    <t>CAFR5281-A</t>
  </si>
  <si>
    <t>https://thereserve2.apx.com/mymodule/reg/prjView.asp?id1=1180</t>
  </si>
  <si>
    <t>Mailliard Ranch, a California Limited Partnership</t>
  </si>
  <si>
    <t>Mailliard Ranch</t>
  </si>
  <si>
    <t>CAR1180</t>
  </si>
  <si>
    <t>CAFR5280-G</t>
  </si>
  <si>
    <t>CAFR5280-F</t>
  </si>
  <si>
    <t>500 credits were voluntarily retired in April 2023, and 500 more credits were voluntarily retired in May 2023.</t>
  </si>
  <si>
    <t>CAFR5280-E</t>
  </si>
  <si>
    <t>CAFR5280-D</t>
  </si>
  <si>
    <t>CAFR5280-C</t>
  </si>
  <si>
    <t>CAFR5280-B</t>
  </si>
  <si>
    <t>CAFR5280-A</t>
  </si>
  <si>
    <t>https://acr2.apx.com/mymodule/reg/prjView.asp?id1=316</t>
  </si>
  <si>
    <t>EOS ACR 316</t>
  </si>
  <si>
    <t>ACR316</t>
  </si>
  <si>
    <t>CAOD5278-A</t>
  </si>
  <si>
    <t>https://acr2.apx.com/mymodule/reg/prjView.asp?id1=315</t>
  </si>
  <si>
    <t>EOS ACR 315</t>
  </si>
  <si>
    <t>ACR315</t>
  </si>
  <si>
    <t>CAOD5277-A</t>
  </si>
  <si>
    <t>https://www.vcsprojectdatabase.org/#/compliance-project-details/VCSOPR10</t>
  </si>
  <si>
    <t>Ozark Regional Land Trust</t>
  </si>
  <si>
    <t>Blue Source – Alford Improved Forest Management Project</t>
  </si>
  <si>
    <t>VCSOPR10</t>
  </si>
  <si>
    <t>CAFR5270-A</t>
  </si>
  <si>
    <t>https://acr2.apx.com/mymodule/reg/prjView.asp?id1=314</t>
  </si>
  <si>
    <t>Wabashco Clean Sweep 8</t>
  </si>
  <si>
    <t>ACR314</t>
  </si>
  <si>
    <t>CAOD5264-A</t>
  </si>
  <si>
    <t>https://acr2.apx.com/mymodule/reg/prjView.asp?id1=313</t>
  </si>
  <si>
    <t>Trident Dairy Holdings, LLC</t>
  </si>
  <si>
    <t>High Island Dairy</t>
  </si>
  <si>
    <t>ACR313</t>
  </si>
  <si>
    <t>CALS5263-H</t>
  </si>
  <si>
    <t>On 7/25/2023, CARB approved the verification of 19,105 mtCO2e emission reductions during the project's eighth reporting period.  No ARB offset credits were requested.</t>
  </si>
  <si>
    <t>Davis Family Dairies, LLC</t>
  </si>
  <si>
    <t>CALS5263-(zero)</t>
  </si>
  <si>
    <t>CALS5263-G</t>
  </si>
  <si>
    <t>CALS5263-F</t>
  </si>
  <si>
    <t>CALS5263-E</t>
  </si>
  <si>
    <t>CALS5263-D</t>
  </si>
  <si>
    <t>CALS5263-C</t>
  </si>
  <si>
    <t>CALS5263-B</t>
  </si>
  <si>
    <t>CALS5263-A</t>
  </si>
  <si>
    <t>https://acr2.apx.com/mymodule/reg/prjView.asp?id1=312</t>
  </si>
  <si>
    <t>EOS ACR 312</t>
  </si>
  <si>
    <t>ACR312</t>
  </si>
  <si>
    <t>CAOD5262-A</t>
  </si>
  <si>
    <t>https://acr2.apx.com/mymodule/reg/prjView.asp?id1=311</t>
  </si>
  <si>
    <t>EOS ACR 311</t>
  </si>
  <si>
    <t>ACR311</t>
  </si>
  <si>
    <t>CAOD5261-A</t>
  </si>
  <si>
    <t>https://thereserve2.apx.com/mymodule/reg/prjView.asp?id1=1219</t>
  </si>
  <si>
    <t>Coolgas 2015-3</t>
  </si>
  <si>
    <t>CAR1219</t>
  </si>
  <si>
    <t>CAOD5260-A</t>
  </si>
  <si>
    <t>On 1/25/2022, CARB approved the verification of an intentional reversal of 348,989 mtCO2e during the project’s fourth reporting period.  Pursuant to section 95983(c)(3), the forest owners are required to submit 348,989 compliance instruments to CARB for placement in the Retirement Account.</t>
  </si>
  <si>
    <t>https://acr2.apx.com/mymodule/reg/prjView.asp?id1=303</t>
  </si>
  <si>
    <t>https://ww2.arb.ca.gov/sites/default/files/2022-11/debs5253.pdf</t>
  </si>
  <si>
    <t>White Mountain Apache Tribe</t>
  </si>
  <si>
    <t>White Mountain Apache Tribe Carbon Project II</t>
  </si>
  <si>
    <t>ACR303</t>
  </si>
  <si>
    <t>CAFR5253-(reversal)</t>
  </si>
  <si>
    <t>In June 2022, 248,989 credits surrendered by the offset project operator to meet the obligation for the CAFR5253 reversal were retired.</t>
  </si>
  <si>
    <t>CAFR5253-C</t>
  </si>
  <si>
    <t>In June 2022, 100,000 credits surrendered by the offset project operator to meet the obligation for the CAFR5253 reversal were retired.</t>
  </si>
  <si>
    <t>CAFR5253-B</t>
  </si>
  <si>
    <t>In October 2020, 2,898 credits surrendered by a covered entity to meet the obligation for the CALS5123-D invalidation were retired.</t>
  </si>
  <si>
    <t>CAFR5253-A</t>
  </si>
  <si>
    <t>https://thereserve2.apx.com/mymodule/reg/prjView.asp?id1=1178</t>
  </si>
  <si>
    <t>Open Sky Ranch, Inc.</t>
  </si>
  <si>
    <t>Open Sky Ranch Dairy Digester</t>
  </si>
  <si>
    <t>CAR1178</t>
  </si>
  <si>
    <t>CALS5245-C</t>
  </si>
  <si>
    <t>CALS5245-B</t>
  </si>
  <si>
    <t>CALS5245-A</t>
  </si>
  <si>
    <t>https://acr2.apx.com/mymodule/reg/prjView.asp?id1=388</t>
  </si>
  <si>
    <t>ACR388</t>
  </si>
  <si>
    <t>CAMM5244-H</t>
  </si>
  <si>
    <t>CAMM5244-G</t>
  </si>
  <si>
    <t>CAMM5244-F</t>
  </si>
  <si>
    <t>CAMM5244-E</t>
  </si>
  <si>
    <t>CAMM5244-D</t>
  </si>
  <si>
    <t>CAMM5244-C</t>
  </si>
  <si>
    <t>CAMM5244-B</t>
  </si>
  <si>
    <t>https://www.vcsprojectdatabase.org/#/compliance-project-details/VCSOPR2</t>
  </si>
  <si>
    <t>VCSOPR2</t>
  </si>
  <si>
    <t>CAMM5244-A</t>
  </si>
  <si>
    <t>https://acr2.apx.com/mymodule/reg/prjView.asp?id1=293</t>
  </si>
  <si>
    <t>Lakes Region Conservation Trust</t>
  </si>
  <si>
    <t>Finite Carbon – Lakes Region Conservation Trust IFM</t>
  </si>
  <si>
    <t>ACR293</t>
  </si>
  <si>
    <t>CAFR5243-A</t>
  </si>
  <si>
    <t>https://acr2.apx.com/mymodule/reg/prjView.asp?id1=292</t>
  </si>
  <si>
    <t>Congaree River, LLC, an Illinois LLC</t>
  </si>
  <si>
    <t>Congaree River</t>
  </si>
  <si>
    <t>ACR292</t>
  </si>
  <si>
    <t>CAFR5242-F</t>
  </si>
  <si>
    <t>CAFR5242-E</t>
  </si>
  <si>
    <t>CAFR5242-D</t>
  </si>
  <si>
    <t>In March 2021, 20,297 credits surrendered by the offset project operator to meet the obligation for the CAFR5242 reversal were retired.</t>
  </si>
  <si>
    <t>CAFR5242-C</t>
  </si>
  <si>
    <t>On 9/22/2020, CARB approved the verification of an intentional reversal of 20,297 mtCO2e during the project’s third reporting period.  Pursuant to section 95983(c)(3), the forest owners are required to submit 20,297 compliance instruments to CARB for placement in the Retirement Account.</t>
  </si>
  <si>
    <t>CAFR5242-(reversal)</t>
  </si>
  <si>
    <t>CAFR5242-B</t>
  </si>
  <si>
    <t>CAFR5242-A</t>
  </si>
  <si>
    <t>https://acr2.apx.com/mymodule/reg/prjView.asp?id1=288</t>
  </si>
  <si>
    <t>MS</t>
  </si>
  <si>
    <t>Compatible Lands Foundation</t>
  </si>
  <si>
    <t>Camp Shelby Forest Carbon Project</t>
  </si>
  <si>
    <t>ACR288</t>
  </si>
  <si>
    <t>CAFR5238-G</t>
  </si>
  <si>
    <t>CAFR5238-F</t>
  </si>
  <si>
    <t>CAFR5238-E</t>
  </si>
  <si>
    <t>CAFR5238-D</t>
  </si>
  <si>
    <t>CAFR5238-C</t>
  </si>
  <si>
    <t>CAFR5238-B</t>
  </si>
  <si>
    <t>CAFR5238-A</t>
  </si>
  <si>
    <t>14,669 credits were voluntarily retired in April 2024.</t>
  </si>
  <si>
    <t>https://acr2.apx.com/mymodule/reg/prjView.asp?id1=287</t>
  </si>
  <si>
    <t>GA</t>
  </si>
  <si>
    <t>CTB Timberland Properties, LLC</t>
  </si>
  <si>
    <t>Green Assets – BJT Avoided Conversion Project</t>
  </si>
  <si>
    <t>ACR287</t>
  </si>
  <si>
    <t>CAFR5237-D</t>
  </si>
  <si>
    <t>CAFR5237-C</t>
  </si>
  <si>
    <t>CAFR5237-B</t>
  </si>
  <si>
    <t>CAFR5237-A</t>
  </si>
  <si>
    <t>https://acr2.apx.com/mymodule/reg/prjView.asp?id1=284</t>
  </si>
  <si>
    <t>MA</t>
  </si>
  <si>
    <t>Massachusetts Audubon Society, Inc.</t>
  </si>
  <si>
    <t>Finite Carbon – Massachusetts Audubon Society IFM</t>
  </si>
  <si>
    <t>ACR284</t>
  </si>
  <si>
    <t>CAFR5235-D</t>
  </si>
  <si>
    <t>CAFR5235-C</t>
  </si>
  <si>
    <t>CAFR5235-B</t>
  </si>
  <si>
    <t>CAFR5235-A</t>
  </si>
  <si>
    <t>107,590 credits were voluntarily retired in September 2024.</t>
  </si>
  <si>
    <t>https://acr2.apx.com/mymodule/reg/prjView.asp?id1=274</t>
  </si>
  <si>
    <t>Green Diamond Resource Company-Klamath West IFM</t>
  </si>
  <si>
    <t>ACR274</t>
  </si>
  <si>
    <t>CAFR5234-G</t>
  </si>
  <si>
    <t>120,000 credits were voluntarily retired in November 2023.</t>
  </si>
  <si>
    <t>CAFR5234-F</t>
  </si>
  <si>
    <t>110,361 credits were voluntarily retired in December 2022.</t>
  </si>
  <si>
    <t>CAFR5234-E</t>
  </si>
  <si>
    <t>134,036 credits were voluntarily retired in November 2021.</t>
  </si>
  <si>
    <t>CAFR5234-D</t>
  </si>
  <si>
    <t>90,000 credits were voluntarily retired in March 2021, and 9,929 more credits were voluntarily retired in November 2021.</t>
  </si>
  <si>
    <t>CAFR5234-C</t>
  </si>
  <si>
    <t>CAFR5234-B</t>
  </si>
  <si>
    <t>No GHG removal enhancements were credited for the second reporting period.</t>
  </si>
  <si>
    <t>CAFR5234-(zero)</t>
  </si>
  <si>
    <t>CAFR5234-A</t>
  </si>
  <si>
    <t>On 3/12/2024, CARB approved the verification of an unintentional reversal of 3,800,722 mtCO2e during the project’s sixth reporting period. This reversal resulted in project termination. CARB retired 1,145,363 ARB Offset Credits from the Forest Buffer Account due to the termination.</t>
  </si>
  <si>
    <t>https://acr2.apx.com/mymodule/reg/prjView.asp?id1=273</t>
  </si>
  <si>
    <t>https://ww2.arb.ca.gov/sites/default/files/2020-08/debs5233.pdf</t>
  </si>
  <si>
    <t>Green Diamond Resource Company Klamath East IFM</t>
  </si>
  <si>
    <t>ACR273</t>
  </si>
  <si>
    <t>CAFR5233-(reversal)</t>
  </si>
  <si>
    <t>Credits voluntarily retired include 2,807 credits in August 2022, 508 in October 2022, 1,161 credit in December 2022, 19 credits in January 2023, and 15,000 credits in February 2023.</t>
  </si>
  <si>
    <t>CAFR5233-E</t>
  </si>
  <si>
    <t>Credits voluntarily retired include 19,712 in December 2021, 10,863 credits in March 2022, 11,423 credits in August 2022, and 3,010 credits in December 2022.</t>
  </si>
  <si>
    <t>CAFR5233-D</t>
  </si>
  <si>
    <t>150,000 credits were voluntarily retired in March 2021, and 1,000 more credits were voluntarily retired in March 2022.</t>
  </si>
  <si>
    <t>CAFR5233-C</t>
  </si>
  <si>
    <t>CAFR5233-B</t>
  </si>
  <si>
    <t>CAFR5233-A</t>
  </si>
  <si>
    <t>https://acr2.apx.com/mymodule/reg/prjView.asp?id1=282</t>
  </si>
  <si>
    <t>Western Rivers Forestry</t>
  </si>
  <si>
    <t>Blue Creek</t>
  </si>
  <si>
    <t>ACR282</t>
  </si>
  <si>
    <t>CAFR5232-H</t>
  </si>
  <si>
    <t>83,097 credits were voluntarily retired in April 2024.</t>
  </si>
  <si>
    <t>CAFR5232-G</t>
  </si>
  <si>
    <t>15,000 credits were voluntarily retired in January 2024.</t>
  </si>
  <si>
    <t>CAFR5232-F</t>
  </si>
  <si>
    <t>10,000 credits were voluntarily retired in March 2021, and 30,000 more credits were voluntarily retired in July 2022.</t>
  </si>
  <si>
    <t>CAFR5232-E</t>
  </si>
  <si>
    <t>CAFR5232-D</t>
  </si>
  <si>
    <t>CAFR5232-C</t>
  </si>
  <si>
    <t>CAFR5232-B</t>
  </si>
  <si>
    <t>CAFR5232-A</t>
  </si>
  <si>
    <t>On 1/25/2022, CARB approved the verification of an unintentional reversal of 13,120 mtCO2e during the project’s fourth reporting period. This reversal did not result in project termination. CARB retired 13,120 ARB Offset Credits from the Forest Buffer Account due to the reversal.</t>
  </si>
  <si>
    <t>https://acr2.apx.com/mymodule/reg/prjView.asp?id1=281</t>
  </si>
  <si>
    <t>Wisconsin Northern Highlands NMTC, LLC</t>
  </si>
  <si>
    <t>Blue Source – Wisconsin Northern Highlands Improved Forest Management Project</t>
  </si>
  <si>
    <t>ACR281</t>
  </si>
  <si>
    <t>CAFR5231-(reversal)</t>
  </si>
  <si>
    <t>On 1/25/2022, CARB approved the verification of an unintentional reversal of 46,360 mtCO2e during the project’s fourth reporting period. This reversal did not result in project termination. CARB retired 46,360 ARB Offset Credits from the Forest Buffer Account due to the reversal.</t>
  </si>
  <si>
    <t>CAFR5231-C</t>
  </si>
  <si>
    <t>CAFR5231-B</t>
  </si>
  <si>
    <t>CAFR5231-A</t>
  </si>
  <si>
    <t>https://acr2.apx.com/mymodule/reg/prjView.asp?id1=280</t>
  </si>
  <si>
    <t>Blue Source – Marmet Improved Forest Management Project</t>
  </si>
  <si>
    <t>ACR280</t>
  </si>
  <si>
    <t>CAFR5230-F</t>
  </si>
  <si>
    <t>Heartwood Forestland Fund VIII, LP</t>
  </si>
  <si>
    <t>CAFR5230-E</t>
  </si>
  <si>
    <t>CAFR5230-D</t>
  </si>
  <si>
    <t>CAFR5230-C</t>
  </si>
  <si>
    <t>CAFR5230-B</t>
  </si>
  <si>
    <t>CAFR5230-A</t>
  </si>
  <si>
    <t>28,150 credits were voluntarily retired in July 2022.</t>
  </si>
  <si>
    <t>https://acr2.apx.com/mymodule/reg/prjView.asp?id1=279</t>
  </si>
  <si>
    <t>CF Highlands, LLC</t>
  </si>
  <si>
    <t>Cumberland Forest – Lonesome Pine Improved Forest Management Project</t>
  </si>
  <si>
    <t>ACR279</t>
  </si>
  <si>
    <t>CAFR5229-E</t>
  </si>
  <si>
    <t>15,000 credits were voluntarily retired in March 2021, and 25,938 more credits were voluntarily retired in March 2022..</t>
  </si>
  <si>
    <t>CAFR5229-D</t>
  </si>
  <si>
    <t>Heartwood Forestland Fund V, LP</t>
  </si>
  <si>
    <t>Blue Source – Lonesome Pine Improved Forest Management Project</t>
  </si>
  <si>
    <t>CAFR5229-C</t>
  </si>
  <si>
    <t>CAFR5229-B</t>
  </si>
  <si>
    <t>CAFR5229-A</t>
  </si>
  <si>
    <t>https://acr2.apx.com/mymodule/reg/prjView.asp?id1=276</t>
  </si>
  <si>
    <t>Blue Source – Allegheny Improved Forest Management Project</t>
  </si>
  <si>
    <t>ACR276</t>
  </si>
  <si>
    <t>CAFR5226-F</t>
  </si>
  <si>
    <t>Allegheny Rural NMTC Forestlands, LLC</t>
  </si>
  <si>
    <t>CAFR5226-E</t>
  </si>
  <si>
    <t>CAFR5226-D</t>
  </si>
  <si>
    <t>CAFR5226-C</t>
  </si>
  <si>
    <t>CAFR5226-B</t>
  </si>
  <si>
    <t>CAFR5226-A</t>
  </si>
  <si>
    <t>On 12/12/2023, CARB approved the verification of an unintentional reversal of 3,183,617 mtCO2e during the project’s sixth reporting period. This reversal did not result in project termination. CARB retired 3,183,617 ARB Offset Credits from the Forest Buffer Account due to the reversal.</t>
  </si>
  <si>
    <t>https://acr2.apx.com/mymodule/reg/prjView.asp?id1=255</t>
  </si>
  <si>
    <t>Confederated Tribes of the Colville Reservation</t>
  </si>
  <si>
    <t>Finite Carbon – Colville IFM</t>
  </si>
  <si>
    <t>ACR255</t>
  </si>
  <si>
    <t>CAFR5225-(reversal)</t>
  </si>
  <si>
    <t>On 12/12/2023, CARB approved the verification of an unintentional reversal of 557,740 mtCO2e during the project’s fifth reporting period. This reversal did not result in project termination. CARB retired 557,740 ARB Offset Credits from the Forest Buffer Account due to the reversal.</t>
  </si>
  <si>
    <t>CAFR5225-D</t>
  </si>
  <si>
    <t>CAFR5225-C</t>
  </si>
  <si>
    <t>CAFR5225-B</t>
  </si>
  <si>
    <t>CAFR5225-A</t>
  </si>
  <si>
    <t>On 4/13/2021, CARB approved the verification of an unintentional reversal of 276,867 mtCO2e during the project’s third reporting period. This reversal did not result in project termination. CARB retired 276,867 ARB Offset Credits from the Forest Buffer Account due to the reversal.</t>
  </si>
  <si>
    <t>https://thereserve2.apx.com/mymodule/reg/prjView.asp?id1=1174</t>
  </si>
  <si>
    <t>Eddie Ranch Properties, LLC</t>
  </si>
  <si>
    <t>Forest Carbon Partners – Eddie Ranch Improved Forest Management Project</t>
  </si>
  <si>
    <t>CAR1174</t>
  </si>
  <si>
    <t>CAFR5224-(reversal)</t>
  </si>
  <si>
    <t>CAFR5224-B</t>
  </si>
  <si>
    <t>CAFR5224-A</t>
  </si>
  <si>
    <t>https://acr2.apx.com/mymodule/reg/prjView.asp?id1=283</t>
  </si>
  <si>
    <t>UW-Oshkosh Foundation Rosendale Biodigester, LLC</t>
  </si>
  <si>
    <t>Rosendale Anaerobic Digester</t>
  </si>
  <si>
    <t>ACR283</t>
  </si>
  <si>
    <t>CALS5223-C</t>
  </si>
  <si>
    <t>CALS5223-B</t>
  </si>
  <si>
    <t>CALS5223-A</t>
  </si>
  <si>
    <t>https://thereserve2.apx.com/mymodule/reg/prjView.asp?id1=1182</t>
  </si>
  <si>
    <t>ClimeCo ODS Destruction 16 and 17</t>
  </si>
  <si>
    <t>CAR1182</t>
  </si>
  <si>
    <t>CAOD5222-A</t>
  </si>
  <si>
    <t>https://thereserve2.apx.com/mymodule/reg/prjView.asp?id1=1190</t>
  </si>
  <si>
    <t>Greenwood Creek</t>
  </si>
  <si>
    <t>CAR1190</t>
  </si>
  <si>
    <t>CAFR5220-F</t>
  </si>
  <si>
    <t>CAFR5220-E</t>
  </si>
  <si>
    <t>CAFR5220-D</t>
  </si>
  <si>
    <t>CAFR5220-C</t>
  </si>
  <si>
    <t>CAFR5220-B</t>
  </si>
  <si>
    <t>CAFR5220-A</t>
  </si>
  <si>
    <t>https://acr2.apx.com/mymodule/reg/prjView.asp?id1=285</t>
  </si>
  <si>
    <t>EOS ACR 285</t>
  </si>
  <si>
    <t>ACR285</t>
  </si>
  <si>
    <t>CAOD5216-A</t>
  </si>
  <si>
    <t>https://acr2.apx.com/mymodule/reg/prjView.asp?id1=275</t>
  </si>
  <si>
    <t>Wabashco Clean Sweep 7</t>
  </si>
  <si>
    <t>ACR275</t>
  </si>
  <si>
    <t>CAOD5215-A</t>
  </si>
  <si>
    <t>https://acr2.apx.com/mymodule/reg/prjView.asp?id1=260</t>
  </si>
  <si>
    <t>Confederated Tribes of the Warm Springs Reservation of Oregon</t>
  </si>
  <si>
    <t>Warm Springs Phase I</t>
  </si>
  <si>
    <t>ACR260</t>
  </si>
  <si>
    <t>CAFR5214-D</t>
  </si>
  <si>
    <t>CAFR5214-C</t>
  </si>
  <si>
    <t>No GHG removal enhancements were credited for the third reporting period.</t>
  </si>
  <si>
    <t>CAFR5214-(zero)</t>
  </si>
  <si>
    <t>CAFR5214-B</t>
  </si>
  <si>
    <t>Warm Springs Phase One</t>
  </si>
  <si>
    <t>CAFR5214-A</t>
  </si>
  <si>
    <t>https://acr2.apx.com/mymodule/reg/prjView.asp?id1=257</t>
  </si>
  <si>
    <t>Cook's Branch Conservancy, LP</t>
  </si>
  <si>
    <t>Finite Carbon – Cook's Branch Conservancy IFM</t>
  </si>
  <si>
    <t>ACR257</t>
  </si>
  <si>
    <t>CAFR5213-G</t>
  </si>
  <si>
    <t>CAFR5213-F</t>
  </si>
  <si>
    <t>CAFR5213-E</t>
  </si>
  <si>
    <t>CAFR5213-D</t>
  </si>
  <si>
    <t>CAFR5213-C</t>
  </si>
  <si>
    <t>CAFR5213-B</t>
  </si>
  <si>
    <t>CAFR5213-A</t>
  </si>
  <si>
    <t>https://acr2.apx.com/mymodule/reg/prjView.asp?id1=262</t>
  </si>
  <si>
    <t>Ross Bewley</t>
  </si>
  <si>
    <t>Bewley Ranches</t>
  </si>
  <si>
    <t>ACR262</t>
  </si>
  <si>
    <t>CAFR5212-D</t>
  </si>
  <si>
    <t>CAFR5212-C</t>
  </si>
  <si>
    <t>CAFR5212-B</t>
  </si>
  <si>
    <t>4,000 credits were voluntarily retired in September 2022.  On 12/12/2023, CARB retired 99,320 of 129,805 credits from the buffer pool for the CAFR5225-A unintentional reversal; on 3/12/2024, CARB retired the remaining 30,485 credits from the buffer pool for the CAFR5233-A-E reversal.</t>
  </si>
  <si>
    <t>CAFR5212-A</t>
  </si>
  <si>
    <t>https://acr2.apx.com/mymodule/reg/prjView.asp?id1=271</t>
  </si>
  <si>
    <t>EOS ACR 271</t>
  </si>
  <si>
    <t>ACR271</t>
  </si>
  <si>
    <t>CAOD5211-A</t>
  </si>
  <si>
    <t>https://acr2.apx.com/mymodule/reg/prjView.asp?id1=269</t>
  </si>
  <si>
    <t>Holland M. Ware Charitable Foundation</t>
  </si>
  <si>
    <t>Green Assets – HMWCF-II Avoided Conversion Project</t>
  </si>
  <si>
    <t>ACR269</t>
  </si>
  <si>
    <t>CAFR5209-E</t>
  </si>
  <si>
    <t>CAFR5209-D</t>
  </si>
  <si>
    <t>CAFR5209-C</t>
  </si>
  <si>
    <t>CAFR5209-B</t>
  </si>
  <si>
    <t>CAFR5209-A</t>
  </si>
  <si>
    <t>https://acr2.apx.com/mymodule/reg/prjView.asp?id1=268</t>
  </si>
  <si>
    <t>Green Assets – HMWCF-I Avoided Conversion Project</t>
  </si>
  <si>
    <t>ACR268</t>
  </si>
  <si>
    <t>CAFR5208-F</t>
  </si>
  <si>
    <t>CAFR5208-E</t>
  </si>
  <si>
    <t>CAFR5208-D</t>
  </si>
  <si>
    <t>CAFR5208-C</t>
  </si>
  <si>
    <t>CAFR5208-B</t>
  </si>
  <si>
    <t>CAFR5208-A</t>
  </si>
  <si>
    <t>https://acr2.apx.com/mymodule/reg/prjView.asp?id1=267</t>
  </si>
  <si>
    <t>Quercus West Virginia, LLC</t>
  </si>
  <si>
    <t>Blue Source – Powellton Improved Forest Management Project</t>
  </si>
  <si>
    <t>ACR267</t>
  </si>
  <si>
    <t>CAFR5207-E</t>
  </si>
  <si>
    <t>CAFR5207-D</t>
  </si>
  <si>
    <t>CAFR5207-C</t>
  </si>
  <si>
    <t>CAFR5207-B</t>
  </si>
  <si>
    <t>254 credits were voluntarily retired in March 2022.</t>
  </si>
  <si>
    <t>CAFR5207-A</t>
  </si>
  <si>
    <t>https://acr2.apx.com/mymodule/reg/prjView.asp?id1=266</t>
  </si>
  <si>
    <t>Milbury Plantation, LLC</t>
  </si>
  <si>
    <t>Green Assets – Milbury Avoided Conversion Project</t>
  </si>
  <si>
    <t>ACR266</t>
  </si>
  <si>
    <t>CAFR5206-I</t>
  </si>
  <si>
    <t>CAFR5206-H</t>
  </si>
  <si>
    <t>CAFR5206-G</t>
  </si>
  <si>
    <t>CAFR5206-F</t>
  </si>
  <si>
    <t>CAFR5206-E</t>
  </si>
  <si>
    <t>CAFR5206-D</t>
  </si>
  <si>
    <t>CAFR5206-C</t>
  </si>
  <si>
    <t>CAFR5206-B</t>
  </si>
  <si>
    <t>On 3/12/2024, CARB retired all 14,645 credits from the buffer pool for the CAFR5233-A-E unintentional reversal.</t>
  </si>
  <si>
    <t>CAFR5206-A</t>
  </si>
  <si>
    <t>https://acr2.apx.com/mymodule/reg/prjView.asp?id1=265</t>
  </si>
  <si>
    <t>Lukens Island Timber Enterprises, LLC</t>
  </si>
  <si>
    <t>Green Assets – Lukens Avoided Conversion Project</t>
  </si>
  <si>
    <t>ACR265</t>
  </si>
  <si>
    <t>CAFR5205-H</t>
  </si>
  <si>
    <t>CAFR5205-G</t>
  </si>
  <si>
    <t>2,500 credits were voluntarily retired in November 2021.</t>
  </si>
  <si>
    <t>CAFR5205-F</t>
  </si>
  <si>
    <t>CAFR5205-E</t>
  </si>
  <si>
    <t>CAFR5205-D</t>
  </si>
  <si>
    <t>CAFR5205-C</t>
  </si>
  <si>
    <t>CAFR5205-B</t>
  </si>
  <si>
    <t>On 3/12/2024, CARB retired all 7,731 credits from the buffer pool for the CAFR5233-A-E unintentional reversal.</t>
  </si>
  <si>
    <t>CAFR5205-A</t>
  </si>
  <si>
    <t>https://acr2.apx.com/mymodule/reg/prjView.asp?id1=256</t>
  </si>
  <si>
    <t>Tennessee River Gorge Trust, Inc.</t>
  </si>
  <si>
    <t>Finite Carbon – Tennessee River Gorge Trust IFM</t>
  </si>
  <si>
    <t>ACR256</t>
  </si>
  <si>
    <t>CAFR5204-G</t>
  </si>
  <si>
    <t>On 6/11/2024, CARB approved the verification of a reversal of 82,728 mtCO2e during the project’s seventh reporting period. This reversal did not result in project termination. The reversal was 76,257 mtCO2e unintentional and 6,471 mtCO2e intentional.  CARB retired 76,257 ARB Offset Credits from the Forest Buffer Account due to the reversal.  Pursuant to section 95983(c)(3), the forest owners are required to submit  6,471 compliance instruments to CARB for placement in the Retirement Account.</t>
  </si>
  <si>
    <t>CAFR5204-(reversal)</t>
  </si>
  <si>
    <t>CAFR5204-F</t>
  </si>
  <si>
    <t>CAFR5204-E</t>
  </si>
  <si>
    <t>CAFR5204-D</t>
  </si>
  <si>
    <t>CAFR5204-C</t>
  </si>
  <si>
    <t>CAFR5204-B</t>
  </si>
  <si>
    <t>On 3/12/2024, CARB retired all 65,036 credits from the buffer pool for the CAFR5233-A-E unintentional reversal.</t>
  </si>
  <si>
    <t>CAFR5204-A</t>
  </si>
  <si>
    <t>https://acr2.apx.com/mymodule/reg/prjView.asp?id1=247</t>
  </si>
  <si>
    <t>Chateaugay Woodlands, LLC</t>
  </si>
  <si>
    <t>Finite Carbon – The Forestland Group Chateaugay Woodlands IFM</t>
  </si>
  <si>
    <t>ACR247</t>
  </si>
  <si>
    <t>CAFR5202-A</t>
  </si>
  <si>
    <t>https://thereserve2.apx.com/mymodule/reg/prjView.asp?id1=1179</t>
  </si>
  <si>
    <t>A-GAS RemTec 2015-2</t>
  </si>
  <si>
    <t>CAR1179</t>
  </si>
  <si>
    <t>CAOD5201-A</t>
  </si>
  <si>
    <t>https://acr2.apx.com/mymodule/reg/prjView.asp?id1=200</t>
  </si>
  <si>
    <t>Edward Miller Trust</t>
  </si>
  <si>
    <t>Brush Creek</t>
  </si>
  <si>
    <t>ACR200</t>
  </si>
  <si>
    <t>CAFR5200-I</t>
  </si>
  <si>
    <t>CAFR5200-H</t>
  </si>
  <si>
    <t>CAFR5200-G</t>
  </si>
  <si>
    <t>CAFR5200-F</t>
  </si>
  <si>
    <t>CAFR5200-E</t>
  </si>
  <si>
    <t>CAFR5200-D</t>
  </si>
  <si>
    <t>CAFR5200-C</t>
  </si>
  <si>
    <t>CAFR5200-B</t>
  </si>
  <si>
    <t>On 12/12/2023, CARB retired all 12,635 credits from the buffer pool for the CAFR5225-A unintentional reversal.</t>
  </si>
  <si>
    <t>CAFR5200-A</t>
  </si>
  <si>
    <t>https://acr2.apx.com/mymodule/reg/prjView.asp?id1=249</t>
  </si>
  <si>
    <t>Finite Carbon - Lyme Wyoming IFM</t>
  </si>
  <si>
    <t>ACR249</t>
  </si>
  <si>
    <t>CAFR5199-F</t>
  </si>
  <si>
    <t>CAFR5199-E</t>
  </si>
  <si>
    <t>CAFR5199-D</t>
  </si>
  <si>
    <t>CAFR5199-C</t>
  </si>
  <si>
    <t>Heartwood Forestland Fund IV, Limited Partnership</t>
  </si>
  <si>
    <t>Wyoming Improved Forest Management Project</t>
  </si>
  <si>
    <t>CAFR5199-B</t>
  </si>
  <si>
    <t>On 3/12/2024, CARB retired 47,611 of 861,055 credits from the buffer pool for the CAFR5233-A-E unintentional reversal. On 6/11/2024, CARB retired 76,257 credits from the buffer pool for the CAFR5204-A unintentional reversal. On 8/13/2024, CARB retired from the buffer pool 119,018 credits for the CAFR0001-B-H unintentional reversal and 337,587 credits for the CAFR5308-A reversal.</t>
  </si>
  <si>
    <t>CAFR5199-A</t>
  </si>
  <si>
    <t>128,000 credits were voluntarily retired in April 2024.</t>
  </si>
  <si>
    <t>https://acr2.apx.com/mymodule/reg/prjView.asp?id1=248</t>
  </si>
  <si>
    <t>Cumberland Forest Highlands IFM</t>
  </si>
  <si>
    <t>ACR248</t>
  </si>
  <si>
    <t>CAFR5198-F</t>
  </si>
  <si>
    <t>123,762 credits were voluntarily retired in August 2023, and 500 more credits were voluntarily retired in September 2023.</t>
  </si>
  <si>
    <t>CAFR5198-E</t>
  </si>
  <si>
    <t>67,738 credits were voluntarily retired in August 2023.</t>
  </si>
  <si>
    <t>CAFR5198-D</t>
  </si>
  <si>
    <t>On 5/9/2023, CARB approved the verification of an intentional reversal of 34,309 mtCO2e during the project’s fifth reporting period.  Pursuant to section 95983(c)(3), the forest owners are required to submit 34,309 compliance instruments to CARB for placement in the Retirement Account.</t>
  </si>
  <si>
    <t>CAFR5198-(reversal)</t>
  </si>
  <si>
    <t>On 5/9/2023, CARB approved the verification of an intentional reversal of 104,463 mtCO2e during the project’s fourth reporting period.  Pursuant to section 95983(c)(3), the forest owners are required to submit 104,463 compliance instruments to CARB for placement in the Retirement Account.</t>
  </si>
  <si>
    <t>Finite Carbon – The Forestland Group Highlands IFM</t>
  </si>
  <si>
    <t>CAFR5198-C</t>
  </si>
  <si>
    <t>CAFR5198-B</t>
  </si>
  <si>
    <t>CAFR5198-A</t>
  </si>
  <si>
    <t>https://thereserve2.apx.com/mymodule/reg/prjView.asp?id1=1136</t>
  </si>
  <si>
    <t>Pixley Biogas, LLC</t>
  </si>
  <si>
    <t>CAR1177</t>
  </si>
  <si>
    <t>CALS5197-C</t>
  </si>
  <si>
    <t>CALS5197-B</t>
  </si>
  <si>
    <t>CALS5197-A</t>
  </si>
  <si>
    <t>https://thereserve2.apx.com/mymodule/reg/prjView.asp?id1=1175</t>
  </si>
  <si>
    <t>Passamaquoddy Joint Tribal Council</t>
  </si>
  <si>
    <t>Finite Carbon – Passamaquoddy Tribe IFM</t>
  </si>
  <si>
    <t>CAR1175</t>
  </si>
  <si>
    <t>CAFR5195-F</t>
  </si>
  <si>
    <t>CAFR5195-E</t>
  </si>
  <si>
    <t>CAFR5195-D</t>
  </si>
  <si>
    <t>CAFR5195-C</t>
  </si>
  <si>
    <t>CAFR5195-B</t>
  </si>
  <si>
    <t>CAFR5195-A3</t>
  </si>
  <si>
    <t>On 3/12/2024, CARB retired all 91,195 credits from the buffer pool for the CAFR5233-A-E unintentional reversal.</t>
  </si>
  <si>
    <t>CAFR5195-A2</t>
  </si>
  <si>
    <t>On 3/12/2024, CARB retired all 90,864 credits from the buffer pool for the CAFR5233-A-E unintentional reversal.</t>
  </si>
  <si>
    <t>CAFR5195-A</t>
  </si>
  <si>
    <t>https://thereserve2.apx.com/mymodule/reg/prjView.asp?id1=1173</t>
  </si>
  <si>
    <t>Berea College</t>
  </si>
  <si>
    <t>Forest Carbon Partners – Berea College Improved Forest Management Project</t>
  </si>
  <si>
    <t>CAR1173</t>
  </si>
  <si>
    <t>CAFR5192-E</t>
  </si>
  <si>
    <t>CAFR5192-D</t>
  </si>
  <si>
    <t>CAFR5192-C</t>
  </si>
  <si>
    <t>CAFR5192-B</t>
  </si>
  <si>
    <t>CAFR5192-A</t>
  </si>
  <si>
    <t>https://acr2.apx.com/mymodule/reg/prjView.asp?id1=254</t>
  </si>
  <si>
    <t>Wabashco Clean Sweep 6</t>
  </si>
  <si>
    <t>ACR254</t>
  </si>
  <si>
    <t>CAOD5191-A</t>
  </si>
  <si>
    <t>https://thereserve2.apx.com/mymodule/reg/prjView.asp?id1=1172</t>
  </si>
  <si>
    <t>DPC Domestic ODS Destruction Project #22</t>
  </si>
  <si>
    <t>CAR1172</t>
  </si>
  <si>
    <t>CAOD5190-A</t>
  </si>
  <si>
    <t>https://acr2.apx.com/mymodule/reg/prjView.asp?id1=253</t>
  </si>
  <si>
    <t>EOS ACR 253</t>
  </si>
  <si>
    <t>ACR253</t>
  </si>
  <si>
    <t>CAOD5189-A</t>
  </si>
  <si>
    <t>https://acr2.apx.com/mymodule/reg/prjView.asp?id1=252</t>
  </si>
  <si>
    <t>EOS ACR 252</t>
  </si>
  <si>
    <t>ACR252</t>
  </si>
  <si>
    <t>CAOD5188-A</t>
  </si>
  <si>
    <t>CARB approved first full verification on 2/23/2021. Inventory and quantification are deferred until second full verification.</t>
  </si>
  <si>
    <t>https://acr2.apx.com/mymodule/reg/prjView.asp?id1=245</t>
  </si>
  <si>
    <t>Red River Forests, LLC</t>
  </si>
  <si>
    <t>Storrie Fire Reforestation Compliance Project</t>
  </si>
  <si>
    <t>ACR245</t>
  </si>
  <si>
    <t>CAFR5187-(reforest defer)</t>
  </si>
  <si>
    <t>https://acr2.apx.com/mymodule/reg/prjView.asp?id1=246</t>
  </si>
  <si>
    <t>Devil Fire Reforestation Compliance Project</t>
  </si>
  <si>
    <t>ACR246</t>
  </si>
  <si>
    <t>CAFR5186-(reforest defer)</t>
  </si>
  <si>
    <t>https://thereserve2.apx.com/mymodule/reg/prjView.asp?id1=1171</t>
  </si>
  <si>
    <t>A-GAS Americas 2015-1</t>
  </si>
  <si>
    <t>CAR1171</t>
  </si>
  <si>
    <t>CAOD5185-A</t>
  </si>
  <si>
    <t>https://thereserve2.apx.com/mymodule/reg/prjView.asp?id1=1081</t>
  </si>
  <si>
    <t>Roeslein Alternative Energy of Missouri, LLC</t>
  </si>
  <si>
    <t>Roeslein Alternative Energy of Missouri, LLC - Valley View</t>
  </si>
  <si>
    <t>CAR1081</t>
  </si>
  <si>
    <t>CALS5184-A</t>
  </si>
  <si>
    <t>ABEC Bidart-Old River, LLC</t>
  </si>
  <si>
    <t>CalBio ORRD Project</t>
  </si>
  <si>
    <t>CAR1136</t>
  </si>
  <si>
    <t>CALS5183-D</t>
  </si>
  <si>
    <t>CALS5183-C</t>
  </si>
  <si>
    <t>CALS5183-B</t>
  </si>
  <si>
    <t>CALS5183-A</t>
  </si>
  <si>
    <t>https://thereserve2.apx.com/mymodule/reg/prjView.asp?id1=1134</t>
  </si>
  <si>
    <t>Norfolk Southern Railway Company</t>
  </si>
  <si>
    <t>CAR1134</t>
  </si>
  <si>
    <t>CAFR5182-A</t>
  </si>
  <si>
    <t>https://acr2.apx.com/mymodule/reg/prjView.asp?id1=241</t>
  </si>
  <si>
    <t>Gardeau Crest Farms, LLC</t>
  </si>
  <si>
    <t>ACR241</t>
  </si>
  <si>
    <t>CALS5181-G</t>
  </si>
  <si>
    <t>CALS5181-F</t>
  </si>
  <si>
    <t>CALS5181-E</t>
  </si>
  <si>
    <t>CALS5181-D</t>
  </si>
  <si>
    <t>CALS5181-C</t>
  </si>
  <si>
    <t>CALS5181-B</t>
  </si>
  <si>
    <t>CALS5181-A</t>
  </si>
  <si>
    <t>298 credits were voluntarily retired in August 2023.</t>
  </si>
  <si>
    <t>https://thereserve2.apx.com/mymodule/reg/prjView.asp?id1=1106</t>
  </si>
  <si>
    <t>Green Valley Dairy, LLC</t>
  </si>
  <si>
    <t>Green Valley Dairy Methane Reduction Project</t>
  </si>
  <si>
    <t>CAR1106</t>
  </si>
  <si>
    <t>CALS5180-F</t>
  </si>
  <si>
    <t>CALS5180-E</t>
  </si>
  <si>
    <t>CALS5180-D</t>
  </si>
  <si>
    <t>CALS5180-C</t>
  </si>
  <si>
    <t>CALS5180-B</t>
  </si>
  <si>
    <t>CALS5180-A</t>
  </si>
  <si>
    <t>https://thereserve2.apx.com/mymodule/reg/prjView.asp?id1=1105</t>
  </si>
  <si>
    <t>American Soda, LLC</t>
  </si>
  <si>
    <t>American Soda LLC Waste Mine Methane Project</t>
  </si>
  <si>
    <t>CAR1105</t>
  </si>
  <si>
    <t>CAMM5178-H</t>
  </si>
  <si>
    <t>CAMM5178-G</t>
  </si>
  <si>
    <t>Solvay Chemicals, Inc. Waste Mine Methane Project</t>
  </si>
  <si>
    <t>CAMM5178-F</t>
  </si>
  <si>
    <t>CAMM5178-E</t>
  </si>
  <si>
    <t>CAMM5178-D</t>
  </si>
  <si>
    <t>CAMM5178-C</t>
  </si>
  <si>
    <t>CAMM5178-B</t>
  </si>
  <si>
    <t>CAMM5178-A</t>
  </si>
  <si>
    <t>https://acr2.apx.com/mymodule/reg/prjView.asp?id1=244</t>
  </si>
  <si>
    <t>Wabashco Clean Sweep 5</t>
  </si>
  <si>
    <t>ACR244</t>
  </si>
  <si>
    <t>CAOD5177-A</t>
  </si>
  <si>
    <t>https://thereserve2.apx.com/mymodule/reg/prjView.asp?id1=1146</t>
  </si>
  <si>
    <t>Dairy Energy, Inc.</t>
  </si>
  <si>
    <t>CAR1146</t>
  </si>
  <si>
    <t>CALS5176-C</t>
  </si>
  <si>
    <t>CALS5176-B</t>
  </si>
  <si>
    <t>CALS5176-A</t>
  </si>
  <si>
    <t>https://thereserve2.apx.com/mymodule/reg/prjView.asp?id1=1145</t>
  </si>
  <si>
    <t>Storms Hog Power Partners, LLC</t>
  </si>
  <si>
    <t>CAR1145</t>
  </si>
  <si>
    <t>CALS5175-G</t>
  </si>
  <si>
    <t>CALS5175-F</t>
  </si>
  <si>
    <t>CALS5175-E</t>
  </si>
  <si>
    <t>CALS5175-D</t>
  </si>
  <si>
    <t>No GHG emission reductions were credited for the fourth reporting period.</t>
  </si>
  <si>
    <t>CALS5175-(zero)</t>
  </si>
  <si>
    <t>CALS5175-C</t>
  </si>
  <si>
    <t>CALS5175-B</t>
  </si>
  <si>
    <t>CALS5175-A</t>
  </si>
  <si>
    <t>https://acr2.apx.com/mymodule/reg/prjView.asp?id1=243</t>
  </si>
  <si>
    <t>ACR243</t>
  </si>
  <si>
    <t>CAMM5173-A</t>
  </si>
  <si>
    <t>https://acr2.apx.com/mymodule/reg/prjView.asp?id1=242</t>
  </si>
  <si>
    <t>Vessels Cambria 33 Resources, LLC</t>
  </si>
  <si>
    <t>ACR242</t>
  </si>
  <si>
    <t>CAMM5172-F</t>
  </si>
  <si>
    <t>CAMM5172-E</t>
  </si>
  <si>
    <t>CAMM5172-D</t>
  </si>
  <si>
    <t>CAMM5172-C</t>
  </si>
  <si>
    <t>CAMM5172-B</t>
  </si>
  <si>
    <t>CAMM5172-A</t>
  </si>
  <si>
    <t>https://thereserve2.apx.com/mymodule/reg/prjView.asp?id1=1141</t>
  </si>
  <si>
    <t>Van Eck Forest</t>
  </si>
  <si>
    <t>CAR1141</t>
  </si>
  <si>
    <t>CAFR5171-G</t>
  </si>
  <si>
    <t>CAFR5171-F</t>
  </si>
  <si>
    <t>CAFR5171-E</t>
  </si>
  <si>
    <t>7,907 credits were voluntarily retired in April 2024.</t>
  </si>
  <si>
    <t>CAFR5171-D</t>
  </si>
  <si>
    <t>5,212 credits were voluntarily retired in April 2024.</t>
  </si>
  <si>
    <t>CAFR5171-C</t>
  </si>
  <si>
    <t>3,081 credits were voluntarily retired in April 2024.</t>
  </si>
  <si>
    <t>CAFR5171-B</t>
  </si>
  <si>
    <t>CAFR5171-A</t>
  </si>
  <si>
    <t>https://thereserve2.apx.com/mymodule/reg/prjView.asp?id1=1140</t>
  </si>
  <si>
    <t>Willits Woods IFM</t>
  </si>
  <si>
    <t>CAR1140</t>
  </si>
  <si>
    <t>CAFR5170-F</t>
  </si>
  <si>
    <t>CAFR5170-E</t>
  </si>
  <si>
    <t>CAFR5170-D</t>
  </si>
  <si>
    <t>CAFR5170-C</t>
  </si>
  <si>
    <t>On 8/13/2024, CARB approved the verification of a reversal of 820,725 mtCO2e during the project’s third reporting period. This reversal did not result in project termination. The reversal was 698,765 mtCO2e intentional and 121,960 mtCO2e unintentional.  Pursuant to section 95983(c)(3), the forest owners are required to submit 681,970 compliance instruments to CARB for placement in the Retirement Account. CARB retired 119,018 ARB Offset Credits from the Forest Buffer Account due to the reversal.  The remaining 16,795 mtCO2e intentional and 2,942 unintentional reversal are to be compensated through the Early Action Offset Program.</t>
  </si>
  <si>
    <t>CAFR5170-(reversal)</t>
  </si>
  <si>
    <t>4,193 credits were voluntarily retired in April 2024.</t>
  </si>
  <si>
    <t>CAFR5170-B</t>
  </si>
  <si>
    <t>CAFR5170-A</t>
  </si>
  <si>
    <t>https://thereserve2.apx.com/mymodule/reg/prjView.asp?id1=1169</t>
  </si>
  <si>
    <t>WOF PNW Threemile Project, LLC</t>
  </si>
  <si>
    <t>TMF Biofuels Dairy Digester</t>
  </si>
  <si>
    <t>CAR1169</t>
  </si>
  <si>
    <t>CALS5169-E</t>
  </si>
  <si>
    <t>TMF Biofuels, LLC</t>
  </si>
  <si>
    <t>CALS5169-D</t>
  </si>
  <si>
    <t>120 credits were voluntarily retired in September 2021.</t>
  </si>
  <si>
    <t>CALS5169-C</t>
  </si>
  <si>
    <t>CALS5169-B</t>
  </si>
  <si>
    <t>CALS5169-A</t>
  </si>
  <si>
    <t>CARB approved first full verification on 4/21/2020. Inventory and quantification are deferred until second full verification.</t>
  </si>
  <si>
    <t>https://thereserve2.apx.com/mymodule/reg/prjView.asp?id1=1167</t>
  </si>
  <si>
    <t>SPI Wildfire Reforestation Project #5</t>
  </si>
  <si>
    <t>CAR1167</t>
  </si>
  <si>
    <t>CAFR5167-(reforest defer)</t>
  </si>
  <si>
    <t>https://thereserve2.apx.com/mymodule/reg/prjView.asp?id1=1165</t>
  </si>
  <si>
    <t>SPI Wildfire Reforestation Project #3</t>
  </si>
  <si>
    <t>CAR1165</t>
  </si>
  <si>
    <t>CAFR5165-(reforest defer)</t>
  </si>
  <si>
    <t>CARB approved first full verification on 11/9/2020. Inventory and quantification are deferred until second full verification.</t>
  </si>
  <si>
    <t>https://thereserve2.apx.com/mymodule/reg/prjView.asp?id1=1164</t>
  </si>
  <si>
    <t>SPI Wildfire Reforestation Project #2</t>
  </si>
  <si>
    <t>CAR1164</t>
  </si>
  <si>
    <t>CAFR5164-(reforest defer)</t>
  </si>
  <si>
    <t>https://thereserve2.apx.com/mymodule/reg/prjView.asp?id1=1162</t>
  </si>
  <si>
    <t>Forest Carbon Partners – Northeast Wilderness Trust – Alder Stream Preserve</t>
  </si>
  <si>
    <t>CAR1162</t>
  </si>
  <si>
    <t>CAFR5162-A</t>
  </si>
  <si>
    <t>https://thereserve2.apx.com/mymodule/reg/prjView.asp?id1=1161</t>
  </si>
  <si>
    <t>Forest Carbon Partners – Northeast Wilderness Trust – Howland Research Forest</t>
  </si>
  <si>
    <t>CAR1161</t>
  </si>
  <si>
    <t>CAFR5161-A</t>
  </si>
  <si>
    <t>9,211 credits were voluntarily retired in July 2021.</t>
  </si>
  <si>
    <t>https://thereserve2.apx.com/mymodule/reg/prjView.asp?id1=1160</t>
  </si>
  <si>
    <t>CAR1160</t>
  </si>
  <si>
    <t>CAFR5160-E</t>
  </si>
  <si>
    <t>11,427 credits were voluntarily retired in March 2021.</t>
  </si>
  <si>
    <t>CAFR5160-D</t>
  </si>
  <si>
    <t>11,180 credits were voluntarily retired in March 2021.</t>
  </si>
  <si>
    <t>CAFR5160-C</t>
  </si>
  <si>
    <t>11,791 credits were voluntarily retired in March 2021.</t>
  </si>
  <si>
    <t>CAFR5160-B</t>
  </si>
  <si>
    <t>12,261 credits were voluntarily retired in February 2019, and 12,885 more credits were voluntarily retired in March 2020.</t>
  </si>
  <si>
    <t>CAFR5160-A</t>
  </si>
  <si>
    <t>15,271 credits were voluntarily retired in July 2021.</t>
  </si>
  <si>
    <t>https://thereserve2.apx.com/mymodule/reg/prjView.asp?id1=1159</t>
  </si>
  <si>
    <t>CAR1159</t>
  </si>
  <si>
    <t>CAFR5159-E</t>
  </si>
  <si>
    <t>18,128 credits were voluntarily retired in March 2021.</t>
  </si>
  <si>
    <t>CAFR5159-D</t>
  </si>
  <si>
    <t>23,660 credits were voluntarily retired in March 2021.</t>
  </si>
  <si>
    <t>CAFR5159-C</t>
  </si>
  <si>
    <t>19,194 credits were voluntarily retired in March 2021.</t>
  </si>
  <si>
    <t>CAFR5159-B</t>
  </si>
  <si>
    <t>16,000 credits were voluntarily retired in February 2019, and 16,256 more credits were voluntarily retired in March 2020</t>
  </si>
  <si>
    <t>CAFR5159-A</t>
  </si>
  <si>
    <t>https://thereserve2.apx.com/mymodule/reg/prjView.asp?id1=1156</t>
  </si>
  <si>
    <t>CAR1156</t>
  </si>
  <si>
    <t>CALS5156-D</t>
  </si>
  <si>
    <t>No GHG emission reductions were claimed for the fourth reporting period.</t>
  </si>
  <si>
    <t>CALS5156-(zero)</t>
  </si>
  <si>
    <t>CALS5156-C</t>
  </si>
  <si>
    <t>CALS5156-B</t>
  </si>
  <si>
    <t>CALS5156-A</t>
  </si>
  <si>
    <t>https://thereserve2.apx.com/mymodule/reg/prjView.asp?id1=1155</t>
  </si>
  <si>
    <t>CAR1155</t>
  </si>
  <si>
    <t>CALS5155-E</t>
  </si>
  <si>
    <t>CALS5155-D</t>
  </si>
  <si>
    <t>CALS5155-C</t>
  </si>
  <si>
    <t>CALS5155-B</t>
  </si>
  <si>
    <t>CALS5155-A</t>
  </si>
  <si>
    <t>https://thereserve2.apx.com/mymodule/reg/prjView.asp?id1=1154</t>
  </si>
  <si>
    <t>CAR1154</t>
  </si>
  <si>
    <t>CALS5154-F</t>
  </si>
  <si>
    <t>CALS5154-E</t>
  </si>
  <si>
    <t>CALS5154-D</t>
  </si>
  <si>
    <t>CALS5154-C</t>
  </si>
  <si>
    <t>CALS5154-B</t>
  </si>
  <si>
    <t>CALS5154-A</t>
  </si>
  <si>
    <t>https://thereserve2.apx.com/mymodule/reg/prjView.asp?id1=1153</t>
  </si>
  <si>
    <t>Holsum Elm Dairy</t>
  </si>
  <si>
    <t>CAR1153</t>
  </si>
  <si>
    <t>CALS5153-E</t>
  </si>
  <si>
    <t>CALS5153-D</t>
  </si>
  <si>
    <t>CALS5153-C</t>
  </si>
  <si>
    <t>CALS5153-B</t>
  </si>
  <si>
    <t>CALS5153-A</t>
  </si>
  <si>
    <t>https://thereserve2.apx.com/mymodule/reg/prjView.asp?id1=1152</t>
  </si>
  <si>
    <t>TÜV SÜD America, Inc.</t>
  </si>
  <si>
    <t>Aurora Ridge Dairy</t>
  </si>
  <si>
    <t>CAR1152</t>
  </si>
  <si>
    <t>CALS5152-I</t>
  </si>
  <si>
    <t>CALS5152-H</t>
  </si>
  <si>
    <t>CALS5152-G</t>
  </si>
  <si>
    <t>CALS5152-F</t>
  </si>
  <si>
    <t>CALS5152-E</t>
  </si>
  <si>
    <t>CALS5152-D</t>
  </si>
  <si>
    <t>CALS5152-C</t>
  </si>
  <si>
    <t>CALS5152-B</t>
  </si>
  <si>
    <t>CALS5152-A</t>
  </si>
  <si>
    <t>https://thereserve2.apx.com/mymodule/reg/prjView.asp?id1=1151</t>
  </si>
  <si>
    <t>Gallo Cattle Company, A Limited Partnership</t>
  </si>
  <si>
    <t>CAR1151</t>
  </si>
  <si>
    <t>CALS5151-E</t>
  </si>
  <si>
    <t>CALS5151-D</t>
  </si>
  <si>
    <t>CALS5151-C</t>
  </si>
  <si>
    <t>CALS5151-B</t>
  </si>
  <si>
    <t>CALS5151-A</t>
  </si>
  <si>
    <t>https://thereserve2.apx.com/mymodule/reg/prjView.asp?id1=1104</t>
  </si>
  <si>
    <t>GM Gabrych Family Limited Partnership</t>
  </si>
  <si>
    <t>Forest Carbon Partners – Gabrych Ranch Improved Forest Management Project</t>
  </si>
  <si>
    <t>CAR1104</t>
  </si>
  <si>
    <t>CAFR5150-D</t>
  </si>
  <si>
    <t>CAFR5150-C</t>
  </si>
  <si>
    <t>CAFR5150-B</t>
  </si>
  <si>
    <t>On 3/12/2024, CARB retired all 55,119 credits from the buffer pool for the CAFR5233-A-E unintentional reversal.</t>
  </si>
  <si>
    <t>CAFR5150-A</t>
  </si>
  <si>
    <t>https://thereserve2.apx.com/mymodule/reg/prjView.asp?id1=1103</t>
  </si>
  <si>
    <t>Ronald Glass</t>
  </si>
  <si>
    <t>Forest Carbon Partners – Glass Ranch Improved Forest Management Project</t>
  </si>
  <si>
    <t>CAR1103</t>
  </si>
  <si>
    <t>CAFR5149-D</t>
  </si>
  <si>
    <t>CAFR5149-C</t>
  </si>
  <si>
    <t>CAFR5149-B</t>
  </si>
  <si>
    <t>On 3/12/2024, CARB retired all 52,021 credits from the buffer pool for the CAFR5233-A-E unintentional reversal.</t>
  </si>
  <si>
    <t>CAFR5149-A</t>
  </si>
  <si>
    <t>https://thereserve2.apx.com/mymodule/reg/prjView.asp?id1=1102</t>
  </si>
  <si>
    <t>Montesol, LLC</t>
  </si>
  <si>
    <t>Montesol – Forest Carbon Partners Improved Forest Management Project</t>
  </si>
  <si>
    <t>CAR1102</t>
  </si>
  <si>
    <t>CAFR5148-E</t>
  </si>
  <si>
    <t>On 1/24/2023, CARB approved the verification of an unintentional reversal of 210,543 mtCO2e during the project’s fifth reporting period. This reversal did not result in project termination. CARB retired 210,543 ARB Offset Credits from the Forest Buffer Account due to the reversal.</t>
  </si>
  <si>
    <t>CAFR5148-(reversal)</t>
  </si>
  <si>
    <t>CAFR5148-D</t>
  </si>
  <si>
    <t>CAFR5148-C</t>
  </si>
  <si>
    <t>CAFR5148-B</t>
  </si>
  <si>
    <t>CAFR5148-A</t>
  </si>
  <si>
    <t>23,264 credits were voluntarily retired in July 2021, and 11,744 more credits were voluntarily retired in March 2022..</t>
  </si>
  <si>
    <t>https://thereserve2.apx.com/mymodule/reg/prjView.asp?id1=1147</t>
  </si>
  <si>
    <t>CAR1147</t>
  </si>
  <si>
    <t>CAFR5147-E</t>
  </si>
  <si>
    <t>36,769 credits were voluntarily retired in March 2021.</t>
  </si>
  <si>
    <t>CAFR5147-D</t>
  </si>
  <si>
    <t>34,950 credits were voluntarily retired in March 2021.</t>
  </si>
  <si>
    <t>CAFR5147-C</t>
  </si>
  <si>
    <t>33,378 credits were voluntarily retired in March 2021.</t>
  </si>
  <si>
    <t>CAFR5147-B</t>
  </si>
  <si>
    <t>CAFR5147-A</t>
  </si>
  <si>
    <t>https://thereserve2.apx.com/mymodule/reg/prjView.asp?id1=1143</t>
  </si>
  <si>
    <t>CAR1143</t>
  </si>
  <si>
    <t>CALS5146-E</t>
  </si>
  <si>
    <t>CALS5146-D</t>
  </si>
  <si>
    <t>CALS5146-C</t>
  </si>
  <si>
    <t>CALS5146-B</t>
  </si>
  <si>
    <t>CALS5146-A</t>
  </si>
  <si>
    <t>https://thereserve2.apx.com/mymodule/reg/prjView.asp?id1=1138</t>
  </si>
  <si>
    <t>Sunnyside Farms COP</t>
  </si>
  <si>
    <t>CAR1138</t>
  </si>
  <si>
    <t>CALS5145-G</t>
  </si>
  <si>
    <t>CALS5145-F</t>
  </si>
  <si>
    <t>CALS5145-E</t>
  </si>
  <si>
    <t>CALS5145-D</t>
  </si>
  <si>
    <t>CALS5145-C</t>
  </si>
  <si>
    <t>CALS5145-B</t>
  </si>
  <si>
    <t>CALS5145-A</t>
  </si>
  <si>
    <t>https://thereserve2.apx.com/mymodule/reg/prjView.asp?id1=1137</t>
  </si>
  <si>
    <t>Patterson Farms COP</t>
  </si>
  <si>
    <t>CAR1137</t>
  </si>
  <si>
    <t>CALS5144-C</t>
  </si>
  <si>
    <t>CALS5144-B</t>
  </si>
  <si>
    <t>CALS5144-A</t>
  </si>
  <si>
    <t>https://thereserve2.apx.com/mymodule/reg/prjView.asp?id1=1135</t>
  </si>
  <si>
    <t>CAR1135</t>
  </si>
  <si>
    <t>CALS5143-E</t>
  </si>
  <si>
    <t>CALS5143-D</t>
  </si>
  <si>
    <t>CALS5143-A</t>
  </si>
  <si>
    <t>CALS5143-C</t>
  </si>
  <si>
    <t>CALS5143-B</t>
  </si>
  <si>
    <t>https://thereserve2.apx.com/mymodule/reg/prjView.asp?id1=1142</t>
  </si>
  <si>
    <t>CAR1142</t>
  </si>
  <si>
    <t>CALS5142-E</t>
  </si>
  <si>
    <t>CALS5142-D</t>
  </si>
  <si>
    <t>CALS5142-C</t>
  </si>
  <si>
    <t>CALS5142-B</t>
  </si>
  <si>
    <t>CALS5142-(zero)</t>
  </si>
  <si>
    <t>CALS5142-A</t>
  </si>
  <si>
    <t>https://thereserve2.apx.com/mymodule/reg/prjView.asp?id1=1098</t>
  </si>
  <si>
    <t>Garcia River Forest – ARB</t>
  </si>
  <si>
    <t>CAR1098</t>
  </si>
  <si>
    <t>CAFR5141-H</t>
  </si>
  <si>
    <t>CAFR5141-G</t>
  </si>
  <si>
    <t>CAFR5141-F</t>
  </si>
  <si>
    <t>CAFR5141-E</t>
  </si>
  <si>
    <t>103,833 credits were voluntarily retired in October 2020.</t>
  </si>
  <si>
    <t>CAFR5141-D</t>
  </si>
  <si>
    <t>30,000 credits were voluntarily retired in October 2020, and 1,500 more credits were voluntarily retired in April 2021.</t>
  </si>
  <si>
    <t>CAFR5141-C</t>
  </si>
  <si>
    <t>Credits voluntarily retired include 30,000 credits in January 2020, 732 credits in December 2022, and 933 credits in September 2023</t>
  </si>
  <si>
    <t>CAFR5141-B</t>
  </si>
  <si>
    <t>Credits voluntarily retired include 300 credits in August 2017, 300 credits in September 2018, and 45,000 credits in January 2020.</t>
  </si>
  <si>
    <t>CAFR5141-A</t>
  </si>
  <si>
    <t>https://acr2.apx.com/mymodule/reg/prjView.asp?id1=240</t>
  </si>
  <si>
    <t>EOS ACR 240</t>
  </si>
  <si>
    <t>ACR240</t>
  </si>
  <si>
    <t>CAOD5140-A</t>
  </si>
  <si>
    <t>https://acr2.apx.com/mymodule/reg/prjView.asp?id1=239</t>
  </si>
  <si>
    <t>ACR239</t>
  </si>
  <si>
    <t>CALS5139-F</t>
  </si>
  <si>
    <t>CALS5139-E</t>
  </si>
  <si>
    <t>CALS5139-D</t>
  </si>
  <si>
    <t>CALS5139-C</t>
  </si>
  <si>
    <t>CALS5139-B</t>
  </si>
  <si>
    <t>CALS5139-A</t>
  </si>
  <si>
    <t>https://acr2.apx.com/mymodule/reg/prjView.asp?id1=238</t>
  </si>
  <si>
    <t>Willet Dairy, LLC</t>
  </si>
  <si>
    <t>ACR238</t>
  </si>
  <si>
    <t>CALS5138-G</t>
  </si>
  <si>
    <t>CALS5138-F</t>
  </si>
  <si>
    <t>CALS5138-E</t>
  </si>
  <si>
    <t>CALS5138-D</t>
  </si>
  <si>
    <t>CALS5138-C</t>
  </si>
  <si>
    <t>CALS5138-B</t>
  </si>
  <si>
    <t>CALS5138-A</t>
  </si>
  <si>
    <t>https://thereserve2.apx.com/mymodule/reg/prjView.asp?id1=1099</t>
  </si>
  <si>
    <t>Gualala River Forest – ARB</t>
  </si>
  <si>
    <t>CAR1099</t>
  </si>
  <si>
    <t>CAFR5137-H</t>
  </si>
  <si>
    <t>CAFR5137-G</t>
  </si>
  <si>
    <t>CAFR5137-F</t>
  </si>
  <si>
    <t>CAFR5137-E</t>
  </si>
  <si>
    <t>41,167 credits were voluntarily retired in October 2020.</t>
  </si>
  <si>
    <t>CAFR5137-D</t>
  </si>
  <si>
    <t>CAFR5137-C</t>
  </si>
  <si>
    <t>CAFR5137-B</t>
  </si>
  <si>
    <t>500 credits were voluntarily retired in August 2019, and 8,651 more credits were voluntarily retired in August 2022.</t>
  </si>
  <si>
    <t>CAFR5137-A</t>
  </si>
  <si>
    <t>https://acr2.apx.com/mymodule/reg/prjView.asp?id1=236</t>
  </si>
  <si>
    <t>Green Meadow Farms, Inc.</t>
  </si>
  <si>
    <t>ACR236</t>
  </si>
  <si>
    <t>CALS5136-B</t>
  </si>
  <si>
    <t>CALS5136-(zero)</t>
  </si>
  <si>
    <t>CALS5136-A</t>
  </si>
  <si>
    <t>https://acr2.apx.com/mymodule/reg/prjView.asp?id1=235</t>
  </si>
  <si>
    <t>ACR235</t>
  </si>
  <si>
    <t>CALS5135-G</t>
  </si>
  <si>
    <t>CALS5135-F</t>
  </si>
  <si>
    <t>CALS5135-E</t>
  </si>
  <si>
    <t>CALS5135-D</t>
  </si>
  <si>
    <t>CALS5135-C</t>
  </si>
  <si>
    <t>CALS5135-B</t>
  </si>
  <si>
    <t>CALS5135-A</t>
  </si>
  <si>
    <t>https://acr2.apx.com/mymodule/reg/prjView.asp?id1=234</t>
  </si>
  <si>
    <t>Alliance Dairy</t>
  </si>
  <si>
    <t>ACR234</t>
  </si>
  <si>
    <t>CALS5134-F</t>
  </si>
  <si>
    <t>CALS5134-E</t>
  </si>
  <si>
    <t>CALS5134-D</t>
  </si>
  <si>
    <t>CALS5134-C</t>
  </si>
  <si>
    <t>CALS5134-B</t>
  </si>
  <si>
    <t>CALS5134-A</t>
  </si>
  <si>
    <t>https://thereserve2.apx.com/mymodule/reg/prjView.asp?id1=1133</t>
  </si>
  <si>
    <t>Align RNG Magnolia, LLC</t>
  </si>
  <si>
    <t>OHE DM2-1</t>
  </si>
  <si>
    <t>CAR1133</t>
  </si>
  <si>
    <t>CALS5133-H</t>
  </si>
  <si>
    <t>CALS5133-G</t>
  </si>
  <si>
    <t xml:space="preserve">Outlaw Hog Energy, LLC </t>
  </si>
  <si>
    <t>CALS5133-F</t>
  </si>
  <si>
    <t>RES Agriculture NC1, LLC</t>
  </si>
  <si>
    <t>RES Ag – DM2-1 LLC</t>
  </si>
  <si>
    <t>CALS5133-E</t>
  </si>
  <si>
    <t>CALS5133-D</t>
  </si>
  <si>
    <t>CALS5133-C</t>
  </si>
  <si>
    <t>CALS5133-B</t>
  </si>
  <si>
    <t>CALS5133-A</t>
  </si>
  <si>
    <t>https://thereserve2.apx.com/mymodule/reg/prjView.asp?id1=1132</t>
  </si>
  <si>
    <t>OHE DM4-3</t>
  </si>
  <si>
    <t>CAR1132</t>
  </si>
  <si>
    <t>CALS5132-H</t>
  </si>
  <si>
    <t>CALS5132-G</t>
  </si>
  <si>
    <t>CALS5132-F</t>
  </si>
  <si>
    <t>RES Ag – DM4-3 LLC</t>
  </si>
  <si>
    <t>CALS5132-E</t>
  </si>
  <si>
    <t>CALS5132-D</t>
  </si>
  <si>
    <t>CALS5132-C</t>
  </si>
  <si>
    <t>CALS5132-B</t>
  </si>
  <si>
    <t>CALS5132-A</t>
  </si>
  <si>
    <t>https://thereserve2.apx.com/mymodule/reg/prjView.asp?id1=1108</t>
  </si>
  <si>
    <t>Pacific Rim Energy, LLC</t>
  </si>
  <si>
    <t>Pacific Rim Dairy Digester</t>
  </si>
  <si>
    <t>CAR1108</t>
  </si>
  <si>
    <t>CALS5131-D</t>
  </si>
  <si>
    <t>CALS5131-C</t>
  </si>
  <si>
    <t>CALS5131-B</t>
  </si>
  <si>
    <t>CALS5131-A</t>
  </si>
  <si>
    <t>https://thereserve2.apx.com/mymodule/reg/prjView.asp?id1=1130</t>
  </si>
  <si>
    <t>Lyme Brimstone Timberlands, LLC</t>
  </si>
  <si>
    <t>Finite Carbon – Lyme Brimstone Timberlands IFM</t>
  </si>
  <si>
    <t>CAR1130</t>
  </si>
  <si>
    <t>CAFR5130-G</t>
  </si>
  <si>
    <t>CAFR5130-F</t>
  </si>
  <si>
    <t>CAFR5130-E</t>
  </si>
  <si>
    <t>Finite Carbon – MWF Brimstone IFM</t>
  </si>
  <si>
    <t>CAFR5130-D</t>
  </si>
  <si>
    <t>CAFR5130-C</t>
  </si>
  <si>
    <t>CAFR5130-B</t>
  </si>
  <si>
    <t>On 12/12/2023, CARB retired all 1,872 credits from the buffer pool for the CAFR5225-A unintentional reversal.</t>
  </si>
  <si>
    <t>CAFR5130-A</t>
  </si>
  <si>
    <t>https://thereserve2.apx.com/mymodule/reg/prjView.asp?id1=1128</t>
  </si>
  <si>
    <t>Farm Power Northwest, LLC</t>
  </si>
  <si>
    <t>CAR1128</t>
  </si>
  <si>
    <t>CALS5128-E</t>
  </si>
  <si>
    <t>CALS5128-D</t>
  </si>
  <si>
    <t>CALS5128-C</t>
  </si>
  <si>
    <t>CALS5128-B</t>
  </si>
  <si>
    <t>CALS5128-A</t>
  </si>
  <si>
    <t>https://thereserve2.apx.com/mymodule/reg/prjView.asp?id1=1127</t>
  </si>
  <si>
    <t>Riverview, LLP</t>
  </si>
  <si>
    <t>CAR1127</t>
  </si>
  <si>
    <t>CALS5127-C</t>
  </si>
  <si>
    <t>CALS5127-B</t>
  </si>
  <si>
    <t>CALS5127-A</t>
  </si>
  <si>
    <t>https://thereserve2.apx.com/mymodule/reg/prjView.asp?id1=1126</t>
  </si>
  <si>
    <t>CAR1126</t>
  </si>
  <si>
    <t>CALS5126-C</t>
  </si>
  <si>
    <t>CALS5126-B</t>
  </si>
  <si>
    <t>CALS5126-A</t>
  </si>
  <si>
    <t>https://thereserve2.apx.com/mymodule/reg/prjView.asp?id1=1125</t>
  </si>
  <si>
    <t>CAR1125</t>
  </si>
  <si>
    <t>CALS5125-A</t>
  </si>
  <si>
    <t>https://thereserve2.apx.com/mymodule/reg/prjView.asp?id1=1124</t>
  </si>
  <si>
    <t>CAR1124</t>
  </si>
  <si>
    <t>CALS5124-H</t>
  </si>
  <si>
    <t>CALS5124-G</t>
  </si>
  <si>
    <t>CALS5124-F</t>
  </si>
  <si>
    <t>CALS5124-E</t>
  </si>
  <si>
    <t>CALS5124-D</t>
  </si>
  <si>
    <t>CALS5124-C</t>
  </si>
  <si>
    <t>CALS5124-B</t>
  </si>
  <si>
    <t>CALS5124-A</t>
  </si>
  <si>
    <t>In March 2023, CARB invalidated all 13,040 offset credits issued as CALS5123-E.</t>
  </si>
  <si>
    <t>https://thereserve2.apx.com/mymodule/reg/prjView.asp?id1=1123</t>
  </si>
  <si>
    <t>Central Sands Dairy, LLC</t>
  </si>
  <si>
    <t>CAR1123</t>
  </si>
  <si>
    <t>CALS5123-E</t>
  </si>
  <si>
    <t>No GHG emission reductions were credited for the sixth reporting period.</t>
  </si>
  <si>
    <t>CALS5123-(zero)</t>
  </si>
  <si>
    <t>No GHG emission reductions were credited for the fifth reporting period.</t>
  </si>
  <si>
    <t>In September 2020, CARB invalidated 4,896 of 15,002 offset credits issued as CALS5123-D.</t>
  </si>
  <si>
    <t>CALS5123-D</t>
  </si>
  <si>
    <t>CALS5123-C</t>
  </si>
  <si>
    <t>CALS5123-B</t>
  </si>
  <si>
    <t>CALS5123-A</t>
  </si>
  <si>
    <t>No GHG emission reductions were claimed for the seventh reporting period.</t>
  </si>
  <si>
    <t>https://thereserve2.apx.com/mymodule/reg/prjView.asp?id1=1122</t>
  </si>
  <si>
    <t>Bridgewater Dairy, LLC</t>
  </si>
  <si>
    <t>CAR1122</t>
  </si>
  <si>
    <t>CALS5122-(zero)</t>
  </si>
  <si>
    <t>CALS5122-F</t>
  </si>
  <si>
    <t>CALS5122-E</t>
  </si>
  <si>
    <t>CALS5122-D</t>
  </si>
  <si>
    <t>CALS5122-C</t>
  </si>
  <si>
    <t>CALS5122-B</t>
  </si>
  <si>
    <t>CALS5122-A</t>
  </si>
  <si>
    <t>https://thereserve2.apx.com/mymodule/reg/prjView.asp?id1=1121</t>
  </si>
  <si>
    <t>Fair Oaks Dairy Farm, LLC</t>
  </si>
  <si>
    <t>CAR1121</t>
  </si>
  <si>
    <t>CALS5121-A</t>
  </si>
  <si>
    <t>https://thereserve2.apx.com/mymodule/reg/prjView.asp?id1=1120</t>
  </si>
  <si>
    <t>CAR1120</t>
  </si>
  <si>
    <t>CALS5120-B</t>
  </si>
  <si>
    <t>CALS5120-A</t>
  </si>
  <si>
    <t>https://thereserve2.apx.com/mymodule/reg/prjView.asp?id1=1097</t>
  </si>
  <si>
    <t>Dairy Dreams Methane Reduction Project</t>
  </si>
  <si>
    <t>CAR1097</t>
  </si>
  <si>
    <t>CALS5109-D</t>
  </si>
  <si>
    <t>CALS5109-C</t>
  </si>
  <si>
    <t>CALS5109-B</t>
  </si>
  <si>
    <t>CALS5109-A</t>
  </si>
  <si>
    <t>https://acr2.apx.com/mymodule/reg/prjView.asp?id1=233</t>
  </si>
  <si>
    <t>Ag Power Jerome, LLC</t>
  </si>
  <si>
    <t>ACR233</t>
  </si>
  <si>
    <t>CALS5108-E</t>
  </si>
  <si>
    <t>CALS5108-D</t>
  </si>
  <si>
    <t>CALS5108-C</t>
  </si>
  <si>
    <t>CALS5108-B</t>
  </si>
  <si>
    <t>CALS5108-A</t>
  </si>
  <si>
    <t>https://acr2.apx.com/mymodule/reg/prjView.asp?id1=232</t>
  </si>
  <si>
    <t>Ag Power DCD, LLC</t>
  </si>
  <si>
    <t>The Dry Creek Dairy Biofactory Project</t>
  </si>
  <si>
    <t>ACR232</t>
  </si>
  <si>
    <t>CALS5107-F</t>
  </si>
  <si>
    <t>CALS5107-E</t>
  </si>
  <si>
    <t>CALS5107-D</t>
  </si>
  <si>
    <t>CALS5107-C</t>
  </si>
  <si>
    <t>CALS5107-B</t>
  </si>
  <si>
    <t>CALS5107-A</t>
  </si>
  <si>
    <t>https://thereserve2.apx.com/mymodule/reg/prjView.asp?id1=1100</t>
  </si>
  <si>
    <t>Big River / Salmon Creek Forests – ARB</t>
  </si>
  <si>
    <t>CAR1100</t>
  </si>
  <si>
    <t>CAFR5106-G</t>
  </si>
  <si>
    <t>CAFR5106-F</t>
  </si>
  <si>
    <t>CAFR5106-E</t>
  </si>
  <si>
    <t>Credits voluntarily retired include 8 credits in November 2021, 15 credits in March 2022, and 1 credit in August 2022.</t>
  </si>
  <si>
    <t>CAFR5106-D</t>
  </si>
  <si>
    <t>CAFR5106-C</t>
  </si>
  <si>
    <t>300 credits were voluntarily retired in December 2020.</t>
  </si>
  <si>
    <t>CAFR5106-B</t>
  </si>
  <si>
    <t>CAFR5106-A</t>
  </si>
  <si>
    <t>https://thereserve2.apx.com/mymodule/reg/prjView.asp?id1=1109</t>
  </si>
  <si>
    <t>Green Assets – Middleton Avoided Conversion Project</t>
  </si>
  <si>
    <t>CAR1109</t>
  </si>
  <si>
    <t>CAFR5105-F</t>
  </si>
  <si>
    <t>CAFR5105-E</t>
  </si>
  <si>
    <t>CAFR5105-D</t>
  </si>
  <si>
    <t>CAFR5105-C</t>
  </si>
  <si>
    <t>On 3/12/2024, CARB retired all 5,072 credits from the buffer pool for the CAFR5233-A-E unintentional reversal.</t>
  </si>
  <si>
    <t>CAFR5105-B</t>
  </si>
  <si>
    <t>On 12/12/2023, CARB retired all 8,813 credits from the buffer pool for the CAFR5225-A unintentional reversal.</t>
  </si>
  <si>
    <t>CAFR5105-A</t>
  </si>
  <si>
    <t>https://thereserve2.apx.com/mymodule/reg/prjView.asp?id1=1101</t>
  </si>
  <si>
    <t>Vander Haak Dairy COP</t>
  </si>
  <si>
    <t>CAR1101</t>
  </si>
  <si>
    <t>CALS5101-C</t>
  </si>
  <si>
    <t>CALS5101-B</t>
  </si>
  <si>
    <t>CALS5101-A</t>
  </si>
  <si>
    <t>https://acr2.apx.com/mymodule/reg/prjView.asp?id1=226</t>
  </si>
  <si>
    <t>Marshall County VAM Abatement Project</t>
  </si>
  <si>
    <t>ACR226</t>
  </si>
  <si>
    <t>CAMM5100-I</t>
  </si>
  <si>
    <t>CAMM5100-H</t>
  </si>
  <si>
    <t>CAMM5100-G</t>
  </si>
  <si>
    <t>CAMM5100-F</t>
  </si>
  <si>
    <t>CAMM5100-E</t>
  </si>
  <si>
    <t>CAMM5100-D</t>
  </si>
  <si>
    <t>Verdeo Marshall County VAM Abatement Project</t>
  </si>
  <si>
    <t>CAMM5100-C</t>
  </si>
  <si>
    <t>CAMM5100-B</t>
  </si>
  <si>
    <t>CAMM5100-A</t>
  </si>
  <si>
    <t>https://acr2.apx.com/mymodule/reg/prjView.asp?id1=225</t>
  </si>
  <si>
    <t>Wabashco Clean Sweep 4</t>
  </si>
  <si>
    <t>ACR225</t>
  </si>
  <si>
    <t>CAOD5099-A</t>
  </si>
  <si>
    <t>https://thereserve2.apx.com/mymodule/reg/prjView.asp?id1=1049</t>
  </si>
  <si>
    <t>Pagel's Ponderosa Dairy, LLC</t>
  </si>
  <si>
    <t>Pagel's Ponderosa Dairy Methane Reduction Project</t>
  </si>
  <si>
    <t>CAR1049</t>
  </si>
  <si>
    <t>CALS5097-D</t>
  </si>
  <si>
    <t>CALS5097-C</t>
  </si>
  <si>
    <t>CALS5097-B</t>
  </si>
  <si>
    <t>CALS5097-A</t>
  </si>
  <si>
    <t>https://thereserve2.apx.com/mymodule/reg/prjView.asp?id1=1095</t>
  </si>
  <si>
    <t>Coastal Forestlands, Ltd., a California Limited Partnership</t>
  </si>
  <si>
    <t>Brushy Mountain</t>
  </si>
  <si>
    <t>CAR1095</t>
  </si>
  <si>
    <t>CAFR5096-I</t>
  </si>
  <si>
    <t>CAFR5096-H</t>
  </si>
  <si>
    <t>CAFR5096-G</t>
  </si>
  <si>
    <t>CAFR5096-F</t>
  </si>
  <si>
    <t>CAFR5096-E</t>
  </si>
  <si>
    <t>CAFR5096-D</t>
  </si>
  <si>
    <t>On 3/12/2024, CARB retired all 19,420 credits from the buffer pool for the CAFR5233-A-E unintentional reversal.</t>
  </si>
  <si>
    <t>CAFR5096-C</t>
  </si>
  <si>
    <t>On 12/12/2023, CARB retired all 34,553 credits from the buffer pool for the CAFR5225-A unintentional reversal.</t>
  </si>
  <si>
    <t>CAFR5096-B</t>
  </si>
  <si>
    <t>On 12/12/2023, CARB retired all 262,582 credits from the buffer pool for the CAFR5225-A unintentional reversal.</t>
  </si>
  <si>
    <t>CAFR5096-A</t>
  </si>
  <si>
    <t>6,201 credits were voluntarily retired in July 2022.</t>
  </si>
  <si>
    <t>https://thereserve2.apx.com/mymodule/reg/prjView.asp?id1=1094</t>
  </si>
  <si>
    <t>Nisqually Land Trust</t>
  </si>
  <si>
    <t>Ashford III</t>
  </si>
  <si>
    <t>CAR1094</t>
  </si>
  <si>
    <t>CAFR5095-F</t>
  </si>
  <si>
    <t>1,563 credits were voluntarily retired in July 2022.</t>
  </si>
  <si>
    <t>CAFR5095-E</t>
  </si>
  <si>
    <t>No GHG removal enhancements were credited for the fifth reporting period.</t>
  </si>
  <si>
    <t>CAFR5095-(zero)</t>
  </si>
  <si>
    <t>1,117 credits were voluntarily retired in July 2022.</t>
  </si>
  <si>
    <t>CAFR5095-D</t>
  </si>
  <si>
    <t>1,402 credits were voluntarily retired in July 2022.</t>
  </si>
  <si>
    <t>CAFR5095-C</t>
  </si>
  <si>
    <t>1,243 credits were voluntarily retired in July 2022.</t>
  </si>
  <si>
    <t>CAFR5095-B</t>
  </si>
  <si>
    <t>Credits voluntarily retired include 37,000 credits in August 2016, 800 credits in January 2017, and 75 credits in July 2022.  On 12/12/2023, CARB retired all 9,000 credits from the buffer pool for the CAFR5225-A unintentional reversal.</t>
  </si>
  <si>
    <t>CAFR5095-A</t>
  </si>
  <si>
    <t>https://thereserve2.apx.com/mymodule/reg/prjView.asp?id1=1080</t>
  </si>
  <si>
    <t>George DeRuyter and Sons Dairy LLC</t>
  </si>
  <si>
    <t>George DeRuyter and Sons Dairy Methane Reduction Project</t>
  </si>
  <si>
    <t>CAR1080</t>
  </si>
  <si>
    <t>CALS5094-C</t>
  </si>
  <si>
    <t>CALS5094-(zero)</t>
  </si>
  <si>
    <t>CALS5094-B</t>
  </si>
  <si>
    <t>CALS5094-A</t>
  </si>
  <si>
    <t>https://acr2.apx.com/mymodule/reg/prjView.asp?id1=210</t>
  </si>
  <si>
    <t>Huron Mountain Club</t>
  </si>
  <si>
    <t>Huron Mountain Club Forest Carbon Project</t>
  </si>
  <si>
    <t>ACR210</t>
  </si>
  <si>
    <t>CAFR5093-G</t>
  </si>
  <si>
    <t>CAFR5093-F</t>
  </si>
  <si>
    <t>CAFR5093-E</t>
  </si>
  <si>
    <t>CAFR5093-D</t>
  </si>
  <si>
    <t>CAFR5093-C</t>
  </si>
  <si>
    <t>CAFR5093-B</t>
  </si>
  <si>
    <t>CAFR5093-A</t>
  </si>
  <si>
    <t>https://thereserve2.apx.com/mymodule/reg/prjView.asp?id1=1093</t>
  </si>
  <si>
    <t>A-GAS RemTec 2014-3</t>
  </si>
  <si>
    <t>CAR1093</t>
  </si>
  <si>
    <t>CAOD5092-A</t>
  </si>
  <si>
    <t>https://thereserve2.apx.com/mymodule/reg/prjView.asp?id1=1070</t>
  </si>
  <si>
    <t>Phase 1 Sustainable Forest Project</t>
  </si>
  <si>
    <t>CAR1070</t>
  </si>
  <si>
    <t>CAFR5090-C</t>
  </si>
  <si>
    <t>CAFR5090-B</t>
  </si>
  <si>
    <t>CAFR5090-A</t>
  </si>
  <si>
    <t>17,044 credits were voluntarily retired in November 2023, and 1,881 more credits were voluntarily retired in April 2024.</t>
  </si>
  <si>
    <t>https://thereserve2.apx.com/mymodule/reg/prjView.asp?id1=1088</t>
  </si>
  <si>
    <t>Jackson Timberland Opportunities-Champion, LLC</t>
  </si>
  <si>
    <t>Finite Carbon – JTO Champion Property IFM</t>
  </si>
  <si>
    <t>CAR1088</t>
  </si>
  <si>
    <t>CAFR5089-G</t>
  </si>
  <si>
    <t>116 credits were voluntarily retired in November 2023, and 7,000 more credits were voluntarily retired in April 2024.</t>
  </si>
  <si>
    <t>CAFR5089-F</t>
  </si>
  <si>
    <t>CAFR5089-E</t>
  </si>
  <si>
    <t>CAFR5089-D</t>
  </si>
  <si>
    <t>CAFR5089-C</t>
  </si>
  <si>
    <t>CAFR5089-B</t>
  </si>
  <si>
    <t>On 12/12/2023, CARB retired all 165,724 credits from the buffer pool for the CAFR5225-A unintentional reversal.</t>
  </si>
  <si>
    <t>Det Norske Veritas (U.S.A.), Inc.</t>
  </si>
  <si>
    <t>Finite Carbon – The Forestland Group Champion Property IFM</t>
  </si>
  <si>
    <t>CAFR5089-A</t>
  </si>
  <si>
    <t>https://thereserve2.apx.com/mymodule/reg/prjView.asp?id1=1086</t>
  </si>
  <si>
    <t>PotlatchDeltic Forest Holdings, Inc.</t>
  </si>
  <si>
    <t>Finite Carbon – Potlatch Moro Big Pine CE IFM</t>
  </si>
  <si>
    <t>CAR1086</t>
  </si>
  <si>
    <t>CAFR5084-G</t>
  </si>
  <si>
    <t>CAFR5084-F</t>
  </si>
  <si>
    <t>CAFR5084-E</t>
  </si>
  <si>
    <t>CAFR5084-D</t>
  </si>
  <si>
    <t>CAFR5084-C</t>
  </si>
  <si>
    <t>CAFR5084-B</t>
  </si>
  <si>
    <t>On 12/12/2023, CARB retired all 12,791 credits from the buffer pool for the CAFR5225-A unintentional reversal.</t>
  </si>
  <si>
    <t>CAFR5084-A</t>
  </si>
  <si>
    <t>https://thereserve2.apx.com/mymodule/reg/prjView.asp?id1=1085</t>
  </si>
  <si>
    <t>Roeslein Alternative Energy of Missouri, LLC – Ruckman</t>
  </si>
  <si>
    <t>CAR1085</t>
  </si>
  <si>
    <t>CALS5083-A</t>
  </si>
  <si>
    <t>https://thereserve2.apx.com/mymodule/reg/prjView.asp?id1=1083</t>
  </si>
  <si>
    <t>Roeslein Alternative Energy of Missouri, LLC – South Meadow</t>
  </si>
  <si>
    <t>CAR1083</t>
  </si>
  <si>
    <t>CALS5081-E</t>
  </si>
  <si>
    <t>CALS5081-D</t>
  </si>
  <si>
    <t>CALS5081-C</t>
  </si>
  <si>
    <t>CALS5081-B</t>
  </si>
  <si>
    <t>CALS5081-A</t>
  </si>
  <si>
    <t>https://thereserve2.apx.com/mymodule/reg/prjView.asp?id1=1089</t>
  </si>
  <si>
    <t>A-GAS RemTec 2014-2</t>
  </si>
  <si>
    <t>CAR1089</t>
  </si>
  <si>
    <t>CAOD5079-A</t>
  </si>
  <si>
    <t>https://thereserve2.apx.com/mymodule/reg/prjView.asp?id1=1087</t>
  </si>
  <si>
    <t>DPC Domestic ODS Destruction Project #21</t>
  </si>
  <si>
    <t>CAR1087</t>
  </si>
  <si>
    <t>CAOD5078-A</t>
  </si>
  <si>
    <t>https://thereserve2.apx.com/mymodule/reg/prjView.asp?id1=1078</t>
  </si>
  <si>
    <t>Stotz Southern Generation</t>
  </si>
  <si>
    <t>CAR1078</t>
  </si>
  <si>
    <t>CALS5077-H</t>
  </si>
  <si>
    <t>CALS5077-G</t>
  </si>
  <si>
    <t>CALS5077-F</t>
  </si>
  <si>
    <t>CALS5077-E</t>
  </si>
  <si>
    <t>CALS5077-D</t>
  </si>
  <si>
    <t>CALS5077-C</t>
  </si>
  <si>
    <t>CALS5077-B</t>
  </si>
  <si>
    <t>CALS5077-A</t>
  </si>
  <si>
    <t>On 9/12/2017, CARB approved the verification of an unintentional reversal of 1,063,590 mtCO2e during the project’s third reporting period. This reversal resulted in project termination. CARB retired 847,895 ARB Offset Credits from the Forest Buffer Account due to the termination.</t>
  </si>
  <si>
    <t>https://thereserve2.apx.com/mymodule/reg/prjView.asp?id1=1046</t>
  </si>
  <si>
    <t>Trinity Timberlands, LLC</t>
  </si>
  <si>
    <t>Trinity Timberlands University Hill Improved Forest Management Project</t>
  </si>
  <si>
    <t>CAR1046</t>
  </si>
  <si>
    <t>CAFR5076-(reversal)</t>
  </si>
  <si>
    <t>CAFR5076-(zero)</t>
  </si>
  <si>
    <t>On 12/12/2023, CARB retired all 162,796 credits from the buffer pool for the CAFR5225-A unintentional reversal.</t>
  </si>
  <si>
    <t>CAFR5076-A</t>
  </si>
  <si>
    <t>https://thereserve2.apx.com/mymodule/reg/prjView.asp?id1=1077</t>
  </si>
  <si>
    <t>SD</t>
  </si>
  <si>
    <t>CSE Operating II, LLC</t>
  </si>
  <si>
    <t>Linde</t>
  </si>
  <si>
    <t>CAR1077</t>
  </si>
  <si>
    <t>CALS5075-B</t>
  </si>
  <si>
    <t>CALS5075-A</t>
  </si>
  <si>
    <t>https://thereserve2.apx.com/mymodule/reg/prjView.asp?id1=1076</t>
  </si>
  <si>
    <t>CSE Arizona Facility</t>
  </si>
  <si>
    <t>CAR1076</t>
  </si>
  <si>
    <t>CALS5074-H</t>
  </si>
  <si>
    <t>CALS5074-G</t>
  </si>
  <si>
    <t>CALS5074-F</t>
  </si>
  <si>
    <t>CALS5074-E</t>
  </si>
  <si>
    <t>CALS5074-D</t>
  </si>
  <si>
    <t>CALS5074-C</t>
  </si>
  <si>
    <t>CALS5074-B</t>
  </si>
  <si>
    <t>CALS5074-A</t>
  </si>
  <si>
    <t>https://thereserve2.apx.com/mymodule/reg/prjView.asp?id1=1074</t>
  </si>
  <si>
    <t>EOS CAR 1074</t>
  </si>
  <si>
    <t>CAR1074</t>
  </si>
  <si>
    <t>CAOD5073-A</t>
  </si>
  <si>
    <t>https://acr2.apx.com/mymodule/reg/prjView.asp?id1=211</t>
  </si>
  <si>
    <t>https://ww2.arb.ca.gov/sites/default/files/2022-11/debs5072.pdf</t>
  </si>
  <si>
    <t>White Mountain Apache Tribe Forest Carbon Project</t>
  </si>
  <si>
    <t>ACR211</t>
  </si>
  <si>
    <t>CAFR5072-I</t>
  </si>
  <si>
    <t>CAFR5072-H</t>
  </si>
  <si>
    <t>CAFR5072-G</t>
  </si>
  <si>
    <t>CAFR5072-F</t>
  </si>
  <si>
    <t>CAFR5072-E</t>
  </si>
  <si>
    <t>CAFR5072-D</t>
  </si>
  <si>
    <t>CAFR5072-C</t>
  </si>
  <si>
    <t>In October 2020, 1,112 credits surrendered by a covered entity to meet the obligation for the CALS5123-D invalidation were retired.</t>
  </si>
  <si>
    <t>CAFR5072-B</t>
  </si>
  <si>
    <t>On 12/12/2023, CARB retired all 626,793 credits from the buffer pool for the CAFR5225-A unintentional reversal.</t>
  </si>
  <si>
    <t>CAFR5072-A</t>
  </si>
  <si>
    <t>https://thereserve2.apx.com/mymodule/reg/prjView.asp?id1=1065</t>
  </si>
  <si>
    <t>California Bioenergy, LLC</t>
  </si>
  <si>
    <t>ABEC New Hope LLC</t>
  </si>
  <si>
    <t>CAR1065</t>
  </si>
  <si>
    <t>CALS5071-A</t>
  </si>
  <si>
    <t>https://acr2.apx.com/mymodule/reg/prjView.asp?id1=221</t>
  </si>
  <si>
    <t>Wabashco Clean Sweep 3</t>
  </si>
  <si>
    <t>ACR221</t>
  </si>
  <si>
    <t>CAOD5070-A</t>
  </si>
  <si>
    <t>https://acr2.apx.com/mymodule/reg/prjView.asp?id1=214</t>
  </si>
  <si>
    <t>EOS ACR 214</t>
  </si>
  <si>
    <t>ACR214</t>
  </si>
  <si>
    <t>CAOD5069-A</t>
  </si>
  <si>
    <t>https://acr2.apx.com/mymodule/reg/prjView.asp?id1=213</t>
  </si>
  <si>
    <t>EOS ACR 213</t>
  </si>
  <si>
    <t>ACR213</t>
  </si>
  <si>
    <t>CAOD5068-A</t>
  </si>
  <si>
    <t>https://thereserve2.apx.com/mymodule/reg/prjView.asp?id1=1072</t>
  </si>
  <si>
    <t>A-GAS RemTec 2014-1</t>
  </si>
  <si>
    <t>CAR1072</t>
  </si>
  <si>
    <t>CAOD5067-A</t>
  </si>
  <si>
    <t>https://thereserve2.apx.com/mymodule/reg/prjView.asp?id1=1071</t>
  </si>
  <si>
    <t>DPC Domestic ODS Destruction Project #20</t>
  </si>
  <si>
    <t>CAR1071</t>
  </si>
  <si>
    <t>CAOD5066-A</t>
  </si>
  <si>
    <t>https://thereserve2.apx.com/mymodule/reg/prjView.asp?id1=1026</t>
  </si>
  <si>
    <t>EOS ARB ODS 2014-2</t>
  </si>
  <si>
    <t>CAR1026</t>
  </si>
  <si>
    <t>CAOD5065-A</t>
  </si>
  <si>
    <t xml:space="preserve">On 12/12/2023, CARB retired all 834 credits from the buffer pool for the CAFR5225-A unintentional reversal.  The CAFR0070/CAFR5063 project has terminated.  Pursuant to section 95983(c)(4), the forest owners were required to submit 292,258 compliance instruments to CARB for placement in the Retirement Account. </t>
  </si>
  <si>
    <t>https://thereserve2.apx.com/mymodule/reg/prjView.asp?id1=1067</t>
  </si>
  <si>
    <t>Finite Carbon – Berry Summit IFM</t>
  </si>
  <si>
    <t>CAR1067</t>
  </si>
  <si>
    <t>CAFR5063-A</t>
  </si>
  <si>
    <t>https://thereserve2.apx.com/mymodule/reg/prjView.asp?id1=1069</t>
  </si>
  <si>
    <t>A-GAS RemTec 2013-5</t>
  </si>
  <si>
    <t>CAR1069</t>
  </si>
  <si>
    <t>CAOD5062-A</t>
  </si>
  <si>
    <t>https://thereserve2.apx.com/mymodule/reg/prjView.asp?id1=1064</t>
  </si>
  <si>
    <t>Van Erk Dairy, LLC</t>
  </si>
  <si>
    <t>Van-Erk Dairy Digester Project</t>
  </si>
  <si>
    <t>CAR1064</t>
  </si>
  <si>
    <t>CALS5060-B</t>
  </si>
  <si>
    <t>CALS5060-C</t>
  </si>
  <si>
    <t>Conestoga-Rovers &amp; Associates</t>
  </si>
  <si>
    <t>CALS5060-A</t>
  </si>
  <si>
    <t>https://thereserve2.apx.com/mymodule/reg/prjView.asp?id1=1068</t>
  </si>
  <si>
    <t>ECC ODS Destruction 2-2014</t>
  </si>
  <si>
    <t>CAR1068</t>
  </si>
  <si>
    <t>CAOD5059-A</t>
  </si>
  <si>
    <t>https://thereserve2.apx.com/mymodule/reg/prjView.asp?id1=1066</t>
  </si>
  <si>
    <t>Buck Mountain ARB002</t>
  </si>
  <si>
    <t>CAR1066</t>
  </si>
  <si>
    <t>CAFR5058-A</t>
  </si>
  <si>
    <t>https://thereserve2.apx.com/mymodule/reg/prjView.asp?id1=1062</t>
  </si>
  <si>
    <t>CAR1062</t>
  </si>
  <si>
    <t>CAFR5057-F</t>
  </si>
  <si>
    <t>CAFR5057-E</t>
  </si>
  <si>
    <t>CAFR5057-D</t>
  </si>
  <si>
    <t>CAFR5057-C</t>
  </si>
  <si>
    <t>CAFR5057-B</t>
  </si>
  <si>
    <t>CAFR5057-A</t>
  </si>
  <si>
    <t>On 12/26/2017, CARB approved the verification of an intentional reversal of 10,873 mtCO2e during the project’s first reporting period.  Pursuant to section 95983(c)(3), the forest owners were required to submit 10,873 compliance instruments to CARB for placement in the Retirement Account.</t>
  </si>
  <si>
    <t>CAFR5057-(reversal)</t>
  </si>
  <si>
    <t>https://acr2.apx.com/mymodule/reg/prjView.asp?id1=208</t>
  </si>
  <si>
    <t>RR ACR 2014</t>
  </si>
  <si>
    <t>ACR208</t>
  </si>
  <si>
    <t>CAOD5056-A</t>
  </si>
  <si>
    <t>https://thereserve2.apx.com/mymodule/reg/prjView.asp?id1=1013</t>
  </si>
  <si>
    <t>Sustainable Conservation, Inc.</t>
  </si>
  <si>
    <t>Buckeye Forest Project</t>
  </si>
  <si>
    <t>CAR1013</t>
  </si>
  <si>
    <t>CAFR5055-H</t>
  </si>
  <si>
    <t>CAFR5055-G</t>
  </si>
  <si>
    <t>CAFR5055-F</t>
  </si>
  <si>
    <t>CAFR5055-E</t>
  </si>
  <si>
    <t>CAFR5055-D</t>
  </si>
  <si>
    <t>CAFR5055-C</t>
  </si>
  <si>
    <t>Credits voluntarily retired include 2,094 credits in November 2021, 2,988 credits in April 2023, and 2,988 credits in August 2023.  On 3/12/2024, CARB retired all 22756 credits from the buffer pool for the CAFR5233-A-E unintentional reversal.</t>
  </si>
  <si>
    <t>CAFR5055-B</t>
  </si>
  <si>
    <t>4,357 credits were voluntarily retired in November 2021.  On 12/12/2023, CARB retired all 63,525 credits from the buffer pool for the CAFR5225-A unintentional reversal.</t>
  </si>
  <si>
    <t>CAFR5055-A</t>
  </si>
  <si>
    <t>https://acr2.apx.com/mymodule/reg/prjView.asp?id1=206</t>
  </si>
  <si>
    <t>2014-P4</t>
  </si>
  <si>
    <t>ACR206</t>
  </si>
  <si>
    <t>CAOD5052-A</t>
  </si>
  <si>
    <t>https://thereserve2.apx.com/mymodule/reg/prjView.asp?id1=1063</t>
  </si>
  <si>
    <t>Farm Cove Community Forest Project</t>
  </si>
  <si>
    <t>CAR1063</t>
  </si>
  <si>
    <t>CAFR5051-F</t>
  </si>
  <si>
    <t>On 4/11/2023, CARB approved the verification of an intentional reversal of 13,933 mtCO2e during the project’s sixth reporting period.  Pursuant to section 95983(c)(3), the forest owners are required to submit 13,933 compliance instruments to CARB for placement in the Retirement Account.</t>
  </si>
  <si>
    <t>CAFR5051-(reversal)</t>
  </si>
  <si>
    <t>In October 2023, 8,079 credits surrendered by the offset project operator to meet the obligation for the CAFR5051 reversal were retired.</t>
  </si>
  <si>
    <t>CAFR5051-E</t>
  </si>
  <si>
    <t>CAFR5051-D</t>
  </si>
  <si>
    <t>In October 2023, 484 credits surrendered by the offset project operator to meet the obligation for the CAFR5051 reversal were retired.</t>
  </si>
  <si>
    <t>CAFR5051-C</t>
  </si>
  <si>
    <t>In October 2023, 5,370 credits surrendered by the offset project operator to meet the obligation for the CAFR5051 reversal were retired.</t>
  </si>
  <si>
    <t>CAFR5051-B</t>
  </si>
  <si>
    <t>Farm Cove Community Forest</t>
  </si>
  <si>
    <t>CAFR5051-A</t>
  </si>
  <si>
    <t>https://thereserve2.apx.com/mymodule/reg/prjView.asp?id1=1059</t>
  </si>
  <si>
    <t>DPC Domestic ODS Destruction Project #19</t>
  </si>
  <si>
    <t>CAR1059</t>
  </si>
  <si>
    <t>CAOD5050-A</t>
  </si>
  <si>
    <t>https://acr2.apx.com/mymodule/reg/prjView.asp?id1=195</t>
  </si>
  <si>
    <t>EOS ARB ODS 2014-1</t>
  </si>
  <si>
    <t>ACR195</t>
  </si>
  <si>
    <t>CAOD5049-A</t>
  </si>
  <si>
    <t>https://thereserve2.apx.com/mymodule/reg/prjView.asp?id1=1021</t>
  </si>
  <si>
    <t>EOS ARB ODS 2013-8</t>
  </si>
  <si>
    <t>CAR1021</t>
  </si>
  <si>
    <t>CAOD5048-A</t>
  </si>
  <si>
    <t>https://thereserve2.apx.com/mymodule/reg/prjView.asp?id1=1058</t>
  </si>
  <si>
    <t>T&amp;M Windy Ridge Dairy</t>
  </si>
  <si>
    <t>CAR1058</t>
  </si>
  <si>
    <t>CALS5047-F</t>
  </si>
  <si>
    <t>CALS5047-E</t>
  </si>
  <si>
    <t>CALS5047-D</t>
  </si>
  <si>
    <t>CALS5047-C</t>
  </si>
  <si>
    <t>CALS5047-B</t>
  </si>
  <si>
    <t>CALS5047-A</t>
  </si>
  <si>
    <t>https://thereserve2.apx.com/mymodule/reg/prjView.asp?id1=1057</t>
  </si>
  <si>
    <t>T&amp;M Hidden View Dairy</t>
  </si>
  <si>
    <t>CAR1057</t>
  </si>
  <si>
    <t>CALS5046-H</t>
  </si>
  <si>
    <t>CALS5046-G</t>
  </si>
  <si>
    <t>CALS5046-F</t>
  </si>
  <si>
    <t>CALS5046-E</t>
  </si>
  <si>
    <t>CALS5046-D</t>
  </si>
  <si>
    <t>CALS5046-C</t>
  </si>
  <si>
    <t>CALS5046-B</t>
  </si>
  <si>
    <t>CALS5046-A</t>
  </si>
  <si>
    <t>https://thereserve2.apx.com/mymodule/reg/prjView.asp?id1=1056</t>
  </si>
  <si>
    <t>T&amp;M Herrema Dairy</t>
  </si>
  <si>
    <t>CAR1056</t>
  </si>
  <si>
    <t>CALS5045-E</t>
  </si>
  <si>
    <t>CALS5045-D</t>
  </si>
  <si>
    <t>CALS5045-C</t>
  </si>
  <si>
    <t>CALS5045-B</t>
  </si>
  <si>
    <t>CALS5045-A</t>
  </si>
  <si>
    <t>https://thereserve2.apx.com/mymodule/reg/prjView.asp?id1=1055</t>
  </si>
  <si>
    <t>T&amp;M Bos Dairy</t>
  </si>
  <si>
    <t>CAR1055</t>
  </si>
  <si>
    <t>CALS5044-F</t>
  </si>
  <si>
    <t>CALS5044-E</t>
  </si>
  <si>
    <t>CALS5044-D</t>
  </si>
  <si>
    <t>CALS5044-C</t>
  </si>
  <si>
    <t>CALS5044-B</t>
  </si>
  <si>
    <t>CALS5044-A</t>
  </si>
  <si>
    <t>https://acr2.apx.com/mymodule/reg/prjView.asp?id1=202</t>
  </si>
  <si>
    <t>Goodman Forest, LLC</t>
  </si>
  <si>
    <t>Blue Source – Goodman Improved Forest Management Project</t>
  </si>
  <si>
    <t>ACR202</t>
  </si>
  <si>
    <t>CAFR5043-F</t>
  </si>
  <si>
    <t>CAFR5043-E</t>
  </si>
  <si>
    <t>CAFR5043-D</t>
  </si>
  <si>
    <t>On 3/12/2024, CARB retired all 5,303 credits from the buffer pool for the CAFR5233-A-E unintentional reversal.</t>
  </si>
  <si>
    <t>CAFR5043-C</t>
  </si>
  <si>
    <t>On 3/12/2024, CARB retired all 3,436 credits from the buffer pool for the CAFR5233-A-E unintentional reversal.</t>
  </si>
  <si>
    <t>CAFR5043-B</t>
  </si>
  <si>
    <t>On 12/12/2023, CARB retired all 159,015 credits from the buffer pool for the CAFR5225-A unintentional reversal.</t>
  </si>
  <si>
    <t>CAFR5043-A</t>
  </si>
  <si>
    <t>https://thereserve2.apx.com/mymodule/reg/prjView.asp?id1=1033</t>
  </si>
  <si>
    <t>Sunny Knoll Farms</t>
  </si>
  <si>
    <t>Sunny Knoll Farms Anaerobic Digester</t>
  </si>
  <si>
    <t>CAR1033</t>
  </si>
  <si>
    <t>CALS5042-F</t>
  </si>
  <si>
    <t>CALS5042-E</t>
  </si>
  <si>
    <t>CALS5042-D</t>
  </si>
  <si>
    <t>CALS5042-C</t>
  </si>
  <si>
    <t>CALS5042-B</t>
  </si>
  <si>
    <t>CALS5042-A</t>
  </si>
  <si>
    <t>https://thereserve2.apx.com/mymodule/reg/prjView.asp?id1=1036</t>
  </si>
  <si>
    <t>Brook View Dairy, LLC</t>
  </si>
  <si>
    <t>Brook View Dairy Methane Reduction Project</t>
  </si>
  <si>
    <t>CAR1036</t>
  </si>
  <si>
    <t>CALS5041-J</t>
  </si>
  <si>
    <t>CALS5041-I</t>
  </si>
  <si>
    <t>CALS5041-H</t>
  </si>
  <si>
    <t>CALS5041-G</t>
  </si>
  <si>
    <t>CALS5041-F</t>
  </si>
  <si>
    <t>CALS5041-E</t>
  </si>
  <si>
    <t>CALS5041-D</t>
  </si>
  <si>
    <t>CALS5041-C</t>
  </si>
  <si>
    <t>CALS5041-B</t>
  </si>
  <si>
    <t>CALS5041-A</t>
  </si>
  <si>
    <t>https://thereserve2.apx.com/mymodule/reg/prjView.asp?id1=1035</t>
  </si>
  <si>
    <t>Scenic View Dairy, LLC</t>
  </si>
  <si>
    <t>Scenic View Dairy Methane Reduction Project</t>
  </si>
  <si>
    <t>CAR1035</t>
  </si>
  <si>
    <t>CALS5040-I</t>
  </si>
  <si>
    <t>CALS5040-H</t>
  </si>
  <si>
    <t>CALS5040-G</t>
  </si>
  <si>
    <t>CALS5040-F</t>
  </si>
  <si>
    <t>CALS5040-E</t>
  </si>
  <si>
    <t>CALS5040-D</t>
  </si>
  <si>
    <t>In January 2020, CARB invalidated 18,867 of 20,421 offset credits issued as CALS5040-C.</t>
  </si>
  <si>
    <t>CALS5040-C</t>
  </si>
  <si>
    <t>CALS5040-B</t>
  </si>
  <si>
    <t>CALS5040-A</t>
  </si>
  <si>
    <t>https://thereserve2.apx.com/mymodule/reg/prjView.asp?id1=1051</t>
  </si>
  <si>
    <t>A-GAS RemTec 2013-4</t>
  </si>
  <si>
    <t>CAR1051</t>
  </si>
  <si>
    <t>CAOD5039-A</t>
  </si>
  <si>
    <t>https://thereserve2.apx.com/mymodule/reg/prjView.asp?id1=1041</t>
  </si>
  <si>
    <t>Sacramento Canyon ARB001</t>
  </si>
  <si>
    <t>CAR1041</t>
  </si>
  <si>
    <t>CAFR5038-A</t>
  </si>
  <si>
    <t>https://thereserve2.apx.com/mymodule/reg/prjView.asp?id1=1032</t>
  </si>
  <si>
    <t>Virginia Highlands I</t>
  </si>
  <si>
    <t>CAR1032</t>
  </si>
  <si>
    <t>CAFR5037-H</t>
  </si>
  <si>
    <t>24,463 credits were voluntarily retired in December 2022, and 799 more credits were voluntarily retired in August 2023.</t>
  </si>
  <si>
    <t>CAFR5037-G</t>
  </si>
  <si>
    <t>24,463 credits were voluntarily retired in March 2022.</t>
  </si>
  <si>
    <t>CAFR5037-F</t>
  </si>
  <si>
    <t>88,000 credits were voluntarily retired in March 2021, and 642 more credits were voluntarily retired in March 2022.</t>
  </si>
  <si>
    <t>CAFR5037-E</t>
  </si>
  <si>
    <t>No GHG removal enhancements were credited for the sixth reporting period.</t>
  </si>
  <si>
    <t>CAFR5037-(zero)</t>
  </si>
  <si>
    <t>4,212 credits were voluntarily retired in March 2022.</t>
  </si>
  <si>
    <t>CAFR5037-D</t>
  </si>
  <si>
    <t>No GHG removal enhancements were credited for the fourth reporting period.</t>
  </si>
  <si>
    <t>6,297 credits were voluntarily retired in March 2022.</t>
  </si>
  <si>
    <t>CAFR5037-C</t>
  </si>
  <si>
    <t>1,796 credits were voluntarily retired in March 2022.</t>
  </si>
  <si>
    <t>CAFR5037-B</t>
  </si>
  <si>
    <t>On 12/12/2023, CARB retired all 37,110 credits from the buffer pool for the CAFR5225-A unintentional reversal.</t>
  </si>
  <si>
    <t>CAFR5037-A</t>
  </si>
  <si>
    <t>https://thereserve2.apx.com/mymodule/reg/prjView.asp?id1=1047</t>
  </si>
  <si>
    <t>DPC Domestic ODS Destruction Project #17</t>
  </si>
  <si>
    <t>CAR1047</t>
  </si>
  <si>
    <t>CAOD5036-A</t>
  </si>
  <si>
    <t>https://acr2.apx.com/mymodule/reg/prjView.asp?id1=193</t>
  </si>
  <si>
    <t>EOS ARB ODS 2013-7</t>
  </si>
  <si>
    <t>ACR193</t>
  </si>
  <si>
    <t>CAOD5035-A</t>
  </si>
  <si>
    <t>86,956 credits were voluntarily retired in April 2024.</t>
  </si>
  <si>
    <t>https://acr2.apx.com/mymodule/reg/prjView.asp?id1=199</t>
  </si>
  <si>
    <t>Finite Carbon – The Forestland Group CT Lakes</t>
  </si>
  <si>
    <t>ACR199</t>
  </si>
  <si>
    <t>CAFR5034-I</t>
  </si>
  <si>
    <t>91,109 credits were voluntarily retired in December 2022.</t>
  </si>
  <si>
    <t>Connecticut Lakes Realty Trust</t>
  </si>
  <si>
    <t>CAFR5034-H</t>
  </si>
  <si>
    <t>104,050 credits were voluntarily retired in December 2022.</t>
  </si>
  <si>
    <t>CAFR5034-G</t>
  </si>
  <si>
    <t>51,856 credits were voluntarily retired in December 2022.</t>
  </si>
  <si>
    <t>CAFR5034-F</t>
  </si>
  <si>
    <t>62,230 credits were voluntarily retired in December 2022.</t>
  </si>
  <si>
    <t>CAFR5034-E</t>
  </si>
  <si>
    <t>90,755 credits were voluntarily retired in December 2022.</t>
  </si>
  <si>
    <t>CAFR5034-D</t>
  </si>
  <si>
    <t>CAFR5034-C</t>
  </si>
  <si>
    <t>CAFR5034-B</t>
  </si>
  <si>
    <t>On 1/24/2023, CARB retired 202,212 of 276,975 credits from the buffer pool for the CAFR5148-A unintentional reversal; on 4/11/2023, CARB retired the remaining 74,763 credits from the buffer pool for the CAFR0070/CAFR5063 uncompensated early project termination (pursuant to section 95983(c)(4)(C)).</t>
  </si>
  <si>
    <t>CAFR5034-A</t>
  </si>
  <si>
    <t>https://thereserve2.apx.com/mymodule/reg/prjView.asp?id1=1029</t>
  </si>
  <si>
    <t>ECC ODS Destruction 11-2013</t>
  </si>
  <si>
    <t>CAR1029</t>
  </si>
  <si>
    <t>CAOD5033-A</t>
  </si>
  <si>
    <t>https://thereserve2.apx.com/mymodule/reg/prjView.asp?id1=1022</t>
  </si>
  <si>
    <t>New Energy One Livestock Project</t>
  </si>
  <si>
    <t>CAR1022</t>
  </si>
  <si>
    <t>CALS5032-F</t>
  </si>
  <si>
    <t>New Energy One, LLC</t>
  </si>
  <si>
    <t>CALS5032-E</t>
  </si>
  <si>
    <t>CALS5032-D</t>
  </si>
  <si>
    <t>CALS5032-C</t>
  </si>
  <si>
    <t>CALS5032-B</t>
  </si>
  <si>
    <t>CALS5032-A</t>
  </si>
  <si>
    <t>https://acr2.apx.com/mymodule/reg/prjView.asp?id1=198</t>
  </si>
  <si>
    <t>Wabashco Clean Sweep 2</t>
  </si>
  <si>
    <t>ACR198</t>
  </si>
  <si>
    <t>CAOD5031-A</t>
  </si>
  <si>
    <t>https://acr2.apx.com/mymodule/reg/prjView.asp?id1=467</t>
  </si>
  <si>
    <t>WTE, LLC</t>
  </si>
  <si>
    <t>WTE Digester</t>
  </si>
  <si>
    <t>ACR467</t>
  </si>
  <si>
    <t>CALS5030-E</t>
  </si>
  <si>
    <t>CALS5030-D</t>
  </si>
  <si>
    <t>https://thereserve2.apx.com/mymodule/reg/prjView.asp?id1=965</t>
  </si>
  <si>
    <t>WTE-S&amp;S Ag Enterprises, LLC</t>
  </si>
  <si>
    <t>CAR965</t>
  </si>
  <si>
    <t>CALS5030-C</t>
  </si>
  <si>
    <t>CALS5030-B</t>
  </si>
  <si>
    <t>CALS5030-A</t>
  </si>
  <si>
    <t>https://acr2.apx.com/mymodule/reg/prjView.asp?id1=192</t>
  </si>
  <si>
    <t>Brookgreen Gardens</t>
  </si>
  <si>
    <t>Green Assets – Brookgreen Gardens Improved Forest Management Project</t>
  </si>
  <si>
    <t>ACR192</t>
  </si>
  <si>
    <t>CAFR5029-G</t>
  </si>
  <si>
    <t>CAFR5029-F</t>
  </si>
  <si>
    <t>CAFR5029-E</t>
  </si>
  <si>
    <t>CAFR5029-D</t>
  </si>
  <si>
    <t>CAFR5029-C</t>
  </si>
  <si>
    <t>CAFR5029-B</t>
  </si>
  <si>
    <t>On 4/11/2023, CARB retired all 38,726 credits from the buffer pool for the CAFR0070/CAFR5063 uncompensated early project termination (pursuant to section 95983(c)(4)(C)).</t>
  </si>
  <si>
    <t>CAFR5029-A</t>
  </si>
  <si>
    <t>https://acr2.apx.com/mymodule/reg/prjView.asp?id1=173</t>
  </si>
  <si>
    <t>Round Valley Indian Tribes</t>
  </si>
  <si>
    <t>Round Valley Indian Tribes Improved Forest Management Project</t>
  </si>
  <si>
    <t>ACR173</t>
  </si>
  <si>
    <t>CAFR5028-D</t>
  </si>
  <si>
    <t>On 3/12/2024, CARB retired all 6,355 credits from the buffer pool for the CAFR5233-A-E unintentional reversal.</t>
  </si>
  <si>
    <t>CAFR5028-C</t>
  </si>
  <si>
    <t>On 3/12/2024, CARB retired all 1,179 credits from the buffer pool for the CAFR5233-A-E unintentional reversal.</t>
  </si>
  <si>
    <t>CAFR5028-B</t>
  </si>
  <si>
    <t>On 4/11/2023, CARB retired all 76,257 credits from the buffer pool for the CAFR0070/CAFR5063 uncompensated early project termination (pursuant to section 95983(c)(4)(C)).</t>
  </si>
  <si>
    <t>CAFR5028-A</t>
  </si>
  <si>
    <t>https://acr2.apx.com/mymodule/reg/prjView.asp?id1=196</t>
  </si>
  <si>
    <t>RR ACR 2013</t>
  </si>
  <si>
    <t>ACR196</t>
  </si>
  <si>
    <t>CAOD5027-A</t>
  </si>
  <si>
    <t>https://thereserve2.apx.com/mymodule/reg/prjView.asp?id1=1025</t>
  </si>
  <si>
    <t>DPC Domestic ODS Destruction Project #16</t>
  </si>
  <si>
    <t>CAR1025</t>
  </si>
  <si>
    <t>CAOD5026-A</t>
  </si>
  <si>
    <t>https://thereserve2.apx.com/mymodule/reg/prjView.asp?id1=1002</t>
  </si>
  <si>
    <t>JMA Farms, LLC</t>
  </si>
  <si>
    <t>Ideal Family Farms Digester Project</t>
  </si>
  <si>
    <t>CAR1002</t>
  </si>
  <si>
    <t>CALS5025-I</t>
  </si>
  <si>
    <t>CALS5025-H</t>
  </si>
  <si>
    <t>CALS5025-G</t>
  </si>
  <si>
    <t>CALS5025-F</t>
  </si>
  <si>
    <t>CALS5025-E</t>
  </si>
  <si>
    <t>CALS5025-D</t>
  </si>
  <si>
    <t>Ideal Family Farms, LLC</t>
  </si>
  <si>
    <t>CALS5025-C</t>
  </si>
  <si>
    <t>CALS5025-B</t>
  </si>
  <si>
    <t>CALS5025-A</t>
  </si>
  <si>
    <t>https://thereserve2.apx.com/mymodule/reg/prjView.asp?id1=1016</t>
  </si>
  <si>
    <t>DPC Domestic ODS Destruction Project #15</t>
  </si>
  <si>
    <t>CAR1016</t>
  </si>
  <si>
    <t>CAOD5024-A</t>
  </si>
  <si>
    <t>https://acr2.apx.com/mymodule/reg/prjView.asp?id1=190</t>
  </si>
  <si>
    <t>DF-AP#1, LLC</t>
  </si>
  <si>
    <t>Big Sky Dairy</t>
  </si>
  <si>
    <t>ACR190</t>
  </si>
  <si>
    <t>CALS5023-H</t>
  </si>
  <si>
    <t>CALS5023-G</t>
  </si>
  <si>
    <t>CALS5023-F</t>
  </si>
  <si>
    <t>CALS5023-E</t>
  </si>
  <si>
    <t>CALS5023-D</t>
  </si>
  <si>
    <t>CALS5023-C</t>
  </si>
  <si>
    <t>CALS5023-B</t>
  </si>
  <si>
    <t>CALS5023-A</t>
  </si>
  <si>
    <t>https://thereserve2.apx.com/mymodule/reg/prjView.asp?id1=1012</t>
  </si>
  <si>
    <t>DPC Domestic ODS Destruction Project #14</t>
  </si>
  <si>
    <t>CAR1012</t>
  </si>
  <si>
    <t>CAOD5022-A</t>
  </si>
  <si>
    <t>https://thereserve2.apx.com/mymodule/reg/prjView.asp?id1=969</t>
  </si>
  <si>
    <t>Dairyland Biogas, LLC</t>
  </si>
  <si>
    <t>Dairyland Digester</t>
  </si>
  <si>
    <t>CAR969</t>
  </si>
  <si>
    <t>CALS5021-J</t>
  </si>
  <si>
    <t>WTE Dairyland, LLC</t>
  </si>
  <si>
    <t>CALS5021-I</t>
  </si>
  <si>
    <t>CALS5021-H</t>
  </si>
  <si>
    <t>CALS5021-G</t>
  </si>
  <si>
    <t>In May 2021, CARB invalidated 466 of 30,811 offset credits issued as CALS5021-F.  In July 2021, 38 credits surrendered by a covered entity to meet the obligation for the CALS5021-F invalidation were retired.</t>
  </si>
  <si>
    <t>CALS5021-F</t>
  </si>
  <si>
    <t>CALS5021-E</t>
  </si>
  <si>
    <t>CALS5021-D</t>
  </si>
  <si>
    <t>CALS5021-C</t>
  </si>
  <si>
    <t>CALS5021-B</t>
  </si>
  <si>
    <t>CALS5021-A</t>
  </si>
  <si>
    <t>https://thereserve2.apx.com/mymodule/reg/prjView.asp?id1=982</t>
  </si>
  <si>
    <t>U.S. Venture, Inc.</t>
  </si>
  <si>
    <t>Deer Run Digester</t>
  </si>
  <si>
    <t>CAR982</t>
  </si>
  <si>
    <t>CALS5020-G</t>
  </si>
  <si>
    <t>WTE Deer Run, LLC</t>
  </si>
  <si>
    <t>CALS5020-F</t>
  </si>
  <si>
    <t>CALS5020-E</t>
  </si>
  <si>
    <t>CALS5020-D</t>
  </si>
  <si>
    <t>CALS5020-C</t>
  </si>
  <si>
    <t>CALS5020-B</t>
  </si>
  <si>
    <t>CALS5020-A</t>
  </si>
  <si>
    <t>https://thereserve2.apx.com/mymodule/reg/prjView.asp?id1=989</t>
  </si>
  <si>
    <t>WTE Wakker, LLC</t>
  </si>
  <si>
    <t>Wakker Digester</t>
  </si>
  <si>
    <t>CAR989</t>
  </si>
  <si>
    <t>CALS5019-E</t>
  </si>
  <si>
    <t>CALS5019-D</t>
  </si>
  <si>
    <t>CALS5019-C</t>
  </si>
  <si>
    <t>CALS5019-B</t>
  </si>
  <si>
    <t>CALS5019-A</t>
  </si>
  <si>
    <t>https://thereserve2.apx.com/mymodule/reg/prjView.asp?id1=1011</t>
  </si>
  <si>
    <t>A-GAS RemTec 2013-1</t>
  </si>
  <si>
    <t>CAR1011</t>
  </si>
  <si>
    <t>CAOD5018-A</t>
  </si>
  <si>
    <t>https://thereserve2.apx.com/mymodule/reg/prjView.asp?id1=995</t>
  </si>
  <si>
    <t>NSF International Strategic Registrations, Ltd.</t>
  </si>
  <si>
    <t>EOS ARB ODS 2013-3</t>
  </si>
  <si>
    <t>CAR995</t>
  </si>
  <si>
    <t>CAOD5017-A</t>
  </si>
  <si>
    <t>https://acr2.apx.com/mymodule/reg/prjView.asp?id1=189</t>
  </si>
  <si>
    <t>Miller Forest</t>
  </si>
  <si>
    <t>ACR189</t>
  </si>
  <si>
    <t>CAFR5016-I</t>
  </si>
  <si>
    <t>CAFR5016-H</t>
  </si>
  <si>
    <t>CAFR5016-G</t>
  </si>
  <si>
    <t>CAFR5016-F</t>
  </si>
  <si>
    <t>CAFR5016-E</t>
  </si>
  <si>
    <t>CAFR5016-D</t>
  </si>
  <si>
    <t>On 12/12/2023, CARB retired all 1,405 credits from the buffer pool for the CAFR5225-A unintentional reversal.</t>
  </si>
  <si>
    <t>CAFR5016-C</t>
  </si>
  <si>
    <t>On 12/12/2023, CARB retired all 1,380 credits from the buffer pool for the CAFR5225-A unintentional reversal.</t>
  </si>
  <si>
    <t>CAFR5016-B</t>
  </si>
  <si>
    <t>On 4/13/2021, CARB retired 40,030 of 52,060 credits from the buffer pool for the CAFR5224-A-B reversal; on 1/25/2022, CARB retired the remaining 12,030 credits from the buffer pool for the CAFR5231-A unintentional reversal.</t>
  </si>
  <si>
    <t>CAFR5016-A</t>
  </si>
  <si>
    <t>https://acr2.apx.com/mymodule/reg/prjView.asp?id1=181</t>
  </si>
  <si>
    <t>EOS ARB ODS 2013-6</t>
  </si>
  <si>
    <t>ACR181</t>
  </si>
  <si>
    <t>CAOD5015-A</t>
  </si>
  <si>
    <t>https://thereserve2.apx.com/mymodule/reg/prjView.asp?id1=997</t>
  </si>
  <si>
    <t>Phibro Americas, LLC</t>
  </si>
  <si>
    <t>Blue Mountain Biogas</t>
  </si>
  <si>
    <t>CAR997</t>
  </si>
  <si>
    <t>CALS5014-H</t>
  </si>
  <si>
    <t>CALS5014-G</t>
  </si>
  <si>
    <t>CALS5014-F</t>
  </si>
  <si>
    <t>Blue Mountain Biogas, LLC</t>
  </si>
  <si>
    <t>CALS5014-(zero)</t>
  </si>
  <si>
    <t>CALS5014-E</t>
  </si>
  <si>
    <t>CALS5014-D</t>
  </si>
  <si>
    <t>Alpental Energy Partners, LLC</t>
  </si>
  <si>
    <t>CALS5014-C</t>
  </si>
  <si>
    <t>CALS5014-B</t>
  </si>
  <si>
    <t>CALS5014-A</t>
  </si>
  <si>
    <t>https://acr2.apx.com/mymodule/reg/prjView.asp?id1=176</t>
  </si>
  <si>
    <t>ECC ODS Destruction 2013</t>
  </si>
  <si>
    <t>ACR176</t>
  </si>
  <si>
    <t>CAOD5013-A</t>
  </si>
  <si>
    <t>https://acr2.apx.com/mymodule/reg/prjView.asp?id1=182</t>
  </si>
  <si>
    <t>Hanes Ranch, Inc.</t>
  </si>
  <si>
    <t>Hanes Ranch Forest Carbon Project</t>
  </si>
  <si>
    <t>ACR182</t>
  </si>
  <si>
    <t>CAFR5012-I</t>
  </si>
  <si>
    <t>CAFR5012-H</t>
  </si>
  <si>
    <t>CAFR5012-G</t>
  </si>
  <si>
    <t>In April 2021, 8,877 credits surrendered by the offset project operator to meet the obligation for the CAFR5012 reversal were retired.</t>
  </si>
  <si>
    <t>CAFR5012-F</t>
  </si>
  <si>
    <t>In April 2021, 8,850 credits surrendered by the offset project operator to meet the obligation for the CAFR5012 reversal were retired.</t>
  </si>
  <si>
    <t>CAFR5012-E</t>
  </si>
  <si>
    <t>In April 2021, 9,423 credits surrendered by the offset project operator to meet the obligation for the CAFR5012 reversal were retired.</t>
  </si>
  <si>
    <t>CAFR5012-D</t>
  </si>
  <si>
    <t>On 1/26/2021, CARB approved the verification of an intentional reversal of 27,150 mtCO2e during the project’s fourth reporting period.  Pursuant to section 95983(c)(3), the forest owners are required to submit 27,150 compliance instruments to CARB for placement in the Retirement Account.</t>
  </si>
  <si>
    <t>CAFR5012-(reversal)</t>
  </si>
  <si>
    <t>On 12/12/2023, CARB retired all 1,930 credits from the buffer pool for the CAFR5225-A unintentional reversal.</t>
  </si>
  <si>
    <t>CAFR5012-C</t>
  </si>
  <si>
    <t>CAFR5012-B</t>
  </si>
  <si>
    <t>On 1/25/2022, CARB retired all 20,586 credits from the buffer pool for the CAFR5231-A unintentional reversal.  96 credits were voluntarily retired in April 2024.</t>
  </si>
  <si>
    <t>CAFR5012-A</t>
  </si>
  <si>
    <t>https://thereserve2.apx.com/mymodule/reg/prjView.asp?id1=993</t>
  </si>
  <si>
    <t>Yurok Tribe/Forest Carbon Partners CKGG Improved Forest Management Project</t>
  </si>
  <si>
    <t>CAR993</t>
  </si>
  <si>
    <t>CAFR5011-J</t>
  </si>
  <si>
    <t>CAFR5011-I</t>
  </si>
  <si>
    <t>CAFR5011-H</t>
  </si>
  <si>
    <t>CAFR5011-G</t>
  </si>
  <si>
    <t>CAFR5011-F</t>
  </si>
  <si>
    <t>CAFR5011-E</t>
  </si>
  <si>
    <t>CAFR5011-D</t>
  </si>
  <si>
    <t>On 12/12/2023, CARB retired all 3,084 credits from the buffer pool for the CAFR5225-A unintentional reversal.</t>
  </si>
  <si>
    <t>CAFR5011-C</t>
  </si>
  <si>
    <t>CAFR5011-B</t>
  </si>
  <si>
    <t>On 9/12/2017, CARB retired all 132,187 credits from the buffer pool for the CAFR5076-A unintentional reversal.</t>
  </si>
  <si>
    <t>CAFR5011-A</t>
  </si>
  <si>
    <t>https://thereserve2.apx.com/mymodule/reg/prjView.asp?id1=1000</t>
  </si>
  <si>
    <t>EOS ARB ODS 2013-5</t>
  </si>
  <si>
    <t>CAR1000</t>
  </si>
  <si>
    <t>CAOD5009-A</t>
  </si>
  <si>
    <t>https://acr2.apx.com/mymodule/reg/prjView.asp?id1=179</t>
  </si>
  <si>
    <t>Wabashco Clean Sweep 1</t>
  </si>
  <si>
    <t>ACR179</t>
  </si>
  <si>
    <t>CAOD5007-A</t>
  </si>
  <si>
    <t>https://acr2.apx.com/mymodule/reg/prjView.asp?id1=172</t>
  </si>
  <si>
    <t>EOS ARB ODS 2013-2</t>
  </si>
  <si>
    <t>ACR172</t>
  </si>
  <si>
    <t>CAOD5004-A</t>
  </si>
  <si>
    <t>https://thereserve2.apx.com/mymodule/reg/prjView.asp?id1=973</t>
  </si>
  <si>
    <t>Great Lakes Forests 1, LLC</t>
  </si>
  <si>
    <t>Blue Source – Bishop Improved Forest Management Project</t>
  </si>
  <si>
    <t>CAR973</t>
  </si>
  <si>
    <t>CAFR5003-D</t>
  </si>
  <si>
    <t>On 12/12/2023, CARB retired all 67,159 credits from the buffer pool for the CAFR5225-A unintentional reversal.</t>
  </si>
  <si>
    <t>CAFR5003-C</t>
  </si>
  <si>
    <t>On 12/12/2023, CARB retired all 28,352 credits from the buffer pool for the CAFR5225-A unintentional reversal.</t>
  </si>
  <si>
    <t>CAFR5003-B</t>
  </si>
  <si>
    <t>On 9/12/2017, CARB retired 178,642 of 415,479 credits from the buffer pool for the CAFR5076-A unintentional reversal; on 4/13/2021, CARB retired the remaining 236,837 credits from the buffer pool for the CAFR5224-A-B reversal.</t>
  </si>
  <si>
    <t>CAFR5003-A</t>
  </si>
  <si>
    <t>https://acr2.apx.com/mymodule/reg/prjView.asp?id1=170</t>
  </si>
  <si>
    <t>ECC ODS Destruction 2012</t>
  </si>
  <si>
    <t>ACR170</t>
  </si>
  <si>
    <t>CAOD5002-A</t>
  </si>
  <si>
    <t>For the second verification (to reduce the invalidation period), the OPR ID# is ACR258.  For second verification project documentation, see https://acr2.apx.com/mymodule/reg/prjView.asp?id1=258.</t>
  </si>
  <si>
    <t>https://thereserve2.apx.com/mymodule/reg/prjView.asp?id1=992</t>
  </si>
  <si>
    <t>EOS ARB ODS 2013-1</t>
  </si>
  <si>
    <t>CAR992</t>
  </si>
  <si>
    <t>CAOD5001-A</t>
  </si>
  <si>
    <t>https://acr2.apx.com/mymodule/reg/prjView.asp?id1=1042</t>
  </si>
  <si>
    <t>A-Gas 1-2024</t>
  </si>
  <si>
    <t>ACR1042</t>
  </si>
  <si>
    <t>CAOD1042-A</t>
  </si>
  <si>
    <t>https://acr2.apx.com/mymodule/reg/prjView.asp?id1=1040</t>
  </si>
  <si>
    <t>Tradewater ODS 55</t>
  </si>
  <si>
    <t>ACR1040</t>
  </si>
  <si>
    <t>CAOD1040-A</t>
  </si>
  <si>
    <t>https://acr2.apx.com/mymodule/reg/prjView.asp?id1=1022</t>
  </si>
  <si>
    <t>Tradewater ODS 53B</t>
  </si>
  <si>
    <t>ACR1022</t>
  </si>
  <si>
    <t>CAOD1022-A</t>
  </si>
  <si>
    <t>https://acr2.apx.com/mymodule/reg/prjView.asp?id1=1020</t>
  </si>
  <si>
    <t>Hudson Tech 2024-1</t>
  </si>
  <si>
    <t>ACR1020</t>
  </si>
  <si>
    <t>CAOD1020-A</t>
  </si>
  <si>
    <t>https://acr2.apx.com/mymodule/reg/prjView.asp?id1=1013</t>
  </si>
  <si>
    <t>Tradewater ODS 54</t>
  </si>
  <si>
    <t>ACR1013</t>
  </si>
  <si>
    <t>CAOD1013-A</t>
  </si>
  <si>
    <t>https://acr2.apx.com/mymodule/reg/prjView.asp?id1=1007</t>
  </si>
  <si>
    <t>A-Gas 3-2023B</t>
  </si>
  <si>
    <t>ACR1007</t>
  </si>
  <si>
    <t>CAOD1007-A</t>
  </si>
  <si>
    <t>Comment</t>
  </si>
  <si>
    <t>Retired for Compliance in Quebec</t>
  </si>
  <si>
    <t>Retired 4th Compliance Period (CA)</t>
  </si>
  <si>
    <t>Retired 3rd Compliance Period (CA)</t>
  </si>
  <si>
    <t>Retired 2nd Compliance Period (CA)</t>
  </si>
  <si>
    <t>Retired 1st Compliance Period (CA)</t>
  </si>
  <si>
    <t>Retired Voluntarily</t>
  </si>
  <si>
    <t>Retired for Intentional Reversal</t>
  </si>
  <si>
    <t>Buffer Pool Retired</t>
  </si>
  <si>
    <t>Project Documentation</t>
  </si>
  <si>
    <t>Section 95989(b) Documentation, if applicable</t>
  </si>
  <si>
    <t>Provides DEBS</t>
  </si>
  <si>
    <t>State</t>
  </si>
  <si>
    <t>Verification Body</t>
  </si>
  <si>
    <t>Offset Project Operator</t>
  </si>
  <si>
    <t>Offset Project Name</t>
  </si>
  <si>
    <t>Start of Invalidation Timeframe</t>
  </si>
  <si>
    <t>Date Invalidation Period Reduced</t>
  </si>
  <si>
    <t>Invalidation Timeframe</t>
  </si>
  <si>
    <t>Issuance Date</t>
  </si>
  <si>
    <t>Forest Buffer Account Contribution</t>
  </si>
  <si>
    <t>ARB Offset Credits Issued</t>
  </si>
  <si>
    <t>Vintage</t>
  </si>
  <si>
    <t>Reporting Period End Date</t>
  </si>
  <si>
    <t>Reporting Period Start Date</t>
  </si>
  <si>
    <t>Early Action/ Compliance</t>
  </si>
  <si>
    <t>Project Type</t>
  </si>
  <si>
    <t>OPR Project ID</t>
  </si>
  <si>
    <t>CARB Issuance ID</t>
  </si>
  <si>
    <t>Reserve allowances</t>
  </si>
  <si>
    <t>Unsold allowances</t>
  </si>
  <si>
    <t>Purchased allowances</t>
  </si>
  <si>
    <t>CARB, Compliance Instrument Report Q3 2024</t>
  </si>
  <si>
    <t>CARB, Industry allocation summaries</t>
  </si>
  <si>
    <t>ARBOCs</t>
  </si>
  <si>
    <t>Nominal USD</t>
  </si>
  <si>
    <t>Price, generic</t>
  </si>
  <si>
    <t>Price, forest non-DEB</t>
  </si>
  <si>
    <t>Price, forest DEB</t>
  </si>
  <si>
    <t>Issuance</t>
  </si>
  <si>
    <t>https://ww2.arb.ca.gov/resources/documents/arb-offset-credit-issuance-table</t>
  </si>
  <si>
    <t>Prices</t>
  </si>
  <si>
    <t>CARB, Summary of Market Transfers Reports</t>
  </si>
  <si>
    <t>https://ww2.arb.ca.gov/our-work/programs/cap-and-trade-program/program-data/summary-market-transfers-report</t>
  </si>
  <si>
    <t>CARB, ARBOC Issuance Table</t>
  </si>
  <si>
    <t>The annual 2024 market transfers report is not available, so 2024 prices are assumed to be the average of Q1/Q2/Q3 prices</t>
  </si>
  <si>
    <t>There is no market transfers report for 2013, so prices in 2013 are assumed to be the same as in 2014</t>
  </si>
  <si>
    <t>Offsets</t>
  </si>
  <si>
    <t>Million ARBOCs</t>
  </si>
  <si>
    <t>Deflators</t>
  </si>
  <si>
    <t>CARB, ARBOC issuance table</t>
  </si>
  <si>
    <t>Note on prices</t>
  </si>
  <si>
    <t>Subtotal, Oil and gas</t>
  </si>
  <si>
    <t>Subtotal, Cement</t>
  </si>
  <si>
    <t>Subtotal, all others</t>
  </si>
  <si>
    <t>Danny Cullenward</t>
  </si>
  <si>
    <t>Mapping financial flows in California's market-based climate policies</t>
  </si>
  <si>
    <t>Tab</t>
  </si>
  <si>
    <t>Contents</t>
  </si>
  <si>
    <t>Fig 1</t>
  </si>
  <si>
    <t>Fig 2</t>
  </si>
  <si>
    <t>Fig 3</t>
  </si>
  <si>
    <t>Cap-and-trade</t>
  </si>
  <si>
    <t>Industry</t>
  </si>
  <si>
    <t>EDU 2020</t>
  </si>
  <si>
    <t>EDU 2030</t>
  </si>
  <si>
    <t>ARBOC issuance</t>
  </si>
  <si>
    <t>Main worksheet for the cap-and-trade analysis</t>
  </si>
  <si>
    <t>% total budget</t>
  </si>
  <si>
    <t>CARB, annual allowance allocation summaries</t>
  </si>
  <si>
    <t>https://ww2.arb.ca.gov/sites/default/files/2021-02/ct_reg_unofficial.pdf</t>
  </si>
  <si>
    <t>Cap-and-trade program regulations, Cal. Code Regs. title 17, division 3, chapter 1, subchapter 10, article 5</t>
  </si>
  <si>
    <t>https://govt.westlaw.com/calregs/Browse/Home/California/CaliforniaCodeofRegulations?guid=I113417D05A2111EC8227000D3A7C4BC3</t>
  </si>
  <si>
    <t>Data on free allowance allocations by year and industry (including natural gas utilities)</t>
  </si>
  <si>
    <t>Analysis of offset issuance volumes and prices from ARBOC issuance table</t>
  </si>
  <si>
    <t>Working draft for review, not for distribution or quotation</t>
  </si>
  <si>
    <t>Author</t>
  </si>
  <si>
    <t>Date</t>
  </si>
  <si>
    <t>dcullenward-iemac@ghgpolicy.org</t>
  </si>
  <si>
    <t>Quarter</t>
  </si>
  <si>
    <t>Current settlement</t>
  </si>
  <si>
    <t>Current reserve</t>
  </si>
  <si>
    <t>APCR Tier 1</t>
  </si>
  <si>
    <t>APCR Tier 2</t>
  </si>
  <si>
    <t>For graphing purposes only</t>
  </si>
  <si>
    <t xml:space="preserve">Sources: </t>
  </si>
  <si>
    <t>https://ww2.arb.ca.gov/our-work/programs/cap-and-trade-program/cost-containment-information/reserve-sale-notices-and</t>
  </si>
  <si>
    <t>CARB, reserve sale notices and reports</t>
  </si>
  <si>
    <t>APCR Tier 3 / price ceiling</t>
  </si>
  <si>
    <t>CARB, price ceiling information</t>
  </si>
  <si>
    <t>https://ww2.arb.ca.gov/our-work/programs/cap-and-trade-program/cost-containment-information/price-ceiling-information</t>
  </si>
  <si>
    <t>nominal USD / tCO2e</t>
  </si>
  <si>
    <t>2023 USD / tCO2e</t>
  </si>
  <si>
    <t>Data on auction settlement prices and market design by quarter</t>
  </si>
  <si>
    <t>Price floor</t>
  </si>
  <si>
    <t>Open market</t>
  </si>
  <si>
    <t>Data on free allowance allocations to electric utilities through 2020 (primary source)</t>
  </si>
  <si>
    <t>Data on free allowance allocations to electric utilities through 2030 (primary source)</t>
  </si>
  <si>
    <t>California Independent Emissions Market Advisory Committee</t>
  </si>
  <si>
    <t>Assumptions</t>
  </si>
  <si>
    <t>Industrial allocations in 2025-2030 are assumed to be the same as the average of 2020-2024</t>
  </si>
  <si>
    <t>Free allowance allocation to industry by sector</t>
  </si>
  <si>
    <t>Allowance budget allocations across industries and auctions</t>
  </si>
  <si>
    <t>Financial value of allowance and offset flows in the cap-and-trade program</t>
  </si>
  <si>
    <t>CAOD1067-A</t>
  </si>
  <si>
    <t>ACR1067</t>
  </si>
  <si>
    <t>Tradewater ODS 56</t>
  </si>
  <si>
    <t>https://acr2.apx.com/mymodule/reg/prjView.asp?id1=1067</t>
  </si>
  <si>
    <t>CAFR5105-G</t>
  </si>
  <si>
    <t>Green Assets – Woodlands Nature Reserve Avoided Conversion Project</t>
  </si>
  <si>
    <t>Woodlands Nature Reserve, LLC</t>
  </si>
  <si>
    <t>CAFR5105-H</t>
  </si>
  <si>
    <t>CAFR5105-I</t>
  </si>
  <si>
    <t>CALS5145-H</t>
  </si>
  <si>
    <t>CAFR5170-G</t>
  </si>
  <si>
    <t>CAMM5178-I</t>
  </si>
  <si>
    <t>CAFR5195-(reversal)</t>
  </si>
  <si>
    <t>On 12/10/2024, CARB approved the verification of an intentional reversal of 88,239 mtCO2e during the project’s seventh reporting period.  Pursuant to section 95983(c)(3), the forest owners are required to submit 88,239 compliance instruments to CARB for placement in the Retirement Account.</t>
  </si>
  <si>
    <t>CAFR5195-G</t>
  </si>
  <si>
    <t>On 3/12/2024, CARB retired all 568,084 credits from the buffer pool for the CAFR5233-A-E unintentional reversal.</t>
  </si>
  <si>
    <t>In November 2024, 6,471 credits surrendered by the offset project operator to meet the obligation for the CAFR5204 reversal were retired.</t>
  </si>
  <si>
    <t>CAFR5212-E</t>
  </si>
  <si>
    <t>CAFR5212-F</t>
  </si>
  <si>
    <t>CAFR5212-G</t>
  </si>
  <si>
    <t>CAFR5212-H</t>
  </si>
  <si>
    <t>CAFR5212-I</t>
  </si>
  <si>
    <t>CAFR5378-E</t>
  </si>
  <si>
    <t>CAFR5378-F</t>
  </si>
  <si>
    <t>CAFR5378-(zero)</t>
  </si>
  <si>
    <t>No GHG removal enhancements were credited for the seventh reporting period.</t>
  </si>
  <si>
    <t>CAMM5542-E</t>
  </si>
  <si>
    <t>CAMM5546-E</t>
  </si>
  <si>
    <t>CAMM5594-C</t>
  </si>
  <si>
    <t>CAMM5594-D</t>
  </si>
  <si>
    <t>CAMM5771-C</t>
  </si>
  <si>
    <t>CAMM5917-A</t>
  </si>
  <si>
    <t>ACR917</t>
  </si>
  <si>
    <t>PMR VT2</t>
  </si>
  <si>
    <t>https://acr2.apx.com/mymodule/reg/prjView.asp?id1=917</t>
  </si>
  <si>
    <t>CALS6315-E</t>
  </si>
  <si>
    <t>CALS6315-F</t>
  </si>
  <si>
    <t>CALS6316-E</t>
  </si>
  <si>
    <t>CALS6316-F</t>
  </si>
  <si>
    <t>CALS6317-F</t>
  </si>
  <si>
    <t>ARBOC issuance table (primary source) (Dec 24, 2024 version)</t>
  </si>
  <si>
    <t>Actual industrial allocations will vary, but the sum of industrial allocations and GGRF allowances will 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</si>
</sst>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_);_(* \(#,##0.0\);_(* &quot;-&quot;?_);_(@_)"/>
    <numFmt numFmtId="166" formatCode="_(* #,##0.0_);_(* \(#,##0.0\);_(* &quot;-&quot;??_);_(@_)"/>
    <numFmt numFmtId="167" formatCode="m/d/yyyy;@"/>
    <numFmt numFmtId="168" formatCode="0.0"/>
    <numFmt numFmtId="169" formatCode="_(* #,##0_);_(* \(#,##0\);_(* &quot;-&quot;??_);_(@_)"/>
    <numFmt numFmtId="170" formatCode="_(* #,##0_);_(* \(#,##0\);_(* &quot;-&quot;?_);_(@_)"/>
  </numFmts>
  <fonts count="29" x14ac:knownFonts="1">
    <font>
      <sz val="12"/>
      <color theme="1"/>
      <name val="Aptos Narrow"/>
      <family val="2"/>
      <scheme val="minor"/>
    </font>
    <font>
      <sz val="12"/>
      <color theme="1"/>
      <name val="Aptos Narrow"/>
      <family val="2"/>
      <scheme val="minor"/>
    </font>
    <font>
      <b/>
      <sz val="12"/>
      <name val="Aptos Narrow"/>
      <scheme val="minor"/>
    </font>
    <font>
      <sz val="12"/>
      <name val="Aptos Narrow"/>
      <scheme val="minor"/>
    </font>
    <font>
      <sz val="12"/>
      <color theme="1"/>
      <name val="Aptos Narrow"/>
      <scheme val="minor"/>
    </font>
    <font>
      <sz val="12"/>
      <color rgb="FF000000"/>
      <name val="Aptos Narrow"/>
      <scheme val="minor"/>
    </font>
    <font>
      <sz val="11"/>
      <color theme="1"/>
      <name val="Aptos Narrow"/>
      <family val="2"/>
      <scheme val="minor"/>
    </font>
    <font>
      <sz val="12"/>
      <color theme="1"/>
      <name val="Arial"/>
      <family val="2"/>
    </font>
    <font>
      <sz val="11"/>
      <color theme="1"/>
      <name val="Arial"/>
      <family val="2"/>
    </font>
    <font>
      <sz val="10"/>
      <color theme="1"/>
      <name val="Arial"/>
      <family val="2"/>
    </font>
    <font>
      <sz val="9"/>
      <color theme="1"/>
      <name val="Arial"/>
      <family val="2"/>
    </font>
    <font>
      <i/>
      <sz val="12"/>
      <color theme="1"/>
      <name val="Arial"/>
      <family val="2"/>
    </font>
    <font>
      <b/>
      <sz val="12"/>
      <color theme="1"/>
      <name val="Arial"/>
      <family val="2"/>
    </font>
    <font>
      <b/>
      <sz val="10"/>
      <color rgb="FF000000"/>
      <name val="Arial"/>
      <family val="2"/>
    </font>
    <font>
      <sz val="10"/>
      <color rgb="FF000000"/>
      <name val="Arial"/>
      <family val="2"/>
    </font>
    <font>
      <sz val="10"/>
      <name val="Arial"/>
      <family val="2"/>
    </font>
    <font>
      <u/>
      <sz val="12"/>
      <color theme="10"/>
      <name val="Aptos Narrow"/>
      <family val="2"/>
      <scheme val="minor"/>
    </font>
    <font>
      <b/>
      <sz val="12"/>
      <color theme="1"/>
      <name val="Aptos Narrow"/>
      <scheme val="minor"/>
    </font>
    <font>
      <b/>
      <sz val="12"/>
      <color rgb="FF000000"/>
      <name val="Aptos Narrow"/>
      <scheme val="minor"/>
    </font>
    <font>
      <sz val="11"/>
      <color theme="1"/>
      <name val="Aptos Narrow"/>
      <scheme val="minor"/>
    </font>
    <font>
      <u/>
      <sz val="11"/>
      <color theme="10"/>
      <name val="Aptos Narrow"/>
      <family val="2"/>
      <scheme val="minor"/>
    </font>
    <font>
      <sz val="11"/>
      <name val="Aptos Narrow"/>
      <family val="2"/>
      <scheme val="minor"/>
    </font>
    <font>
      <sz val="12"/>
      <name val="Aptos Narrow"/>
      <family val="2"/>
      <scheme val="minor"/>
    </font>
    <font>
      <b/>
      <sz val="11"/>
      <color theme="1"/>
      <name val="Aptos Narrow"/>
      <scheme val="minor"/>
    </font>
    <font>
      <sz val="11"/>
      <color rgb="FF000000"/>
      <name val="Aptos Narrow"/>
      <scheme val="minor"/>
    </font>
    <font>
      <u/>
      <sz val="11"/>
      <color theme="10"/>
      <name val="Aptos Narrow"/>
      <scheme val="minor"/>
    </font>
    <font>
      <sz val="11"/>
      <color rgb="FF000000"/>
      <name val="Aptos Narrow"/>
      <family val="2"/>
      <scheme val="minor"/>
    </font>
    <font>
      <u/>
      <sz val="12"/>
      <color theme="10"/>
      <name val="Aptos Narrow"/>
      <scheme val="minor"/>
    </font>
    <font>
      <sz val="10"/>
      <color rgb="FF000000"/>
      <name val="Aptos Narrow"/>
      <scheme val="minor"/>
    </font>
  </fonts>
  <fills count="14">
    <fill>
      <patternFill patternType="none"/>
    </fill>
    <fill>
      <patternFill patternType="gray125"/>
    </fill>
    <fill>
      <patternFill patternType="solid">
        <fgColor theme="0"/>
        <bgColor indexed="64"/>
      </patternFill>
    </fill>
    <fill>
      <patternFill patternType="solid">
        <fgColor theme="0"/>
        <bgColor rgb="FFFFF2CC"/>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0"/>
        <bgColor rgb="FF000000"/>
      </patternFill>
    </fill>
    <fill>
      <patternFill patternType="solid">
        <fgColor theme="0" tint="-4.9989318521683403E-2"/>
        <bgColor rgb="FFFFF2CC"/>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16"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0" fillId="0" borderId="0" applyNumberFormat="0" applyFill="0" applyBorder="0" applyAlignment="0" applyProtection="0"/>
    <xf numFmtId="0" fontId="26" fillId="0" borderId="0"/>
    <xf numFmtId="9" fontId="6" fillId="0" borderId="0" applyFont="0" applyFill="0" applyBorder="0" applyAlignment="0" applyProtection="0"/>
  </cellStyleXfs>
  <cellXfs count="279">
    <xf numFmtId="0" fontId="0" fillId="0" borderId="0" xfId="0"/>
    <xf numFmtId="0" fontId="4" fillId="2" borderId="0" xfId="0" applyFont="1" applyFill="1"/>
    <xf numFmtId="3" fontId="3" fillId="2" borderId="3" xfId="1" applyNumberFormat="1" applyFont="1" applyFill="1" applyBorder="1" applyAlignment="1">
      <alignment horizontal="left" vertical="center" wrapText="1"/>
    </xf>
    <xf numFmtId="3" fontId="5" fillId="0" borderId="0" xfId="0" applyNumberFormat="1" applyFont="1"/>
    <xf numFmtId="3" fontId="3" fillId="3" borderId="0" xfId="0" applyNumberFormat="1" applyFont="1" applyFill="1" applyAlignment="1">
      <alignment vertical="top"/>
    </xf>
    <xf numFmtId="0" fontId="2" fillId="3" borderId="0" xfId="0" applyFont="1" applyFill="1" applyAlignment="1">
      <alignment horizontal="center" vertical="top"/>
    </xf>
    <xf numFmtId="0" fontId="2" fillId="3" borderId="0" xfId="0" applyFont="1" applyFill="1" applyAlignment="1">
      <alignment vertical="top" wrapText="1"/>
    </xf>
    <xf numFmtId="0" fontId="3" fillId="3" borderId="0" xfId="0" applyFont="1" applyFill="1" applyAlignment="1">
      <alignment horizontal="left" vertical="top" indent="1"/>
    </xf>
    <xf numFmtId="0" fontId="3" fillId="3" borderId="2" xfId="0" applyFont="1" applyFill="1" applyBorder="1" applyAlignment="1">
      <alignment horizontal="left" vertical="top"/>
    </xf>
    <xf numFmtId="0" fontId="3" fillId="3" borderId="3" xfId="0" applyFont="1" applyFill="1" applyBorder="1" applyAlignment="1">
      <alignment horizontal="left" vertical="top" indent="1"/>
    </xf>
    <xf numFmtId="0" fontId="8" fillId="0" borderId="0" xfId="3" applyFont="1"/>
    <xf numFmtId="0" fontId="7" fillId="4" borderId="6" xfId="3" applyFont="1" applyFill="1" applyBorder="1" applyAlignment="1">
      <alignment horizontal="center" wrapText="1"/>
    </xf>
    <xf numFmtId="0" fontId="8" fillId="0" borderId="0" xfId="3" applyFont="1" applyAlignment="1">
      <alignment wrapText="1"/>
    </xf>
    <xf numFmtId="0" fontId="9" fillId="0" borderId="6" xfId="3" applyFont="1" applyBorder="1" applyAlignment="1">
      <alignment wrapText="1"/>
    </xf>
    <xf numFmtId="3" fontId="9" fillId="0" borderId="6" xfId="4" applyNumberFormat="1" applyFont="1" applyBorder="1" applyAlignment="1">
      <alignment horizontal="right"/>
    </xf>
    <xf numFmtId="3" fontId="9" fillId="0" borderId="6" xfId="4" applyNumberFormat="1" applyFont="1" applyFill="1" applyBorder="1" applyAlignment="1">
      <alignment horizontal="right"/>
    </xf>
    <xf numFmtId="0" fontId="8" fillId="5" borderId="4" xfId="3" applyFont="1" applyFill="1" applyBorder="1" applyAlignment="1">
      <alignment wrapText="1"/>
    </xf>
    <xf numFmtId="0" fontId="10" fillId="0" borderId="0" xfId="3" applyFont="1"/>
    <xf numFmtId="0" fontId="6" fillId="0" borderId="0" xfId="3"/>
    <xf numFmtId="0" fontId="13" fillId="0" borderId="14" xfId="3" applyFont="1" applyBorder="1" applyAlignment="1">
      <alignment horizontal="center" vertical="center"/>
    </xf>
    <xf numFmtId="0" fontId="14" fillId="0" borderId="13" xfId="3" applyFont="1" applyBorder="1" applyAlignment="1">
      <alignment vertical="center" wrapText="1"/>
    </xf>
    <xf numFmtId="0" fontId="14" fillId="0" borderId="14" xfId="3" applyFont="1" applyBorder="1" applyAlignment="1">
      <alignment horizontal="left" vertical="center"/>
    </xf>
    <xf numFmtId="0" fontId="14" fillId="0" borderId="14" xfId="3" applyFont="1" applyBorder="1" applyAlignment="1">
      <alignment horizontal="right" vertical="center"/>
    </xf>
    <xf numFmtId="3" fontId="14" fillId="0" borderId="14" xfId="3" applyNumberFormat="1" applyFont="1" applyBorder="1" applyAlignment="1">
      <alignment horizontal="right" vertical="center"/>
    </xf>
    <xf numFmtId="3" fontId="6" fillId="0" borderId="0" xfId="3" applyNumberFormat="1"/>
    <xf numFmtId="3" fontId="14" fillId="2" borderId="14" xfId="3" applyNumberFormat="1" applyFont="1" applyFill="1" applyBorder="1" applyAlignment="1">
      <alignment horizontal="right" vertical="center"/>
    </xf>
    <xf numFmtId="0" fontId="9" fillId="0" borderId="0" xfId="3" applyFont="1" applyAlignment="1">
      <alignment vertical="center" wrapText="1"/>
    </xf>
    <xf numFmtId="0" fontId="6" fillId="0" borderId="0" xfId="3" applyAlignment="1">
      <alignment horizontal="left"/>
    </xf>
    <xf numFmtId="0" fontId="4" fillId="2" borderId="0" xfId="0" applyFont="1" applyFill="1" applyAlignment="1">
      <alignment horizontal="left" indent="1"/>
    </xf>
    <xf numFmtId="0" fontId="16" fillId="2" borderId="0" xfId="5" applyFill="1"/>
    <xf numFmtId="0" fontId="17" fillId="2" borderId="0" xfId="0" applyFont="1" applyFill="1"/>
    <xf numFmtId="41" fontId="2" fillId="3" borderId="0" xfId="0" applyNumberFormat="1" applyFont="1" applyFill="1" applyAlignment="1">
      <alignment horizontal="left" wrapText="1"/>
    </xf>
    <xf numFmtId="0" fontId="17" fillId="2" borderId="0" xfId="0" applyFont="1" applyFill="1" applyAlignment="1">
      <alignment wrapText="1"/>
    </xf>
    <xf numFmtId="0" fontId="17" fillId="2" borderId="2" xfId="0" applyFont="1" applyFill="1" applyBorder="1" applyAlignment="1">
      <alignment horizontal="left"/>
    </xf>
    <xf numFmtId="0" fontId="18" fillId="6" borderId="2" xfId="0" applyFont="1" applyFill="1" applyBorder="1" applyAlignment="1">
      <alignment horizontal="left"/>
    </xf>
    <xf numFmtId="0" fontId="2" fillId="3" borderId="0" xfId="0" applyFont="1" applyFill="1" applyAlignment="1">
      <alignment wrapText="1"/>
    </xf>
    <xf numFmtId="41" fontId="4" fillId="2" borderId="0" xfId="0" applyNumberFormat="1" applyFont="1" applyFill="1"/>
    <xf numFmtId="0" fontId="4" fillId="2" borderId="2" xfId="0" applyFont="1" applyFill="1" applyBorder="1" applyAlignment="1">
      <alignment horizontal="left" indent="1"/>
    </xf>
    <xf numFmtId="41" fontId="4" fillId="2" borderId="2" xfId="0" applyNumberFormat="1" applyFont="1" applyFill="1" applyBorder="1"/>
    <xf numFmtId="0" fontId="4" fillId="2" borderId="2" xfId="0" applyFont="1" applyFill="1" applyBorder="1" applyAlignment="1">
      <alignment horizontal="center"/>
    </xf>
    <xf numFmtId="0" fontId="4" fillId="2" borderId="2" xfId="0" applyFont="1" applyFill="1" applyBorder="1"/>
    <xf numFmtId="0" fontId="4" fillId="2" borderId="0" xfId="0" applyFont="1" applyFill="1" applyAlignment="1">
      <alignment horizontal="left"/>
    </xf>
    <xf numFmtId="0" fontId="4" fillId="2" borderId="3" xfId="0" applyFont="1" applyFill="1" applyBorder="1" applyAlignment="1">
      <alignment horizontal="left" indent="2"/>
    </xf>
    <xf numFmtId="41" fontId="4" fillId="2" borderId="3" xfId="0" applyNumberFormat="1" applyFont="1" applyFill="1" applyBorder="1"/>
    <xf numFmtId="0" fontId="4" fillId="2" borderId="3" xfId="0" applyFont="1" applyFill="1" applyBorder="1" applyAlignment="1">
      <alignment horizontal="center"/>
    </xf>
    <xf numFmtId="0" fontId="4" fillId="2" borderId="3" xfId="0" applyFont="1" applyFill="1" applyBorder="1"/>
    <xf numFmtId="0" fontId="4" fillId="2" borderId="0" xfId="0" applyFont="1" applyFill="1" applyAlignment="1">
      <alignment horizontal="left" indent="2"/>
    </xf>
    <xf numFmtId="0" fontId="4" fillId="2" borderId="0" xfId="0" applyFont="1" applyFill="1" applyAlignment="1">
      <alignment horizontal="center"/>
    </xf>
    <xf numFmtId="0" fontId="4" fillId="2" borderId="1" xfId="0" applyFont="1" applyFill="1" applyBorder="1"/>
    <xf numFmtId="0" fontId="4" fillId="2" borderId="1" xfId="0" applyFont="1" applyFill="1" applyBorder="1" applyAlignment="1">
      <alignment horizontal="left" indent="2"/>
    </xf>
    <xf numFmtId="41" fontId="4" fillId="2" borderId="1" xfId="0" applyNumberFormat="1" applyFont="1" applyFill="1" applyBorder="1"/>
    <xf numFmtId="0" fontId="4" fillId="2" borderId="1" xfId="0" applyFont="1" applyFill="1" applyBorder="1" applyAlignment="1">
      <alignment horizontal="center"/>
    </xf>
    <xf numFmtId="3" fontId="4" fillId="2" borderId="2" xfId="0" applyNumberFormat="1" applyFont="1" applyFill="1" applyBorder="1"/>
    <xf numFmtId="3" fontId="4" fillId="0" borderId="2" xfId="0" applyNumberFormat="1" applyFont="1" applyBorder="1" applyAlignment="1">
      <alignment horizontal="center"/>
    </xf>
    <xf numFmtId="3" fontId="4" fillId="2" borderId="0" xfId="0" applyNumberFormat="1" applyFont="1" applyFill="1"/>
    <xf numFmtId="3" fontId="4" fillId="2" borderId="2" xfId="0" applyNumberFormat="1" applyFont="1" applyFill="1" applyBorder="1" applyAlignment="1">
      <alignment horizontal="center"/>
    </xf>
    <xf numFmtId="0" fontId="4" fillId="0" borderId="0" xfId="0" applyFont="1"/>
    <xf numFmtId="0" fontId="5" fillId="6" borderId="0" xfId="0" applyFont="1" applyFill="1"/>
    <xf numFmtId="0" fontId="4" fillId="5" borderId="2" xfId="0" applyFont="1" applyFill="1" applyBorder="1"/>
    <xf numFmtId="3" fontId="4" fillId="5" borderId="2" xfId="0" applyNumberFormat="1" applyFont="1" applyFill="1" applyBorder="1"/>
    <xf numFmtId="0" fontId="4" fillId="5" borderId="2" xfId="0" applyFont="1" applyFill="1" applyBorder="1" applyAlignment="1">
      <alignment horizontal="left"/>
    </xf>
    <xf numFmtId="0" fontId="4" fillId="5" borderId="3" xfId="0" applyFont="1" applyFill="1" applyBorder="1"/>
    <xf numFmtId="0" fontId="4" fillId="5" borderId="0" xfId="0" applyFont="1" applyFill="1"/>
    <xf numFmtId="0" fontId="4" fillId="5" borderId="0" xfId="0" applyFont="1" applyFill="1" applyAlignment="1">
      <alignment horizontal="left"/>
    </xf>
    <xf numFmtId="0" fontId="4" fillId="5" borderId="3" xfId="0" applyFont="1" applyFill="1" applyBorder="1" applyAlignment="1">
      <alignment horizontal="left"/>
    </xf>
    <xf numFmtId="0" fontId="4" fillId="5" borderId="1" xfId="0" applyFont="1" applyFill="1" applyBorder="1" applyAlignment="1">
      <alignment horizontal="left"/>
    </xf>
    <xf numFmtId="0" fontId="4" fillId="5" borderId="1" xfId="0" applyFont="1" applyFill="1" applyBorder="1"/>
    <xf numFmtId="0" fontId="4" fillId="2" borderId="3" xfId="0" applyFont="1" applyFill="1" applyBorder="1" applyAlignment="1">
      <alignment horizontal="left" indent="1"/>
    </xf>
    <xf numFmtId="0" fontId="4" fillId="2" borderId="1" xfId="0" applyFont="1" applyFill="1" applyBorder="1" applyAlignment="1">
      <alignment horizontal="left" indent="1"/>
    </xf>
    <xf numFmtId="41" fontId="4" fillId="5" borderId="2" xfId="0" applyNumberFormat="1" applyFont="1" applyFill="1" applyBorder="1"/>
    <xf numFmtId="41" fontId="4" fillId="5" borderId="3" xfId="0" applyNumberFormat="1" applyFont="1" applyFill="1" applyBorder="1"/>
    <xf numFmtId="41" fontId="4" fillId="5" borderId="0" xfId="0" applyNumberFormat="1" applyFont="1" applyFill="1"/>
    <xf numFmtId="41" fontId="4" fillId="2" borderId="0" xfId="0" applyNumberFormat="1" applyFont="1" applyFill="1" applyAlignment="1">
      <alignment horizontal="center"/>
    </xf>
    <xf numFmtId="0" fontId="17" fillId="2" borderId="0" xfId="0" applyFont="1" applyFill="1" applyAlignment="1">
      <alignment horizontal="left"/>
    </xf>
    <xf numFmtId="41" fontId="4" fillId="2" borderId="3" xfId="0" applyNumberFormat="1" applyFont="1" applyFill="1" applyBorder="1" applyAlignment="1">
      <alignment horizontal="center"/>
    </xf>
    <xf numFmtId="9" fontId="4" fillId="2" borderId="0" xfId="2" applyFont="1" applyFill="1" applyBorder="1"/>
    <xf numFmtId="164" fontId="4" fillId="2" borderId="0" xfId="2" applyNumberFormat="1" applyFont="1" applyFill="1" applyBorder="1"/>
    <xf numFmtId="164" fontId="4" fillId="2" borderId="3" xfId="2" applyNumberFormat="1" applyFont="1" applyFill="1" applyBorder="1"/>
    <xf numFmtId="164" fontId="4" fillId="2" borderId="1" xfId="2" applyNumberFormat="1" applyFont="1" applyFill="1" applyBorder="1"/>
    <xf numFmtId="9" fontId="4" fillId="5" borderId="0" xfId="2" applyFont="1" applyFill="1" applyBorder="1"/>
    <xf numFmtId="41" fontId="4" fillId="2" borderId="2" xfId="0" applyNumberFormat="1" applyFont="1" applyFill="1" applyBorder="1" applyAlignment="1">
      <alignment horizontal="center"/>
    </xf>
    <xf numFmtId="41" fontId="4" fillId="2" borderId="1" xfId="0" applyNumberFormat="1" applyFont="1" applyFill="1" applyBorder="1" applyAlignment="1">
      <alignment horizontal="center"/>
    </xf>
    <xf numFmtId="165" fontId="4" fillId="2" borderId="2" xfId="0" applyNumberFormat="1" applyFont="1" applyFill="1" applyBorder="1"/>
    <xf numFmtId="165" fontId="3" fillId="3" borderId="3" xfId="1" applyNumberFormat="1" applyFont="1" applyFill="1" applyBorder="1" applyAlignment="1">
      <alignment vertical="top"/>
    </xf>
    <xf numFmtId="165" fontId="4" fillId="2" borderId="3" xfId="0" applyNumberFormat="1" applyFont="1" applyFill="1" applyBorder="1"/>
    <xf numFmtId="165" fontId="3" fillId="3" borderId="0" xfId="1" applyNumberFormat="1" applyFont="1" applyFill="1" applyBorder="1" applyAlignment="1">
      <alignment vertical="top"/>
    </xf>
    <xf numFmtId="165" fontId="3" fillId="3" borderId="2" xfId="1" applyNumberFormat="1" applyFont="1" applyFill="1" applyBorder="1" applyAlignment="1">
      <alignment vertical="top"/>
    </xf>
    <xf numFmtId="165" fontId="4" fillId="2" borderId="0" xfId="0" applyNumberFormat="1" applyFont="1" applyFill="1"/>
    <xf numFmtId="0" fontId="0" fillId="2" borderId="0" xfId="0" applyFill="1"/>
    <xf numFmtId="3" fontId="2" fillId="3" borderId="0" xfId="0" applyNumberFormat="1" applyFont="1" applyFill="1" applyAlignment="1">
      <alignment vertical="top"/>
    </xf>
    <xf numFmtId="0" fontId="3" fillId="3" borderId="3" xfId="0" applyFont="1" applyFill="1" applyBorder="1" applyAlignment="1">
      <alignment horizontal="left" vertical="top"/>
    </xf>
    <xf numFmtId="0" fontId="3" fillId="3" borderId="0" xfId="0" applyFont="1" applyFill="1" applyAlignment="1">
      <alignment horizontal="left" vertical="top"/>
    </xf>
    <xf numFmtId="0" fontId="4" fillId="2" borderId="1" xfId="0" applyFont="1" applyFill="1" applyBorder="1" applyAlignment="1">
      <alignment horizontal="left"/>
    </xf>
    <xf numFmtId="165" fontId="4" fillId="2" borderId="1" xfId="0" applyNumberFormat="1" applyFont="1" applyFill="1" applyBorder="1"/>
    <xf numFmtId="165" fontId="3" fillId="3" borderId="0" xfId="1" applyNumberFormat="1" applyFont="1" applyFill="1" applyBorder="1" applyAlignment="1">
      <alignment horizontal="left" vertical="top" indent="1"/>
    </xf>
    <xf numFmtId="0" fontId="4" fillId="2" borderId="0" xfId="0" applyFont="1" applyFill="1" applyAlignment="1">
      <alignment horizontal="left" indent="3"/>
    </xf>
    <xf numFmtId="165" fontId="4" fillId="2" borderId="3" xfId="0" applyNumberFormat="1" applyFont="1" applyFill="1" applyBorder="1" applyAlignment="1">
      <alignment horizontal="left" indent="1"/>
    </xf>
    <xf numFmtId="165" fontId="4" fillId="5" borderId="0" xfId="0" applyNumberFormat="1" applyFont="1" applyFill="1"/>
    <xf numFmtId="0" fontId="4" fillId="2" borderId="1" xfId="0" applyFont="1" applyFill="1" applyBorder="1" applyAlignment="1">
      <alignment horizontal="left" indent="3"/>
    </xf>
    <xf numFmtId="42" fontId="3" fillId="3" borderId="2" xfId="0" applyNumberFormat="1" applyFont="1" applyFill="1" applyBorder="1" applyAlignment="1">
      <alignment horizontal="left" vertical="top"/>
    </xf>
    <xf numFmtId="42" fontId="3" fillId="3" borderId="3" xfId="0" applyNumberFormat="1" applyFont="1" applyFill="1" applyBorder="1" applyAlignment="1">
      <alignment horizontal="left" vertical="top"/>
    </xf>
    <xf numFmtId="42" fontId="3" fillId="3" borderId="0" xfId="0" applyNumberFormat="1" applyFont="1" applyFill="1" applyAlignment="1">
      <alignment horizontal="left" vertical="top"/>
    </xf>
    <xf numFmtId="42" fontId="4" fillId="2" borderId="0" xfId="0" applyNumberFormat="1" applyFont="1" applyFill="1" applyAlignment="1">
      <alignment horizontal="left"/>
    </xf>
    <xf numFmtId="42" fontId="4" fillId="2" borderId="1" xfId="0" applyNumberFormat="1" applyFont="1" applyFill="1" applyBorder="1" applyAlignment="1">
      <alignment horizontal="left"/>
    </xf>
    <xf numFmtId="165" fontId="4" fillId="5" borderId="3" xfId="0" applyNumberFormat="1" applyFont="1" applyFill="1" applyBorder="1" applyAlignment="1">
      <alignment horizontal="left" indent="1"/>
    </xf>
    <xf numFmtId="165" fontId="3" fillId="8" borderId="0" xfId="1" applyNumberFormat="1" applyFont="1" applyFill="1" applyBorder="1" applyAlignment="1">
      <alignment horizontal="left" vertical="top" indent="1"/>
    </xf>
    <xf numFmtId="165" fontId="4" fillId="2" borderId="0" xfId="0" applyNumberFormat="1" applyFont="1" applyFill="1" applyAlignment="1">
      <alignment horizontal="left" indent="1"/>
    </xf>
    <xf numFmtId="165" fontId="4" fillId="5" borderId="0" xfId="0" applyNumberFormat="1" applyFont="1" applyFill="1" applyAlignment="1">
      <alignment horizontal="left" indent="1"/>
    </xf>
    <xf numFmtId="168" fontId="4" fillId="2" borderId="0" xfId="0" applyNumberFormat="1" applyFont="1" applyFill="1"/>
    <xf numFmtId="166" fontId="4" fillId="2" borderId="0" xfId="7" applyNumberFormat="1" applyFont="1" applyFill="1" applyBorder="1"/>
    <xf numFmtId="43" fontId="4" fillId="2" borderId="0" xfId="3" applyNumberFormat="1" applyFont="1" applyFill="1"/>
    <xf numFmtId="44" fontId="4" fillId="2" borderId="0" xfId="0" applyNumberFormat="1" applyFont="1" applyFill="1"/>
    <xf numFmtId="0" fontId="1" fillId="0" borderId="0" xfId="3" applyFont="1" applyAlignment="1">
      <alignment wrapText="1"/>
    </xf>
    <xf numFmtId="0" fontId="1" fillId="0" borderId="0" xfId="3" applyFont="1"/>
    <xf numFmtId="0" fontId="1" fillId="0" borderId="6" xfId="4" applyNumberFormat="1" applyFont="1" applyFill="1" applyBorder="1" applyAlignment="1">
      <alignment wrapText="1"/>
    </xf>
    <xf numFmtId="37" fontId="1" fillId="0" borderId="6" xfId="4" applyNumberFormat="1" applyFont="1" applyFill="1" applyBorder="1"/>
    <xf numFmtId="169" fontId="1" fillId="0" borderId="6" xfId="4" applyNumberFormat="1" applyFont="1" applyFill="1" applyBorder="1"/>
    <xf numFmtId="169" fontId="1" fillId="0" borderId="6" xfId="4" applyNumberFormat="1" applyFont="1" applyFill="1" applyBorder="1" applyAlignment="1">
      <alignment horizontal="right"/>
    </xf>
    <xf numFmtId="0" fontId="16" fillId="0" borderId="6" xfId="8" applyFont="1" applyFill="1" applyBorder="1"/>
    <xf numFmtId="0" fontId="1" fillId="0" borderId="6" xfId="4" applyNumberFormat="1" applyFont="1" applyFill="1" applyBorder="1" applyAlignment="1"/>
    <xf numFmtId="0" fontId="21" fillId="0" borderId="0" xfId="3" applyFont="1"/>
    <xf numFmtId="169" fontId="1" fillId="0" borderId="6" xfId="4" applyNumberFormat="1" applyFont="1" applyFill="1" applyBorder="1" applyAlignment="1">
      <alignment horizontal="left"/>
    </xf>
    <xf numFmtId="169" fontId="1" fillId="0" borderId="6" xfId="4" applyNumberFormat="1" applyFont="1" applyBorder="1" applyAlignment="1">
      <alignment horizontal="left"/>
    </xf>
    <xf numFmtId="169" fontId="1" fillId="0" borderId="6" xfId="4" applyNumberFormat="1" applyFont="1" applyBorder="1" applyAlignment="1">
      <alignment horizontal="right"/>
    </xf>
    <xf numFmtId="0" fontId="16" fillId="0" borderId="6" xfId="8" applyNumberFormat="1" applyFont="1" applyFill="1" applyBorder="1" applyAlignment="1"/>
    <xf numFmtId="37" fontId="1" fillId="0" borderId="6" xfId="4" applyNumberFormat="1" applyFont="1" applyBorder="1"/>
    <xf numFmtId="0" fontId="16" fillId="0" borderId="6" xfId="8" applyFont="1" applyBorder="1"/>
    <xf numFmtId="0" fontId="1" fillId="0" borderId="6" xfId="4" applyNumberFormat="1" applyFont="1" applyBorder="1"/>
    <xf numFmtId="169" fontId="1" fillId="0" borderId="15" xfId="4" applyNumberFormat="1" applyFont="1" applyFill="1" applyBorder="1" applyAlignment="1">
      <alignment horizontal="right"/>
    </xf>
    <xf numFmtId="0" fontId="22" fillId="0" borderId="6" xfId="4" applyNumberFormat="1" applyFont="1" applyFill="1" applyBorder="1" applyAlignment="1">
      <alignment wrapText="1"/>
    </xf>
    <xf numFmtId="37" fontId="22" fillId="0" borderId="6" xfId="4" applyNumberFormat="1" applyFont="1" applyFill="1" applyBorder="1"/>
    <xf numFmtId="169" fontId="22" fillId="0" borderId="6" xfId="4" applyNumberFormat="1" applyFont="1" applyFill="1" applyBorder="1" applyAlignment="1">
      <alignment horizontal="right"/>
    </xf>
    <xf numFmtId="169" fontId="22" fillId="0" borderId="6" xfId="4" applyNumberFormat="1" applyFont="1" applyFill="1" applyBorder="1"/>
    <xf numFmtId="14" fontId="1" fillId="0" borderId="0" xfId="3" applyNumberFormat="1" applyFont="1"/>
    <xf numFmtId="169" fontId="1" fillId="0" borderId="6" xfId="4" applyNumberFormat="1" applyFont="1" applyBorder="1"/>
    <xf numFmtId="0" fontId="20" fillId="0" borderId="6" xfId="8" applyNumberFormat="1" applyFill="1" applyBorder="1" applyAlignment="1"/>
    <xf numFmtId="0" fontId="6" fillId="0" borderId="0" xfId="3" applyAlignment="1">
      <alignment wrapText="1"/>
    </xf>
    <xf numFmtId="0" fontId="23" fillId="2" borderId="0" xfId="3" applyFont="1" applyFill="1"/>
    <xf numFmtId="0" fontId="4" fillId="4" borderId="0" xfId="0" applyFont="1" applyFill="1"/>
    <xf numFmtId="166" fontId="4" fillId="2" borderId="0" xfId="0" applyNumberFormat="1" applyFont="1" applyFill="1"/>
    <xf numFmtId="170" fontId="4" fillId="2" borderId="0" xfId="0" applyNumberFormat="1" applyFont="1" applyFill="1"/>
    <xf numFmtId="170" fontId="4" fillId="2" borderId="0" xfId="0" applyNumberFormat="1" applyFont="1" applyFill="1" applyAlignment="1">
      <alignment horizontal="center"/>
    </xf>
    <xf numFmtId="170" fontId="1" fillId="2" borderId="0" xfId="7" applyNumberFormat="1" applyFont="1" applyFill="1" applyBorder="1"/>
    <xf numFmtId="0" fontId="4" fillId="2" borderId="2" xfId="0" applyFont="1" applyFill="1" applyBorder="1" applyAlignment="1">
      <alignment horizontal="left"/>
    </xf>
    <xf numFmtId="42" fontId="4" fillId="2" borderId="2" xfId="0" applyNumberFormat="1" applyFont="1" applyFill="1" applyBorder="1" applyAlignment="1">
      <alignment horizontal="left"/>
    </xf>
    <xf numFmtId="165" fontId="4" fillId="2" borderId="2" xfId="0" applyNumberFormat="1" applyFont="1" applyFill="1" applyBorder="1" applyAlignment="1">
      <alignment horizontal="left"/>
    </xf>
    <xf numFmtId="3" fontId="3" fillId="2" borderId="0" xfId="1" applyNumberFormat="1" applyFont="1" applyFill="1" applyBorder="1" applyAlignment="1">
      <alignment horizontal="left" vertical="center" wrapText="1"/>
    </xf>
    <xf numFmtId="0" fontId="4" fillId="2" borderId="0" xfId="0" applyFont="1" applyFill="1" applyAlignment="1">
      <alignment horizontal="left" vertical="center" wrapText="1"/>
    </xf>
    <xf numFmtId="0" fontId="19" fillId="2" borderId="0" xfId="3" applyFont="1" applyFill="1"/>
    <xf numFmtId="0" fontId="19" fillId="2" borderId="3" xfId="3" applyFont="1" applyFill="1" applyBorder="1"/>
    <xf numFmtId="4" fontId="19" fillId="4" borderId="3" xfId="3" applyNumberFormat="1" applyFont="1" applyFill="1" applyBorder="1"/>
    <xf numFmtId="4" fontId="19" fillId="2" borderId="0" xfId="3" applyNumberFormat="1" applyFont="1" applyFill="1"/>
    <xf numFmtId="3" fontId="19" fillId="2" borderId="0" xfId="3" applyNumberFormat="1" applyFont="1" applyFill="1"/>
    <xf numFmtId="4" fontId="19" fillId="4" borderId="0" xfId="3" applyNumberFormat="1" applyFont="1" applyFill="1"/>
    <xf numFmtId="0" fontId="19" fillId="2" borderId="2" xfId="3" applyFont="1" applyFill="1" applyBorder="1"/>
    <xf numFmtId="3" fontId="19" fillId="4" borderId="2" xfId="3" applyNumberFormat="1" applyFont="1" applyFill="1" applyBorder="1"/>
    <xf numFmtId="14" fontId="19" fillId="2" borderId="3" xfId="3" applyNumberFormat="1" applyFont="1" applyFill="1" applyBorder="1"/>
    <xf numFmtId="0" fontId="19" fillId="2" borderId="1" xfId="3" applyFont="1" applyFill="1" applyBorder="1"/>
    <xf numFmtId="14" fontId="19" fillId="2" borderId="1" xfId="3" applyNumberFormat="1" applyFont="1" applyFill="1" applyBorder="1"/>
    <xf numFmtId="8" fontId="19" fillId="10" borderId="3" xfId="3" applyNumberFormat="1" applyFont="1" applyFill="1" applyBorder="1"/>
    <xf numFmtId="8" fontId="19" fillId="2" borderId="3" xfId="3" applyNumberFormat="1" applyFont="1" applyFill="1" applyBorder="1"/>
    <xf numFmtId="8" fontId="19" fillId="10" borderId="0" xfId="3" applyNumberFormat="1" applyFont="1" applyFill="1"/>
    <xf numFmtId="8" fontId="19" fillId="2" borderId="0" xfId="3" applyNumberFormat="1" applyFont="1" applyFill="1"/>
    <xf numFmtId="8" fontId="19" fillId="4" borderId="0" xfId="3" applyNumberFormat="1" applyFont="1" applyFill="1"/>
    <xf numFmtId="8" fontId="19" fillId="4" borderId="1" xfId="3" applyNumberFormat="1" applyFont="1" applyFill="1" applyBorder="1"/>
    <xf numFmtId="8" fontId="19" fillId="2" borderId="1" xfId="3" applyNumberFormat="1" applyFont="1" applyFill="1" applyBorder="1"/>
    <xf numFmtId="0" fontId="24" fillId="2" borderId="0" xfId="0" applyFont="1" applyFill="1"/>
    <xf numFmtId="8" fontId="24" fillId="2" borderId="0" xfId="0" applyNumberFormat="1" applyFont="1" applyFill="1"/>
    <xf numFmtId="8" fontId="24" fillId="2" borderId="3" xfId="0" applyNumberFormat="1" applyFont="1" applyFill="1" applyBorder="1"/>
    <xf numFmtId="0" fontId="19" fillId="10" borderId="3" xfId="3" applyFont="1" applyFill="1" applyBorder="1"/>
    <xf numFmtId="0" fontId="19" fillId="4" borderId="0" xfId="3" applyFont="1" applyFill="1"/>
    <xf numFmtId="0" fontId="19" fillId="4" borderId="1" xfId="3" applyFont="1" applyFill="1" applyBorder="1"/>
    <xf numFmtId="0" fontId="24" fillId="4" borderId="1" xfId="0" applyFont="1" applyFill="1" applyBorder="1"/>
    <xf numFmtId="8" fontId="24" fillId="2" borderId="1" xfId="0" applyNumberFormat="1" applyFont="1" applyFill="1" applyBorder="1"/>
    <xf numFmtId="0" fontId="25" fillId="2" borderId="0" xfId="5" applyFont="1" applyFill="1"/>
    <xf numFmtId="0" fontId="24" fillId="7" borderId="0" xfId="0" applyFont="1" applyFill="1"/>
    <xf numFmtId="0" fontId="25" fillId="2" borderId="0" xfId="5" applyFont="1" applyFill="1" applyBorder="1"/>
    <xf numFmtId="43" fontId="19" fillId="2" borderId="2" xfId="3" applyNumberFormat="1" applyFont="1" applyFill="1" applyBorder="1"/>
    <xf numFmtId="43" fontId="19" fillId="2" borderId="3" xfId="3" applyNumberFormat="1" applyFont="1" applyFill="1" applyBorder="1"/>
    <xf numFmtId="43" fontId="19" fillId="2" borderId="0" xfId="3" applyNumberFormat="1" applyFont="1" applyFill="1"/>
    <xf numFmtId="0" fontId="0" fillId="2" borderId="3" xfId="0" applyFill="1" applyBorder="1"/>
    <xf numFmtId="0" fontId="0" fillId="2" borderId="1" xfId="0" applyFill="1" applyBorder="1"/>
    <xf numFmtId="15" fontId="0" fillId="2" borderId="0" xfId="0" applyNumberFormat="1" applyFill="1" applyAlignment="1">
      <alignment horizontal="left"/>
    </xf>
    <xf numFmtId="42" fontId="3" fillId="8" borderId="2" xfId="0" applyNumberFormat="1" applyFont="1" applyFill="1" applyBorder="1" applyAlignment="1">
      <alignment horizontal="left" vertical="top"/>
    </xf>
    <xf numFmtId="42" fontId="3" fillId="8" borderId="3" xfId="0" applyNumberFormat="1" applyFont="1" applyFill="1" applyBorder="1" applyAlignment="1">
      <alignment horizontal="left" vertical="top"/>
    </xf>
    <xf numFmtId="42" fontId="3" fillId="8" borderId="0" xfId="0" applyNumberFormat="1" applyFont="1" applyFill="1" applyAlignment="1">
      <alignment horizontal="left" vertical="top"/>
    </xf>
    <xf numFmtId="42" fontId="4" fillId="5" borderId="0" xfId="0" applyNumberFormat="1" applyFont="1" applyFill="1" applyAlignment="1">
      <alignment horizontal="left"/>
    </xf>
    <xf numFmtId="42" fontId="4" fillId="5" borderId="1" xfId="0" applyNumberFormat="1" applyFont="1" applyFill="1" applyBorder="1" applyAlignment="1">
      <alignment horizontal="left"/>
    </xf>
    <xf numFmtId="42" fontId="4" fillId="5" borderId="2" xfId="0" applyNumberFormat="1" applyFont="1" applyFill="1" applyBorder="1" applyAlignment="1">
      <alignment horizontal="left"/>
    </xf>
    <xf numFmtId="0" fontId="4" fillId="2" borderId="3" xfId="0" applyFont="1" applyFill="1" applyBorder="1" applyAlignment="1">
      <alignment horizontal="left"/>
    </xf>
    <xf numFmtId="166" fontId="0" fillId="2" borderId="3" xfId="7" applyNumberFormat="1" applyFont="1" applyFill="1" applyBorder="1"/>
    <xf numFmtId="168" fontId="6" fillId="2" borderId="3" xfId="3" applyNumberFormat="1" applyFill="1" applyBorder="1"/>
    <xf numFmtId="0" fontId="4" fillId="4" borderId="3" xfId="0" applyFont="1" applyFill="1" applyBorder="1"/>
    <xf numFmtId="0" fontId="17" fillId="11" borderId="0" xfId="0" applyFont="1" applyFill="1"/>
    <xf numFmtId="0" fontId="0" fillId="11" borderId="0" xfId="0" applyFill="1"/>
    <xf numFmtId="0" fontId="0" fillId="2" borderId="0" xfId="0" applyFill="1" applyAlignment="1">
      <alignment horizontal="left"/>
    </xf>
    <xf numFmtId="0" fontId="0" fillId="2" borderId="1" xfId="0" applyFill="1" applyBorder="1" applyAlignment="1">
      <alignment horizontal="left"/>
    </xf>
    <xf numFmtId="44" fontId="18" fillId="7" borderId="0" xfId="6" applyFont="1" applyFill="1" applyBorder="1" applyAlignment="1">
      <alignment horizontal="left"/>
    </xf>
    <xf numFmtId="44" fontId="18" fillId="7" borderId="1" xfId="6" applyFont="1" applyFill="1" applyBorder="1" applyAlignment="1">
      <alignment horizontal="left"/>
    </xf>
    <xf numFmtId="0" fontId="17" fillId="2" borderId="1" xfId="0" applyFont="1" applyFill="1" applyBorder="1"/>
    <xf numFmtId="43" fontId="4" fillId="2" borderId="0" xfId="0" applyNumberFormat="1" applyFont="1" applyFill="1"/>
    <xf numFmtId="44" fontId="5" fillId="7" borderId="0" xfId="6" applyFont="1" applyFill="1" applyAlignment="1">
      <alignment horizontal="right"/>
    </xf>
    <xf numFmtId="0" fontId="17" fillId="2" borderId="1" xfId="0" applyFont="1" applyFill="1" applyBorder="1" applyAlignment="1">
      <alignment horizontal="left"/>
    </xf>
    <xf numFmtId="44" fontId="5" fillId="7" borderId="0" xfId="6" applyFont="1" applyFill="1" applyBorder="1" applyAlignment="1">
      <alignment horizontal="right"/>
    </xf>
    <xf numFmtId="44" fontId="5" fillId="7" borderId="0" xfId="6" applyFont="1" applyFill="1" applyBorder="1" applyAlignment="1">
      <alignment horizontal="left"/>
    </xf>
    <xf numFmtId="0" fontId="27" fillId="2" borderId="0" xfId="5" applyFont="1" applyFill="1" applyBorder="1"/>
    <xf numFmtId="0" fontId="18" fillId="7" borderId="0" xfId="0" applyFont="1" applyFill="1"/>
    <xf numFmtId="0" fontId="5" fillId="7" borderId="0" xfId="0" applyFont="1" applyFill="1"/>
    <xf numFmtId="166" fontId="5" fillId="7" borderId="0" xfId="0" applyNumberFormat="1" applyFont="1" applyFill="1"/>
    <xf numFmtId="44" fontId="4" fillId="4" borderId="0" xfId="0" applyNumberFormat="1" applyFont="1" applyFill="1"/>
    <xf numFmtId="0" fontId="28" fillId="2" borderId="0" xfId="0" applyFont="1" applyFill="1"/>
    <xf numFmtId="44" fontId="4" fillId="2" borderId="0" xfId="6" applyFont="1" applyFill="1" applyBorder="1"/>
    <xf numFmtId="0" fontId="27" fillId="2" borderId="0" xfId="5" applyFont="1" applyFill="1"/>
    <xf numFmtId="0" fontId="5" fillId="2" borderId="0" xfId="0" applyFont="1" applyFill="1"/>
    <xf numFmtId="44" fontId="18" fillId="7" borderId="3" xfId="6" applyFont="1" applyFill="1" applyBorder="1" applyAlignment="1">
      <alignment horizontal="left"/>
    </xf>
    <xf numFmtId="43" fontId="4" fillId="2" borderId="3" xfId="0" applyNumberFormat="1" applyFont="1" applyFill="1" applyBorder="1"/>
    <xf numFmtId="44" fontId="4" fillId="2" borderId="3" xfId="0" applyNumberFormat="1" applyFont="1" applyFill="1" applyBorder="1"/>
    <xf numFmtId="43" fontId="4" fillId="2" borderId="1" xfId="0" applyNumberFormat="1" applyFont="1" applyFill="1" applyBorder="1"/>
    <xf numFmtId="43" fontId="4" fillId="12" borderId="1" xfId="0" applyNumberFormat="1" applyFont="1" applyFill="1" applyBorder="1"/>
    <xf numFmtId="43" fontId="18" fillId="7" borderId="3" xfId="6" applyNumberFormat="1" applyFont="1" applyFill="1" applyBorder="1" applyAlignment="1">
      <alignment horizontal="left"/>
    </xf>
    <xf numFmtId="44" fontId="5" fillId="7" borderId="3" xfId="6" applyFont="1" applyFill="1" applyBorder="1" applyAlignment="1">
      <alignment horizontal="right"/>
    </xf>
    <xf numFmtId="43" fontId="5" fillId="7" borderId="3" xfId="6" applyNumberFormat="1" applyFont="1" applyFill="1" applyBorder="1" applyAlignment="1">
      <alignment horizontal="right"/>
    </xf>
    <xf numFmtId="43" fontId="4" fillId="2" borderId="3" xfId="6" applyNumberFormat="1" applyFont="1" applyFill="1" applyBorder="1"/>
    <xf numFmtId="43" fontId="18" fillId="7" borderId="0" xfId="6" applyNumberFormat="1" applyFont="1" applyFill="1" applyBorder="1" applyAlignment="1">
      <alignment horizontal="left"/>
    </xf>
    <xf numFmtId="43" fontId="5" fillId="7" borderId="0" xfId="6" applyNumberFormat="1" applyFont="1" applyFill="1" applyBorder="1" applyAlignment="1">
      <alignment horizontal="right"/>
    </xf>
    <xf numFmtId="43" fontId="18" fillId="7" borderId="1" xfId="6" applyNumberFormat="1" applyFont="1" applyFill="1" applyBorder="1" applyAlignment="1">
      <alignment horizontal="left"/>
    </xf>
    <xf numFmtId="43" fontId="5" fillId="2" borderId="1" xfId="0" applyNumberFormat="1" applyFont="1" applyFill="1" applyBorder="1"/>
    <xf numFmtId="3" fontId="19" fillId="4" borderId="1" xfId="3" applyNumberFormat="1" applyFont="1" applyFill="1" applyBorder="1"/>
    <xf numFmtId="164" fontId="4" fillId="2" borderId="0" xfId="2" applyNumberFormat="1" applyFont="1" applyFill="1"/>
    <xf numFmtId="0" fontId="17" fillId="2" borderId="3" xfId="0" applyFont="1" applyFill="1" applyBorder="1"/>
    <xf numFmtId="44" fontId="4" fillId="2" borderId="3" xfId="6" applyFont="1" applyFill="1" applyBorder="1"/>
    <xf numFmtId="44" fontId="4" fillId="0" borderId="3" xfId="6" applyFont="1" applyBorder="1"/>
    <xf numFmtId="44" fontId="4" fillId="2" borderId="1" xfId="6" applyFont="1" applyFill="1" applyBorder="1"/>
    <xf numFmtId="44" fontId="4" fillId="2" borderId="1" xfId="0" applyNumberFormat="1" applyFont="1" applyFill="1" applyBorder="1"/>
    <xf numFmtId="44" fontId="4" fillId="4" borderId="1" xfId="0" applyNumberFormat="1" applyFont="1" applyFill="1" applyBorder="1"/>
    <xf numFmtId="44" fontId="4" fillId="4" borderId="3" xfId="0" applyNumberFormat="1" applyFont="1" applyFill="1" applyBorder="1"/>
    <xf numFmtId="44" fontId="4" fillId="13" borderId="3" xfId="0" applyNumberFormat="1" applyFont="1" applyFill="1" applyBorder="1"/>
    <xf numFmtId="44" fontId="4" fillId="13" borderId="0" xfId="0" applyNumberFormat="1" applyFont="1" applyFill="1"/>
    <xf numFmtId="44" fontId="4" fillId="13" borderId="1" xfId="0" applyNumberFormat="1" applyFont="1" applyFill="1" applyBorder="1"/>
    <xf numFmtId="8" fontId="19" fillId="4" borderId="3" xfId="3" applyNumberFormat="1" applyFont="1" applyFill="1" applyBorder="1"/>
    <xf numFmtId="0" fontId="1" fillId="9" borderId="6" xfId="0" applyFont="1" applyFill="1" applyBorder="1" applyAlignment="1">
      <alignment wrapText="1"/>
    </xf>
    <xf numFmtId="0" fontId="1" fillId="9" borderId="6" xfId="0" applyFont="1" applyFill="1" applyBorder="1"/>
    <xf numFmtId="0" fontId="1" fillId="0" borderId="6" xfId="0" applyFont="1" applyBorder="1"/>
    <xf numFmtId="167" fontId="1" fillId="0" borderId="6" xfId="0" applyNumberFormat="1" applyFont="1" applyBorder="1"/>
    <xf numFmtId="14" fontId="1" fillId="0" borderId="6" xfId="0" applyNumberFormat="1" applyFont="1" applyBorder="1"/>
    <xf numFmtId="0" fontId="1" fillId="0" borderId="6" xfId="0" applyFont="1" applyBorder="1" applyAlignment="1">
      <alignment horizontal="center"/>
    </xf>
    <xf numFmtId="14" fontId="1" fillId="0" borderId="6" xfId="0" applyNumberFormat="1" applyFont="1" applyBorder="1" applyAlignment="1">
      <alignment horizontal="right"/>
    </xf>
    <xf numFmtId="14" fontId="22" fillId="0" borderId="6" xfId="0" applyNumberFormat="1" applyFont="1" applyBorder="1"/>
    <xf numFmtId="0" fontId="22" fillId="0" borderId="6" xfId="0" applyFont="1" applyBorder="1"/>
    <xf numFmtId="167" fontId="22" fillId="0" borderId="6" xfId="0" applyNumberFormat="1" applyFont="1" applyBorder="1"/>
    <xf numFmtId="0" fontId="22" fillId="0" borderId="6" xfId="0" applyFont="1" applyBorder="1" applyAlignment="1">
      <alignment horizontal="center"/>
    </xf>
    <xf numFmtId="14" fontId="22" fillId="0" borderId="6" xfId="0" applyNumberFormat="1" applyFont="1" applyBorder="1" applyAlignment="1">
      <alignment horizontal="right"/>
    </xf>
    <xf numFmtId="14" fontId="1" fillId="0" borderId="0" xfId="0" applyNumberFormat="1" applyFont="1"/>
    <xf numFmtId="0" fontId="1" fillId="0" borderId="0" xfId="0" applyFont="1"/>
    <xf numFmtId="0" fontId="1" fillId="0" borderId="0" xfId="4" applyNumberFormat="1" applyFont="1" applyFill="1" applyBorder="1" applyAlignment="1">
      <alignment wrapText="1"/>
    </xf>
    <xf numFmtId="164" fontId="4" fillId="5" borderId="0" xfId="2" applyNumberFormat="1" applyFont="1" applyFill="1" applyBorder="1"/>
    <xf numFmtId="164" fontId="4" fillId="5" borderId="1" xfId="2" applyNumberFormat="1" applyFont="1" applyFill="1" applyBorder="1"/>
    <xf numFmtId="165" fontId="4" fillId="5" borderId="3" xfId="0" applyNumberFormat="1" applyFont="1" applyFill="1" applyBorder="1"/>
    <xf numFmtId="0" fontId="4" fillId="2" borderId="3" xfId="0" applyFont="1" applyFill="1" applyBorder="1" applyAlignment="1">
      <alignment vertical="center"/>
    </xf>
    <xf numFmtId="0" fontId="0" fillId="0" borderId="0" xfId="0" applyAlignment="1">
      <alignment vertical="center"/>
    </xf>
    <xf numFmtId="0" fontId="0" fillId="0" borderId="1" xfId="0" applyBorder="1" applyAlignment="1">
      <alignment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9" fillId="0" borderId="0" xfId="3" applyFont="1" applyAlignment="1">
      <alignment horizontal="left" vertical="center" wrapText="1"/>
    </xf>
    <xf numFmtId="0" fontId="7" fillId="0" borderId="8" xfId="3" applyFont="1" applyBorder="1" applyAlignment="1">
      <alignment horizontal="left" vertical="center" wrapText="1"/>
    </xf>
    <xf numFmtId="0" fontId="12" fillId="0" borderId="8" xfId="3" applyFont="1" applyBorder="1" applyAlignment="1">
      <alignment horizontal="left" vertical="center" wrapText="1"/>
    </xf>
    <xf numFmtId="0" fontId="13" fillId="0" borderId="9" xfId="3" applyFont="1" applyBorder="1" applyAlignment="1">
      <alignment vertical="center" wrapText="1"/>
    </xf>
    <xf numFmtId="0" fontId="13" fillId="0" borderId="13" xfId="3" applyFont="1" applyBorder="1" applyAlignment="1">
      <alignment vertical="center" wrapText="1"/>
    </xf>
    <xf numFmtId="0" fontId="13" fillId="0" borderId="9" xfId="3" applyFont="1" applyBorder="1" applyAlignment="1">
      <alignment horizontal="left" vertical="center" wrapText="1"/>
    </xf>
    <xf numFmtId="0" fontId="13" fillId="0" borderId="13" xfId="3" applyFont="1" applyBorder="1" applyAlignment="1">
      <alignment horizontal="left" vertical="center" wrapText="1"/>
    </xf>
    <xf numFmtId="0" fontId="13" fillId="0" borderId="10" xfId="3" applyFont="1" applyBorder="1" applyAlignment="1">
      <alignment vertical="center"/>
    </xf>
    <xf numFmtId="0" fontId="13" fillId="0" borderId="11" xfId="3" applyFont="1" applyBorder="1" applyAlignment="1">
      <alignment vertical="center"/>
    </xf>
    <xf numFmtId="0" fontId="13" fillId="0" borderId="12" xfId="3" applyFont="1" applyBorder="1" applyAlignment="1">
      <alignment vertical="center"/>
    </xf>
    <xf numFmtId="0" fontId="14" fillId="0" borderId="10" xfId="3" applyFont="1" applyBorder="1" applyAlignment="1">
      <alignment vertical="center"/>
    </xf>
    <xf numFmtId="0" fontId="14" fillId="0" borderId="11" xfId="3" applyFont="1" applyBorder="1" applyAlignment="1">
      <alignment vertical="center"/>
    </xf>
    <xf numFmtId="0" fontId="14" fillId="0" borderId="12" xfId="3" applyFont="1" applyBorder="1" applyAlignment="1">
      <alignment vertical="center"/>
    </xf>
    <xf numFmtId="0" fontId="7" fillId="4" borderId="5" xfId="3" applyFont="1" applyFill="1" applyBorder="1" applyAlignment="1">
      <alignment horizontal="center" wrapText="1"/>
    </xf>
    <xf numFmtId="0" fontId="7" fillId="4" borderId="7" xfId="3" applyFont="1" applyFill="1" applyBorder="1" applyAlignment="1">
      <alignment horizontal="center" wrapText="1"/>
    </xf>
    <xf numFmtId="0" fontId="7" fillId="4" borderId="6" xfId="3" applyFont="1" applyFill="1" applyBorder="1" applyAlignment="1">
      <alignment horizontal="center"/>
    </xf>
  </cellXfs>
  <cellStyles count="11">
    <cellStyle name="Comma" xfId="1" builtinId="3"/>
    <cellStyle name="Comma 2" xfId="4" xr:uid="{BBA2CAAA-BFCA-AD42-8772-1392874E1170}"/>
    <cellStyle name="Comma 3" xfId="7" xr:uid="{BDB72F6F-9056-244E-8A14-BA266B36530D}"/>
    <cellStyle name="Currency" xfId="6" builtinId="4"/>
    <cellStyle name="Hyperlink" xfId="5" builtinId="8"/>
    <cellStyle name="Hyperlink 2" xfId="8" xr:uid="{FF81B1F7-68C3-D44C-89B2-C9B7F697F4E4}"/>
    <cellStyle name="Normal" xfId="0" builtinId="0"/>
    <cellStyle name="Normal 2" xfId="3" xr:uid="{E180EA1E-6935-734A-8697-6652003C0D90}"/>
    <cellStyle name="Normal 3" xfId="9" xr:uid="{F15C4BC5-A074-364E-8052-23D5AA4A6DB3}"/>
    <cellStyle name="Percent" xfId="2" builtinId="5"/>
    <cellStyle name="Percent 2" xfId="10" xr:uid="{82A536DD-AB9E-4C47-9B39-7E4B1FF718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chartsheet" Target="chartsheets/sheet2.xml"/><Relationship Id="rId7" Type="http://schemas.openxmlformats.org/officeDocument/2006/relationships/worksheet" Target="worksheets/sheet4.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worksheet" Target="worksheets/sheet8.xml"/><Relationship Id="rId5" Type="http://schemas.openxmlformats.org/officeDocument/2006/relationships/worksheet" Target="worksheets/sheet2.xml"/><Relationship Id="rId15" Type="http://schemas.openxmlformats.org/officeDocument/2006/relationships/externalLink" Target="externalLinks/externalLink4.xml"/><Relationship Id="rId10" Type="http://schemas.openxmlformats.org/officeDocument/2006/relationships/worksheet" Target="worksheets/sheet7.xml"/><Relationship Id="rId19" Type="http://schemas.openxmlformats.org/officeDocument/2006/relationships/sharedStrings" Target="sharedStrings.xml"/><Relationship Id="rId4" Type="http://schemas.openxmlformats.org/officeDocument/2006/relationships/chartsheet" Target="chartsheets/sheet3.xml"/><Relationship Id="rId9" Type="http://schemas.openxmlformats.org/officeDocument/2006/relationships/worksheet" Target="worksheets/sheet6.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sz="1600" b="1">
                <a:solidFill>
                  <a:schemeClr val="tx1"/>
                </a:solidFill>
              </a:rPr>
              <a:t>Financial flows</a:t>
            </a:r>
            <a:r>
              <a:rPr lang="en-US" sz="1600" b="1" baseline="0">
                <a:solidFill>
                  <a:schemeClr val="tx1"/>
                </a:solidFill>
              </a:rPr>
              <a:t> in California's cap-and-trade program</a:t>
            </a:r>
            <a:endParaRPr lang="en-US" sz="1600" b="1">
              <a:solidFill>
                <a:schemeClr val="tx1"/>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0"/>
          <c:order val="0"/>
          <c:tx>
            <c:v>Auction</c:v>
          </c:tx>
          <c:spPr>
            <a:solidFill>
              <a:schemeClr val="accent1"/>
            </a:solidFill>
            <a:ln>
              <a:noFill/>
            </a:ln>
            <a:effectLst/>
          </c:spPr>
          <c:invertIfNegative val="0"/>
          <c:cat>
            <c:numRef>
              <c:f>'Cap-and-trade'!$D$2:$O$2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'Cap-and-trade'!$D$25:$O$25</c:f>
              <c:numCache>
                <c:formatCode>_("$"* #,##0_);_("$"* \(#,##0\);_("$"* "-"_);_(@_)</c:formatCode>
                <c:ptCount val="12"/>
                <c:pt idx="0">
                  <c:v>175.84743636067773</c:v>
                </c:pt>
                <c:pt idx="1">
                  <c:v>130.31370186121916</c:v>
                </c:pt>
                <c:pt idx="2">
                  <c:v>2756.4985341159431</c:v>
                </c:pt>
                <c:pt idx="3">
                  <c:v>2412.9914310560766</c:v>
                </c:pt>
                <c:pt idx="4">
                  <c:v>2694.5514080904554</c:v>
                </c:pt>
                <c:pt idx="5">
                  <c:v>2850.3694707383738</c:v>
                </c:pt>
                <c:pt idx="6">
                  <c:v>2972.5905372704169</c:v>
                </c:pt>
                <c:pt idx="7">
                  <c:v>2504.7542993972766</c:v>
                </c:pt>
                <c:pt idx="8">
                  <c:v>3502.9861812518857</c:v>
                </c:pt>
                <c:pt idx="9">
                  <c:v>4479.5384536031725</c:v>
                </c:pt>
                <c:pt idx="10">
                  <c:v>4665.2966944336504</c:v>
                </c:pt>
                <c:pt idx="11">
                  <c:v>4488.9832723678328</c:v>
                </c:pt>
              </c:numCache>
            </c:numRef>
          </c:val>
          <c:extLst>
            <c:ext xmlns:c16="http://schemas.microsoft.com/office/drawing/2014/chart" uri="{C3380CC4-5D6E-409C-BE32-E72D297353CC}">
              <c16:uniqueId val="{00000004-219F-E146-B610-FF704017DE7B}"/>
            </c:ext>
          </c:extLst>
        </c:ser>
        <c:ser>
          <c:idx val="1"/>
          <c:order val="1"/>
          <c:tx>
            <c:v>Electric utilities</c:v>
          </c:tx>
          <c:spPr>
            <a:solidFill>
              <a:schemeClr val="accent2"/>
            </a:solidFill>
            <a:ln>
              <a:noFill/>
            </a:ln>
            <a:effectLst/>
          </c:spPr>
          <c:invertIfNegative val="0"/>
          <c:cat>
            <c:numRef>
              <c:f>'Cap-and-trade'!$D$2:$O$2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'Cap-and-trade'!$D$28:$O$28</c:f>
              <c:numCache>
                <c:formatCode>_("$"* #,##0_);_("$"* \(#,##0\);_("$"* "-"_);_(@_)</c:formatCode>
                <c:ptCount val="12"/>
                <c:pt idx="0">
                  <c:v>1587.0951800527896</c:v>
                </c:pt>
                <c:pt idx="1">
                  <c:v>1389.3062243194613</c:v>
                </c:pt>
                <c:pt idx="2">
                  <c:v>1441.1625885898286</c:v>
                </c:pt>
                <c:pt idx="3">
                  <c:v>1433.1024432441245</c:v>
                </c:pt>
                <c:pt idx="4">
                  <c:v>1548.9072879590349</c:v>
                </c:pt>
                <c:pt idx="5">
                  <c:v>1545.9293175628923</c:v>
                </c:pt>
                <c:pt idx="6">
                  <c:v>1680.9888377086334</c:v>
                </c:pt>
                <c:pt idx="7">
                  <c:v>1644.7983951565598</c:v>
                </c:pt>
                <c:pt idx="8">
                  <c:v>1792.6085628131848</c:v>
                </c:pt>
                <c:pt idx="9">
                  <c:v>2150.7201217252391</c:v>
                </c:pt>
                <c:pt idx="10">
                  <c:v>2340.8273382347438</c:v>
                </c:pt>
                <c:pt idx="11">
                  <c:v>2387.0322609186487</c:v>
                </c:pt>
              </c:numCache>
            </c:numRef>
          </c:val>
          <c:extLst>
            <c:ext xmlns:c16="http://schemas.microsoft.com/office/drawing/2014/chart" uri="{C3380CC4-5D6E-409C-BE32-E72D297353CC}">
              <c16:uniqueId val="{00000005-219F-E146-B610-FF704017DE7B}"/>
            </c:ext>
          </c:extLst>
        </c:ser>
        <c:ser>
          <c:idx val="2"/>
          <c:order val="2"/>
          <c:tx>
            <c:v>Gas utilities</c:v>
          </c:tx>
          <c:spPr>
            <a:solidFill>
              <a:schemeClr val="accent2">
                <a:lumMod val="60000"/>
                <a:lumOff val="40000"/>
              </a:schemeClr>
            </a:solidFill>
            <a:ln>
              <a:noFill/>
            </a:ln>
            <a:effectLst/>
          </c:spPr>
          <c:invertIfNegative val="0"/>
          <c:cat>
            <c:numRef>
              <c:f>'Cap-and-trade'!$D$2:$O$2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'Cap-and-trade'!$D$29:$O$29</c:f>
              <c:numCache>
                <c:formatCode>_("$"* #,##0_);_("$"* \(#,##0\);_("$"* "-"_);_(@_)</c:formatCode>
                <c:ptCount val="12"/>
                <c:pt idx="0">
                  <c:v>0</c:v>
                </c:pt>
                <c:pt idx="1">
                  <c:v>0</c:v>
                </c:pt>
                <c:pt idx="2">
                  <c:v>708.74598457434843</c:v>
                </c:pt>
                <c:pt idx="3">
                  <c:v>704.17578275819506</c:v>
                </c:pt>
                <c:pt idx="4">
                  <c:v>761.56320954418038</c:v>
                </c:pt>
                <c:pt idx="5">
                  <c:v>760.09657064144017</c:v>
                </c:pt>
                <c:pt idx="6">
                  <c:v>826.49770468074792</c:v>
                </c:pt>
                <c:pt idx="7">
                  <c:v>808.69928401199275</c:v>
                </c:pt>
                <c:pt idx="8">
                  <c:v>957.62310400490037</c:v>
                </c:pt>
                <c:pt idx="9">
                  <c:v>1109.7935105192803</c:v>
                </c:pt>
                <c:pt idx="10">
                  <c:v>1187.6647336680078</c:v>
                </c:pt>
                <c:pt idx="11">
                  <c:v>1183.8743699091119</c:v>
                </c:pt>
              </c:numCache>
            </c:numRef>
          </c:val>
          <c:extLst>
            <c:ext xmlns:c16="http://schemas.microsoft.com/office/drawing/2014/chart" uri="{C3380CC4-5D6E-409C-BE32-E72D297353CC}">
              <c16:uniqueId val="{00000006-219F-E146-B610-FF704017DE7B}"/>
            </c:ext>
          </c:extLst>
        </c:ser>
        <c:ser>
          <c:idx val="3"/>
          <c:order val="3"/>
          <c:tx>
            <c:v>Oil and gas</c:v>
          </c:tx>
          <c:spPr>
            <a:solidFill>
              <a:schemeClr val="accent5"/>
            </a:solidFill>
            <a:ln>
              <a:noFill/>
            </a:ln>
            <a:effectLst/>
          </c:spPr>
          <c:invertIfNegative val="0"/>
          <c:cat>
            <c:numRef>
              <c:f>'Cap-and-trade'!$D$2:$O$2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'Cap-and-trade'!$D$31:$O$31</c:f>
              <c:numCache>
                <c:formatCode>_("$"* #,##0_);_("$"* \(#,##0\);_("$"* "-"_);_(@_)</c:formatCode>
                <c:ptCount val="12"/>
                <c:pt idx="0">
                  <c:v>695.46768978372268</c:v>
                </c:pt>
                <c:pt idx="1">
                  <c:v>612.4507871536656</c:v>
                </c:pt>
                <c:pt idx="2">
                  <c:v>626.2118667181868</c:v>
                </c:pt>
                <c:pt idx="3">
                  <c:v>638.39870272329745</c:v>
                </c:pt>
                <c:pt idx="4">
                  <c:v>637.62202701898536</c:v>
                </c:pt>
                <c:pt idx="5">
                  <c:v>510.41846498737726</c:v>
                </c:pt>
                <c:pt idx="6">
                  <c:v>591.46305235374552</c:v>
                </c:pt>
                <c:pt idx="7">
                  <c:v>831.53234143495263</c:v>
                </c:pt>
                <c:pt idx="8">
                  <c:v>909.20560838330505</c:v>
                </c:pt>
                <c:pt idx="9">
                  <c:v>604.89415672806763</c:v>
                </c:pt>
                <c:pt idx="10">
                  <c:v>727.79857228108165</c:v>
                </c:pt>
                <c:pt idx="11">
                  <c:v>871.3144750498119</c:v>
                </c:pt>
              </c:numCache>
            </c:numRef>
          </c:val>
          <c:extLst>
            <c:ext xmlns:c16="http://schemas.microsoft.com/office/drawing/2014/chart" uri="{C3380CC4-5D6E-409C-BE32-E72D297353CC}">
              <c16:uniqueId val="{00000007-219F-E146-B610-FF704017DE7B}"/>
            </c:ext>
          </c:extLst>
        </c:ser>
        <c:ser>
          <c:idx val="4"/>
          <c:order val="4"/>
          <c:tx>
            <c:v>Cement</c:v>
          </c:tx>
          <c:spPr>
            <a:solidFill>
              <a:schemeClr val="accent5">
                <a:lumMod val="60000"/>
                <a:lumOff val="40000"/>
              </a:schemeClr>
            </a:solidFill>
            <a:ln>
              <a:noFill/>
            </a:ln>
            <a:effectLst/>
          </c:spPr>
          <c:invertIfNegative val="0"/>
          <c:cat>
            <c:numRef>
              <c:f>'Cap-and-trade'!$D$2:$O$2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'Cap-and-trade'!$D$32:$O$32</c:f>
              <c:numCache>
                <c:formatCode>_("$"* #,##0_);_("$"* \(#,##0\);_("$"* "-"_);_(@_)</c:formatCode>
                <c:ptCount val="12"/>
                <c:pt idx="0">
                  <c:v>100.51524581321385</c:v>
                </c:pt>
                <c:pt idx="1">
                  <c:v>100.76304618182657</c:v>
                </c:pt>
                <c:pt idx="2">
                  <c:v>141.62050475470809</c:v>
                </c:pt>
                <c:pt idx="3">
                  <c:v>144.94546591457302</c:v>
                </c:pt>
                <c:pt idx="4">
                  <c:v>143.32113860526073</c:v>
                </c:pt>
                <c:pt idx="5">
                  <c:v>137.10472999013268</c:v>
                </c:pt>
                <c:pt idx="6">
                  <c:v>167.26862554278347</c:v>
                </c:pt>
                <c:pt idx="7">
                  <c:v>174.83449636791798</c:v>
                </c:pt>
                <c:pt idx="8">
                  <c:v>199.03909512211209</c:v>
                </c:pt>
                <c:pt idx="9">
                  <c:v>221.12836272229265</c:v>
                </c:pt>
                <c:pt idx="10">
                  <c:v>251.84719004985686</c:v>
                </c:pt>
                <c:pt idx="11">
                  <c:v>244.54893369570104</c:v>
                </c:pt>
              </c:numCache>
            </c:numRef>
          </c:val>
          <c:extLst>
            <c:ext xmlns:c16="http://schemas.microsoft.com/office/drawing/2014/chart" uri="{C3380CC4-5D6E-409C-BE32-E72D297353CC}">
              <c16:uniqueId val="{00000008-219F-E146-B610-FF704017DE7B}"/>
            </c:ext>
          </c:extLst>
        </c:ser>
        <c:ser>
          <c:idx val="5"/>
          <c:order val="5"/>
          <c:tx>
            <c:v>Other industry</c:v>
          </c:tx>
          <c:spPr>
            <a:solidFill>
              <a:schemeClr val="accent5">
                <a:lumMod val="20000"/>
                <a:lumOff val="80000"/>
              </a:schemeClr>
            </a:solidFill>
            <a:ln>
              <a:noFill/>
            </a:ln>
            <a:effectLst/>
          </c:spPr>
          <c:invertIfNegative val="0"/>
          <c:cat>
            <c:numRef>
              <c:f>'Cap-and-trade'!$D$2:$O$2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'Cap-and-trade'!$D$33:$O$33</c:f>
              <c:numCache>
                <c:formatCode>_("$"* #,##0_);_("$"* \(#,##0\);_("$"* "-"_);_(@_)</c:formatCode>
                <c:ptCount val="12"/>
                <c:pt idx="0">
                  <c:v>96.475280258333939</c:v>
                </c:pt>
                <c:pt idx="1">
                  <c:v>89.999260247992694</c:v>
                </c:pt>
                <c:pt idx="2">
                  <c:v>228.20743028324554</c:v>
                </c:pt>
                <c:pt idx="3">
                  <c:v>136.66192717662398</c:v>
                </c:pt>
                <c:pt idx="4">
                  <c:v>128.96341109766163</c:v>
                </c:pt>
                <c:pt idx="5">
                  <c:v>116.3882235649336</c:v>
                </c:pt>
                <c:pt idx="6">
                  <c:v>119.12451957921111</c:v>
                </c:pt>
                <c:pt idx="7">
                  <c:v>166.01734765914694</c:v>
                </c:pt>
                <c:pt idx="8">
                  <c:v>152.85564176919203</c:v>
                </c:pt>
                <c:pt idx="9">
                  <c:v>163.50384800850358</c:v>
                </c:pt>
                <c:pt idx="10">
                  <c:v>190.12550715256907</c:v>
                </c:pt>
                <c:pt idx="11">
                  <c:v>177.8930115852244</c:v>
                </c:pt>
              </c:numCache>
            </c:numRef>
          </c:val>
          <c:extLst>
            <c:ext xmlns:c16="http://schemas.microsoft.com/office/drawing/2014/chart" uri="{C3380CC4-5D6E-409C-BE32-E72D297353CC}">
              <c16:uniqueId val="{00000009-219F-E146-B610-FF704017DE7B}"/>
            </c:ext>
          </c:extLst>
        </c:ser>
        <c:ser>
          <c:idx val="6"/>
          <c:order val="6"/>
          <c:tx>
            <c:v>Offsets</c:v>
          </c:tx>
          <c:spPr>
            <a:solidFill>
              <a:schemeClr val="tx2"/>
            </a:solidFill>
            <a:ln>
              <a:noFill/>
            </a:ln>
            <a:effectLst/>
          </c:spPr>
          <c:invertIfNegative val="0"/>
          <c:val>
            <c:numRef>
              <c:f>'Cap-and-trade'!$D$34:$O$34</c:f>
              <c:numCache>
                <c:formatCode>_("$"* #,##0_);_("$"* \(#,##0\);_("$"* "-"_);_(@_)</c:formatCode>
                <c:ptCount val="12"/>
                <c:pt idx="0">
                  <c:v>47.958007353950819</c:v>
                </c:pt>
                <c:pt idx="1">
                  <c:v>120.14656603487886</c:v>
                </c:pt>
                <c:pt idx="2">
                  <c:v>220.49256640201398</c:v>
                </c:pt>
                <c:pt idx="3">
                  <c:v>234.42216630920311</c:v>
                </c:pt>
                <c:pt idx="4">
                  <c:v>411.15688575198959</c:v>
                </c:pt>
                <c:pt idx="5">
                  <c:v>733.62806975403169</c:v>
                </c:pt>
                <c:pt idx="6">
                  <c:v>378.18698845342135</c:v>
                </c:pt>
                <c:pt idx="7">
                  <c:v>626.2890565400171</c:v>
                </c:pt>
                <c:pt idx="8">
                  <c:v>251.17320071178733</c:v>
                </c:pt>
                <c:pt idx="9">
                  <c:v>191.24522758239254</c:v>
                </c:pt>
                <c:pt idx="10">
                  <c:v>254.96877023999997</c:v>
                </c:pt>
                <c:pt idx="11">
                  <c:v>184.05198768645343</c:v>
                </c:pt>
              </c:numCache>
            </c:numRef>
          </c:val>
          <c:extLst>
            <c:ext xmlns:c16="http://schemas.microsoft.com/office/drawing/2014/chart" uri="{C3380CC4-5D6E-409C-BE32-E72D297353CC}">
              <c16:uniqueId val="{0000000A-219F-E146-B610-FF704017DE7B}"/>
            </c:ext>
          </c:extLst>
        </c:ser>
        <c:dLbls>
          <c:showLegendKey val="0"/>
          <c:showVal val="0"/>
          <c:showCatName val="0"/>
          <c:showSerName val="0"/>
          <c:showPercent val="0"/>
          <c:showBubbleSize val="0"/>
        </c:dLbls>
        <c:gapWidth val="0"/>
        <c:overlap val="100"/>
        <c:axId val="1681202752"/>
        <c:axId val="1681213984"/>
      </c:barChart>
      <c:catAx>
        <c:axId val="16812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681213984"/>
        <c:crosses val="autoZero"/>
        <c:auto val="1"/>
        <c:lblAlgn val="ctr"/>
        <c:lblOffset val="100"/>
        <c:tickLblSkip val="1"/>
        <c:noMultiLvlLbl val="0"/>
      </c:catAx>
      <c:valAx>
        <c:axId val="1681213984"/>
        <c:scaling>
          <c:orientation val="minMax"/>
          <c:max val="10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solidFill>
                      <a:schemeClr val="tx1"/>
                    </a:solidFill>
                  </a:rPr>
                  <a:t>Billion 2023 USD per year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en-US"/>
          </a:p>
        </c:txPr>
        <c:crossAx val="1681202752"/>
        <c:crosses val="autoZero"/>
        <c:crossBetween val="between"/>
        <c:dispUnits>
          <c:builtInUnit val="thousands"/>
        </c:dispUnits>
      </c:valAx>
      <c:spPr>
        <a:noFill/>
        <a:ln>
          <a:noFill/>
        </a:ln>
        <a:effectLst/>
      </c:spPr>
    </c:plotArea>
    <c:legend>
      <c:legendPos val="r"/>
      <c:overlay val="0"/>
      <c:spPr>
        <a:solidFill>
          <a:schemeClr val="bg1"/>
        </a:solid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US" sz="1600" b="1">
                <a:solidFill>
                  <a:schemeClr val="tx1"/>
                </a:solidFill>
              </a:rPr>
              <a:t>Allowance budget shares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0"/>
          <c:order val="0"/>
          <c:tx>
            <c:v>Price reserve</c:v>
          </c:tx>
          <c:spPr>
            <a:solidFill>
              <a:schemeClr val="bg1">
                <a:lumMod val="75000"/>
              </a:schemeClr>
            </a:solidFill>
            <a:ln>
              <a:noFill/>
            </a:ln>
            <a:effectLst/>
          </c:spPr>
          <c:invertIfNegative val="0"/>
          <c:cat>
            <c:numRef>
              <c:f>'Cap-and-trade'!$D$2:$U$2</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'Cap-and-trade'!$D$36:$U$36</c:f>
              <c:numCache>
                <c:formatCode>0.0%</c:formatCode>
                <c:ptCount val="18"/>
                <c:pt idx="0">
                  <c:v>0.01</c:v>
                </c:pt>
                <c:pt idx="1">
                  <c:v>0.01</c:v>
                </c:pt>
                <c:pt idx="2">
                  <c:v>0.04</c:v>
                </c:pt>
                <c:pt idx="3">
                  <c:v>0.04</c:v>
                </c:pt>
                <c:pt idx="4">
                  <c:v>0.04</c:v>
                </c:pt>
                <c:pt idx="5">
                  <c:v>7.0000000000000007E-2</c:v>
                </c:pt>
                <c:pt idx="6">
                  <c:v>7.0000000000000007E-2</c:v>
                </c:pt>
                <c:pt idx="7">
                  <c:v>7.0000000000000007E-2</c:v>
                </c:pt>
                <c:pt idx="8">
                  <c:v>3.9814837905236905E-2</c:v>
                </c:pt>
                <c:pt idx="9">
                  <c:v>3.7634471544715449E-2</c:v>
                </c:pt>
                <c:pt idx="10">
                  <c:v>3.5268956137368239E-2</c:v>
                </c:pt>
                <c:pt idx="11">
                  <c:v>3.3033843961524763E-2</c:v>
                </c:pt>
                <c:pt idx="12">
                  <c:v>3.0189229618548991E-2</c:v>
                </c:pt>
                <c:pt idx="13">
                  <c:v>2.7451181102362204E-2</c:v>
                </c:pt>
                <c:pt idx="14">
                  <c:v>2.3992518703241896E-2</c:v>
                </c:pt>
                <c:pt idx="15">
                  <c:v>2.0117025956885175E-2</c:v>
                </c:pt>
                <c:pt idx="16">
                  <c:v>1.6234689107059372E-2</c:v>
                </c:pt>
                <c:pt idx="17">
                  <c:v>1.1334663341645887E-2</c:v>
                </c:pt>
              </c:numCache>
            </c:numRef>
          </c:val>
          <c:extLst>
            <c:ext xmlns:c16="http://schemas.microsoft.com/office/drawing/2014/chart" uri="{C3380CC4-5D6E-409C-BE32-E72D297353CC}">
              <c16:uniqueId val="{00000000-6725-0944-9405-BE8CA94B659C}"/>
            </c:ext>
          </c:extLst>
        </c:ser>
        <c:ser>
          <c:idx val="1"/>
          <c:order val="1"/>
          <c:tx>
            <c:v>Voluntary renewables</c:v>
          </c:tx>
          <c:spPr>
            <a:solidFill>
              <a:schemeClr val="accent6"/>
            </a:solidFill>
            <a:ln>
              <a:noFill/>
            </a:ln>
            <a:effectLst/>
          </c:spPr>
          <c:invertIfNegative val="0"/>
          <c:cat>
            <c:numRef>
              <c:f>'Cap-and-trade'!$D$2:$U$2</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'Cap-and-trade'!$D$37:$U$37</c:f>
              <c:numCache>
                <c:formatCode>0.0%</c:formatCode>
                <c:ptCount val="18"/>
                <c:pt idx="0">
                  <c:v>5.0000000000000001E-3</c:v>
                </c:pt>
                <c:pt idx="1">
                  <c:v>5.0000000000000001E-3</c:v>
                </c:pt>
                <c:pt idx="2">
                  <c:v>2.5000000000000001E-3</c:v>
                </c:pt>
                <c:pt idx="3">
                  <c:v>2.5000000000000001E-3</c:v>
                </c:pt>
                <c:pt idx="4">
                  <c:v>2.5000000000000001E-3</c:v>
                </c:pt>
                <c:pt idx="5">
                  <c:v>2.5000000000000001E-3</c:v>
                </c:pt>
                <c:pt idx="6">
                  <c:v>2.5000000000000001E-3</c:v>
                </c:pt>
                <c:pt idx="7">
                  <c:v>2.5000000000000001E-3</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6725-0944-9405-BE8CA94B659C}"/>
            </c:ext>
          </c:extLst>
        </c:ser>
        <c:ser>
          <c:idx val="2"/>
          <c:order val="2"/>
          <c:tx>
            <c:v>Electric utilities</c:v>
          </c:tx>
          <c:spPr>
            <a:solidFill>
              <a:schemeClr val="accent2"/>
            </a:solidFill>
            <a:ln>
              <a:noFill/>
            </a:ln>
            <a:effectLst/>
          </c:spPr>
          <c:invertIfNegative val="0"/>
          <c:cat>
            <c:numRef>
              <c:f>'Cap-and-trade'!$D$2:$U$2</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'Cap-and-trade'!$D$38:$U$38</c:f>
              <c:numCache>
                <c:formatCode>0.0%</c:formatCode>
                <c:ptCount val="18"/>
                <c:pt idx="0">
                  <c:v>0.58872044226044218</c:v>
                </c:pt>
                <c:pt idx="1">
                  <c:v>0.58913689417658111</c:v>
                </c:pt>
                <c:pt idx="2">
                  <c:v>0.23378663117870721</c:v>
                </c:pt>
                <c:pt idx="3">
                  <c:v>0.23653331328451885</c:v>
                </c:pt>
                <c:pt idx="4">
                  <c:v>0.23929196274298056</c:v>
                </c:pt>
                <c:pt idx="5">
                  <c:v>0.24219174713926878</c:v>
                </c:pt>
                <c:pt idx="6">
                  <c:v>0.24522389257868901</c:v>
                </c:pt>
                <c:pt idx="7">
                  <c:v>0.24884049072411729</c:v>
                </c:pt>
                <c:pt idx="8">
                  <c:v>0.22906085411471319</c:v>
                </c:pt>
                <c:pt idx="9">
                  <c:v>0.237099525203252</c:v>
                </c:pt>
                <c:pt idx="10">
                  <c:v>0.24117630397823869</c:v>
                </c:pt>
                <c:pt idx="11">
                  <c:v>0.24676787317420734</c:v>
                </c:pt>
                <c:pt idx="12">
                  <c:v>0.27263296933433062</c:v>
                </c:pt>
                <c:pt idx="13">
                  <c:v>0.29101831496062991</c:v>
                </c:pt>
                <c:pt idx="14">
                  <c:v>0.28685046134663345</c:v>
                </c:pt>
                <c:pt idx="15">
                  <c:v>0.28342391992960841</c:v>
                </c:pt>
                <c:pt idx="16">
                  <c:v>0.29715621785881252</c:v>
                </c:pt>
                <c:pt idx="17">
                  <c:v>0.30682904239401493</c:v>
                </c:pt>
              </c:numCache>
            </c:numRef>
          </c:val>
          <c:extLst>
            <c:ext xmlns:c16="http://schemas.microsoft.com/office/drawing/2014/chart" uri="{C3380CC4-5D6E-409C-BE32-E72D297353CC}">
              <c16:uniqueId val="{00000002-6725-0944-9405-BE8CA94B659C}"/>
            </c:ext>
          </c:extLst>
        </c:ser>
        <c:ser>
          <c:idx val="3"/>
          <c:order val="3"/>
          <c:tx>
            <c:v>Gas utilities</c:v>
          </c:tx>
          <c:spPr>
            <a:solidFill>
              <a:schemeClr val="accent2">
                <a:lumMod val="60000"/>
                <a:lumOff val="40000"/>
              </a:schemeClr>
            </a:solidFill>
            <a:ln>
              <a:noFill/>
            </a:ln>
            <a:effectLst/>
          </c:spPr>
          <c:invertIfNegative val="0"/>
          <c:cat>
            <c:numRef>
              <c:f>'Cap-and-trade'!$D$2:$U$2</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'Cap-and-trade'!$D$39:$U$39</c:f>
              <c:numCache>
                <c:formatCode>0.0%</c:formatCode>
                <c:ptCount val="18"/>
                <c:pt idx="0">
                  <c:v>0</c:v>
                </c:pt>
                <c:pt idx="1">
                  <c:v>0</c:v>
                </c:pt>
                <c:pt idx="2">
                  <c:v>0.11497338149556401</c:v>
                </c:pt>
                <c:pt idx="3">
                  <c:v>0.11622409257322178</c:v>
                </c:pt>
                <c:pt idx="4">
                  <c:v>0.11765452753779698</c:v>
                </c:pt>
                <c:pt idx="5">
                  <c:v>0.11907990510745185</c:v>
                </c:pt>
                <c:pt idx="6">
                  <c:v>0.12057009529309848</c:v>
                </c:pt>
                <c:pt idx="7">
                  <c:v>0.12234759425493716</c:v>
                </c:pt>
                <c:pt idx="8">
                  <c:v>0.12236579177057355</c:v>
                </c:pt>
                <c:pt idx="9">
                  <c:v>0.12234577235772358</c:v>
                </c:pt>
                <c:pt idx="10">
                  <c:v>0.12236553553213192</c:v>
                </c:pt>
                <c:pt idx="11">
                  <c:v>0.12238718560741006</c:v>
                </c:pt>
                <c:pt idx="12">
                  <c:v>0.12236522812266271</c:v>
                </c:pt>
                <c:pt idx="13">
                  <c:v>0.12238913779527562</c:v>
                </c:pt>
                <c:pt idx="14">
                  <c:v>0.12241571072319206</c:v>
                </c:pt>
                <c:pt idx="15">
                  <c:v>0.12239154861416635</c:v>
                </c:pt>
                <c:pt idx="16">
                  <c:v>0.12242158952781679</c:v>
                </c:pt>
                <c:pt idx="17">
                  <c:v>0.12245564588528686</c:v>
                </c:pt>
              </c:numCache>
            </c:numRef>
          </c:val>
          <c:extLst>
            <c:ext xmlns:c16="http://schemas.microsoft.com/office/drawing/2014/chart" uri="{C3380CC4-5D6E-409C-BE32-E72D297353CC}">
              <c16:uniqueId val="{00000003-6725-0944-9405-BE8CA94B659C}"/>
            </c:ext>
          </c:extLst>
        </c:ser>
        <c:ser>
          <c:idx val="4"/>
          <c:order val="4"/>
          <c:tx>
            <c:v>Oil and gas</c:v>
          </c:tx>
          <c:spPr>
            <a:solidFill>
              <a:schemeClr val="accent5"/>
            </a:solidFill>
            <a:ln>
              <a:noFill/>
            </a:ln>
            <a:effectLst/>
          </c:spPr>
          <c:invertIfNegative val="0"/>
          <c:dPt>
            <c:idx val="12"/>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0E-6725-0944-9405-BE8CA94B659C}"/>
              </c:ext>
            </c:extLst>
          </c:dPt>
          <c:dPt>
            <c:idx val="13"/>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0F-6725-0944-9405-BE8CA94B659C}"/>
              </c:ext>
            </c:extLst>
          </c:dPt>
          <c:dPt>
            <c:idx val="14"/>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0-6725-0944-9405-BE8CA94B659C}"/>
              </c:ext>
            </c:extLst>
          </c:dPt>
          <c:dPt>
            <c:idx val="15"/>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1-6725-0944-9405-BE8CA94B659C}"/>
              </c:ext>
            </c:extLst>
          </c:dPt>
          <c:dPt>
            <c:idx val="16"/>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09-2B68-7A42-9ABD-D85C75BE81C8}"/>
              </c:ext>
            </c:extLst>
          </c:dPt>
          <c:dPt>
            <c:idx val="17"/>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0B-2B68-7A42-9ABD-D85C75BE81C8}"/>
              </c:ext>
            </c:extLst>
          </c:dPt>
          <c:cat>
            <c:numRef>
              <c:f>'Cap-and-trade'!$D$2:$U$2</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'Cap-and-trade'!$D$41:$U$41</c:f>
              <c:numCache>
                <c:formatCode>0.0%</c:formatCode>
                <c:ptCount val="18"/>
                <c:pt idx="0">
                  <c:v>0.25797825552825554</c:v>
                </c:pt>
                <c:pt idx="1">
                  <c:v>0.2597104571070758</c:v>
                </c:pt>
                <c:pt idx="2">
                  <c:v>0.10158462610899874</c:v>
                </c:pt>
                <c:pt idx="3">
                  <c:v>0.10536759675732218</c:v>
                </c:pt>
                <c:pt idx="4">
                  <c:v>9.8506752159827224E-2</c:v>
                </c:pt>
                <c:pt idx="5">
                  <c:v>7.9964289701367569E-2</c:v>
                </c:pt>
                <c:pt idx="6">
                  <c:v>8.6283066705168929E-2</c:v>
                </c:pt>
                <c:pt idx="7">
                  <c:v>0.12580199281867144</c:v>
                </c:pt>
                <c:pt idx="8">
                  <c:v>0.11617896820448877</c:v>
                </c:pt>
                <c:pt idx="9">
                  <c:v>6.6684695934959348E-2</c:v>
                </c:pt>
                <c:pt idx="10">
                  <c:v>7.498535532131928E-2</c:v>
                </c:pt>
                <c:pt idx="11">
                  <c:v>9.0075204845030274E-2</c:v>
                </c:pt>
                <c:pt idx="12">
                  <c:v>9.4745243424893821E-2</c:v>
                </c:pt>
                <c:pt idx="13">
                  <c:v>9.4745243424893821E-2</c:v>
                </c:pt>
                <c:pt idx="14">
                  <c:v>9.4745243424893821E-2</c:v>
                </c:pt>
                <c:pt idx="15">
                  <c:v>9.4745243424893821E-2</c:v>
                </c:pt>
                <c:pt idx="16">
                  <c:v>9.4745243424893821E-2</c:v>
                </c:pt>
                <c:pt idx="17">
                  <c:v>9.4745243424893821E-2</c:v>
                </c:pt>
              </c:numCache>
            </c:numRef>
          </c:val>
          <c:extLst>
            <c:ext xmlns:c16="http://schemas.microsoft.com/office/drawing/2014/chart" uri="{C3380CC4-5D6E-409C-BE32-E72D297353CC}">
              <c16:uniqueId val="{00000004-6725-0944-9405-BE8CA94B659C}"/>
            </c:ext>
          </c:extLst>
        </c:ser>
        <c:ser>
          <c:idx val="6"/>
          <c:order val="5"/>
          <c:tx>
            <c:v>Cement</c:v>
          </c:tx>
          <c:spPr>
            <a:solidFill>
              <a:schemeClr val="accent5">
                <a:lumMod val="60000"/>
                <a:lumOff val="40000"/>
              </a:schemeClr>
            </a:solidFill>
            <a:ln>
              <a:noFill/>
            </a:ln>
            <a:effectLst/>
          </c:spPr>
          <c:invertIfNegative val="0"/>
          <c:dPt>
            <c:idx val="12"/>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21-AEF0-ED41-9176-21F959726603}"/>
              </c:ext>
            </c:extLst>
          </c:dPt>
          <c:dPt>
            <c:idx val="13"/>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22-AEF0-ED41-9176-21F959726603}"/>
              </c:ext>
            </c:extLst>
          </c:dPt>
          <c:dPt>
            <c:idx val="14"/>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23-AEF0-ED41-9176-21F959726603}"/>
              </c:ext>
            </c:extLst>
          </c:dPt>
          <c:dPt>
            <c:idx val="15"/>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24-AEF0-ED41-9176-21F959726603}"/>
              </c:ext>
            </c:extLst>
          </c:dPt>
          <c:dPt>
            <c:idx val="16"/>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25-AEF0-ED41-9176-21F959726603}"/>
              </c:ext>
            </c:extLst>
          </c:dPt>
          <c:dPt>
            <c:idx val="17"/>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26-AEF0-ED41-9176-21F959726603}"/>
              </c:ext>
            </c:extLst>
          </c:dPt>
          <c:val>
            <c:numRef>
              <c:f>'Cap-and-trade'!$D$42:$U$42</c:f>
              <c:numCache>
                <c:formatCode>0.0%</c:formatCode>
                <c:ptCount val="18"/>
                <c:pt idx="0">
                  <c:v>3.7285337837837836E-2</c:v>
                </c:pt>
                <c:pt idx="1">
                  <c:v>4.2728685034439579E-2</c:v>
                </c:pt>
                <c:pt idx="2">
                  <c:v>2.2973799746514575E-2</c:v>
                </c:pt>
                <c:pt idx="3">
                  <c:v>2.3923224372384939E-2</c:v>
                </c:pt>
                <c:pt idx="4">
                  <c:v>2.2141800755939526E-2</c:v>
                </c:pt>
                <c:pt idx="5">
                  <c:v>2.1479399944180851E-2</c:v>
                </c:pt>
                <c:pt idx="6">
                  <c:v>2.440127057464626E-2</c:v>
                </c:pt>
                <c:pt idx="7">
                  <c:v>2.6450598444045483E-2</c:v>
                </c:pt>
                <c:pt idx="8">
                  <c:v>2.5433363466334163E-2</c:v>
                </c:pt>
                <c:pt idx="9">
                  <c:v>2.4377616260162601E-2</c:v>
                </c:pt>
                <c:pt idx="10">
                  <c:v>2.5947908874532469E-2</c:v>
                </c:pt>
                <c:pt idx="11">
                  <c:v>2.5281107944424654E-2</c:v>
                </c:pt>
                <c:pt idx="12">
                  <c:v>2.5498118997899871E-2</c:v>
                </c:pt>
                <c:pt idx="13">
                  <c:v>2.5498118997899871E-2</c:v>
                </c:pt>
                <c:pt idx="14">
                  <c:v>2.5498118997899871E-2</c:v>
                </c:pt>
                <c:pt idx="15">
                  <c:v>2.5498118997899871E-2</c:v>
                </c:pt>
                <c:pt idx="16">
                  <c:v>2.5498118997899871E-2</c:v>
                </c:pt>
                <c:pt idx="17">
                  <c:v>2.5498118997899871E-2</c:v>
                </c:pt>
              </c:numCache>
            </c:numRef>
          </c:val>
          <c:extLst>
            <c:ext xmlns:c16="http://schemas.microsoft.com/office/drawing/2014/chart" uri="{C3380CC4-5D6E-409C-BE32-E72D297353CC}">
              <c16:uniqueId val="{00000018-AEF0-ED41-9176-21F959726603}"/>
            </c:ext>
          </c:extLst>
        </c:ser>
        <c:ser>
          <c:idx val="7"/>
          <c:order val="6"/>
          <c:tx>
            <c:v>Other industry</c:v>
          </c:tx>
          <c:spPr>
            <a:solidFill>
              <a:schemeClr val="accent5">
                <a:lumMod val="20000"/>
                <a:lumOff val="80000"/>
              </a:schemeClr>
            </a:solidFill>
            <a:ln>
              <a:noFill/>
            </a:ln>
            <a:effectLst/>
          </c:spPr>
          <c:invertIfNegative val="0"/>
          <c:dPt>
            <c:idx val="12"/>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A-AEF0-ED41-9176-21F959726603}"/>
              </c:ext>
            </c:extLst>
          </c:dPt>
          <c:dPt>
            <c:idx val="13"/>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B-AEF0-ED41-9176-21F959726603}"/>
              </c:ext>
            </c:extLst>
          </c:dPt>
          <c:dPt>
            <c:idx val="14"/>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C-AEF0-ED41-9176-21F959726603}"/>
              </c:ext>
            </c:extLst>
          </c:dPt>
          <c:dPt>
            <c:idx val="15"/>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D-AEF0-ED41-9176-21F959726603}"/>
              </c:ext>
            </c:extLst>
          </c:dPt>
          <c:dPt>
            <c:idx val="16"/>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E-AEF0-ED41-9176-21F959726603}"/>
              </c:ext>
            </c:extLst>
          </c:dPt>
          <c:dPt>
            <c:idx val="17"/>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F-AEF0-ED41-9176-21F959726603}"/>
              </c:ext>
            </c:extLst>
          </c:dPt>
          <c:val>
            <c:numRef>
              <c:f>'Cap-and-trade'!$D$43:$U$43</c:f>
              <c:numCache>
                <c:formatCode>0.0%</c:formatCode>
                <c:ptCount val="18"/>
                <c:pt idx="0">
                  <c:v>3.5786744471744472E-2</c:v>
                </c:pt>
                <c:pt idx="1">
                  <c:v>3.8164289292423298E-2</c:v>
                </c:pt>
                <c:pt idx="2">
                  <c:v>3.7020005069708491E-2</c:v>
                </c:pt>
                <c:pt idx="3">
                  <c:v>2.2556027719665275E-2</c:v>
                </c:pt>
                <c:pt idx="4">
                  <c:v>1.9923663606911446E-2</c:v>
                </c:pt>
                <c:pt idx="5">
                  <c:v>1.8233865475858219E-2</c:v>
                </c:pt>
                <c:pt idx="6">
                  <c:v>1.7377972855905283E-2</c:v>
                </c:pt>
                <c:pt idx="7">
                  <c:v>2.5116657690005983E-2</c:v>
                </c:pt>
                <c:pt idx="8">
                  <c:v>1.9532007481296756E-2</c:v>
                </c:pt>
                <c:pt idx="9">
                  <c:v>1.8024978861788617E-2</c:v>
                </c:pt>
                <c:pt idx="10">
                  <c:v>1.9588701122067322E-2</c:v>
                </c:pt>
                <c:pt idx="11">
                  <c:v>1.8390317064481656E-2</c:v>
                </c:pt>
                <c:pt idx="12">
                  <c:v>2.0130532443928068E-2</c:v>
                </c:pt>
                <c:pt idx="13">
                  <c:v>2.0130532443928068E-2</c:v>
                </c:pt>
                <c:pt idx="14">
                  <c:v>2.0130532443928068E-2</c:v>
                </c:pt>
                <c:pt idx="15">
                  <c:v>2.0130532443928068E-2</c:v>
                </c:pt>
                <c:pt idx="16">
                  <c:v>2.0130532443928068E-2</c:v>
                </c:pt>
                <c:pt idx="17">
                  <c:v>2.0130532443928068E-2</c:v>
                </c:pt>
              </c:numCache>
            </c:numRef>
          </c:val>
          <c:extLst>
            <c:ext xmlns:c16="http://schemas.microsoft.com/office/drawing/2014/chart" uri="{C3380CC4-5D6E-409C-BE32-E72D297353CC}">
              <c16:uniqueId val="{00000019-AEF0-ED41-9176-21F959726603}"/>
            </c:ext>
          </c:extLst>
        </c:ser>
        <c:ser>
          <c:idx val="5"/>
          <c:order val="7"/>
          <c:tx>
            <c:v>Auctions / GGRF</c:v>
          </c:tx>
          <c:spPr>
            <a:solidFill>
              <a:schemeClr val="accent1"/>
            </a:solidFill>
            <a:ln>
              <a:noFill/>
            </a:ln>
            <a:effectLst/>
          </c:spPr>
          <c:invertIfNegative val="0"/>
          <c:dPt>
            <c:idx val="12"/>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08-6725-0944-9405-BE8CA94B659C}"/>
              </c:ext>
            </c:extLst>
          </c:dPt>
          <c:dPt>
            <c:idx val="13"/>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09-6725-0944-9405-BE8CA94B659C}"/>
              </c:ext>
            </c:extLst>
          </c:dPt>
          <c:dPt>
            <c:idx val="14"/>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0A-6725-0944-9405-BE8CA94B659C}"/>
              </c:ext>
            </c:extLst>
          </c:dPt>
          <c:dPt>
            <c:idx val="15"/>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0B-6725-0944-9405-BE8CA94B659C}"/>
              </c:ext>
            </c:extLst>
          </c:dPt>
          <c:dPt>
            <c:idx val="16"/>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5-2B68-7A42-9ABD-D85C75BE81C8}"/>
              </c:ext>
            </c:extLst>
          </c:dPt>
          <c:dPt>
            <c:idx val="17"/>
            <c:invertIfNegative val="0"/>
            <c:bubble3D val="0"/>
            <c:spPr>
              <a:pattFill prst="wdUpDiag">
                <a:fgClr>
                  <a:schemeClr val="accent1"/>
                </a:fgClr>
                <a:bgClr>
                  <a:schemeClr val="accent5">
                    <a:lumMod val="20000"/>
                    <a:lumOff val="80000"/>
                  </a:schemeClr>
                </a:bgClr>
              </a:pattFill>
              <a:ln>
                <a:noFill/>
              </a:ln>
              <a:effectLst/>
            </c:spPr>
            <c:extLst>
              <c:ext xmlns:c16="http://schemas.microsoft.com/office/drawing/2014/chart" uri="{C3380CC4-5D6E-409C-BE32-E72D297353CC}">
                <c16:uniqueId val="{00000017-2B68-7A42-9ABD-D85C75BE81C8}"/>
              </c:ext>
            </c:extLst>
          </c:dPt>
          <c:cat>
            <c:numRef>
              <c:f>'Cap-and-trade'!$D$2:$U$2</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'Cap-and-trade'!$D$44:$U$44</c:f>
              <c:numCache>
                <c:formatCode>0.0%</c:formatCode>
                <c:ptCount val="18"/>
                <c:pt idx="0">
                  <c:v>6.5229219901719912E-2</c:v>
                </c:pt>
                <c:pt idx="1">
                  <c:v>5.5259674389480234E-2</c:v>
                </c:pt>
                <c:pt idx="2">
                  <c:v>0.44716155640050687</c:v>
                </c:pt>
                <c:pt idx="3">
                  <c:v>0.45289574529288695</c:v>
                </c:pt>
                <c:pt idx="4">
                  <c:v>0.45998129319654424</c:v>
                </c:pt>
                <c:pt idx="5">
                  <c:v>0.4465507926318727</c:v>
                </c:pt>
                <c:pt idx="6">
                  <c:v>0.43364370199249208</c:v>
                </c:pt>
                <c:pt idx="7">
                  <c:v>0.37894266606822274</c:v>
                </c:pt>
                <c:pt idx="8">
                  <c:v>0.44761417705735657</c:v>
                </c:pt>
                <c:pt idx="9">
                  <c:v>0.49383293983739834</c:v>
                </c:pt>
                <c:pt idx="10">
                  <c:v>0.48066723903434205</c:v>
                </c:pt>
                <c:pt idx="11">
                  <c:v>0.46406446740292123</c:v>
                </c:pt>
                <c:pt idx="12">
                  <c:v>0.43443867805773584</c:v>
                </c:pt>
                <c:pt idx="13">
                  <c:v>0.41876747127501046</c:v>
                </c:pt>
                <c:pt idx="14">
                  <c:v>0.42636741436021086</c:v>
                </c:pt>
                <c:pt idx="15">
                  <c:v>0.43369361063261835</c:v>
                </c:pt>
                <c:pt idx="16">
                  <c:v>0.4238136086395895</c:v>
                </c:pt>
                <c:pt idx="17">
                  <c:v>0.41900675351233052</c:v>
                </c:pt>
              </c:numCache>
            </c:numRef>
          </c:val>
          <c:extLst>
            <c:ext xmlns:c16="http://schemas.microsoft.com/office/drawing/2014/chart" uri="{C3380CC4-5D6E-409C-BE32-E72D297353CC}">
              <c16:uniqueId val="{00000005-6725-0944-9405-BE8CA94B659C}"/>
            </c:ext>
          </c:extLst>
        </c:ser>
        <c:dLbls>
          <c:showLegendKey val="0"/>
          <c:showVal val="0"/>
          <c:showCatName val="0"/>
          <c:showSerName val="0"/>
          <c:showPercent val="0"/>
          <c:showBubbleSize val="0"/>
        </c:dLbls>
        <c:gapWidth val="0"/>
        <c:overlap val="100"/>
        <c:axId val="2123117760"/>
        <c:axId val="2123119472"/>
      </c:barChart>
      <c:catAx>
        <c:axId val="212311776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123119472"/>
        <c:crosses val="autoZero"/>
        <c:auto val="1"/>
        <c:lblAlgn val="ctr"/>
        <c:lblOffset val="100"/>
        <c:tickLblSkip val="2"/>
        <c:noMultiLvlLbl val="0"/>
      </c:catAx>
      <c:valAx>
        <c:axId val="21231194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21231177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Industrial allocations</a:t>
            </a:r>
            <a:r>
              <a:rPr lang="en-US" b="1" baseline="0">
                <a:solidFill>
                  <a:schemeClr val="tx1"/>
                </a:solidFill>
              </a:rPr>
              <a:t> by sector</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v>Oil and gas</c:v>
          </c:tx>
          <c:spPr>
            <a:solidFill>
              <a:schemeClr val="accent5"/>
            </a:solidFill>
            <a:ln>
              <a:noFill/>
            </a:ln>
            <a:effectLst/>
          </c:spPr>
          <c:invertIfNegative val="0"/>
          <c:cat>
            <c:numRef>
              <c:f>Industry!$D$2:$O$2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Industry!$D$14:$O$14</c:f>
              <c:numCache>
                <c:formatCode>0.0%</c:formatCode>
                <c:ptCount val="12"/>
                <c:pt idx="0">
                  <c:v>0.77927198991297797</c:v>
                </c:pt>
                <c:pt idx="1">
                  <c:v>0.76250100010354016</c:v>
                </c:pt>
                <c:pt idx="2">
                  <c:v>0.62870164988798483</c:v>
                </c:pt>
                <c:pt idx="3">
                  <c:v>0.69390703564644751</c:v>
                </c:pt>
                <c:pt idx="4">
                  <c:v>0.70075548779538066</c:v>
                </c:pt>
                <c:pt idx="5">
                  <c:v>0.66816446592887002</c:v>
                </c:pt>
                <c:pt idx="6">
                  <c:v>0.67375847439989256</c:v>
                </c:pt>
                <c:pt idx="7">
                  <c:v>0.70926608508222011</c:v>
                </c:pt>
                <c:pt idx="8">
                  <c:v>0.72096214372641554</c:v>
                </c:pt>
                <c:pt idx="9">
                  <c:v>0.61129665324781146</c:v>
                </c:pt>
                <c:pt idx="10">
                  <c:v>0.62217169396067373</c:v>
                </c:pt>
                <c:pt idx="11">
                  <c:v>0.67347644530109319</c:v>
                </c:pt>
              </c:numCache>
            </c:numRef>
          </c:val>
          <c:extLst>
            <c:ext xmlns:c16="http://schemas.microsoft.com/office/drawing/2014/chart" uri="{C3380CC4-5D6E-409C-BE32-E72D297353CC}">
              <c16:uniqueId val="{00000000-0E86-B34D-8081-174067B18A1E}"/>
            </c:ext>
          </c:extLst>
        </c:ser>
        <c:ser>
          <c:idx val="1"/>
          <c:order val="1"/>
          <c:tx>
            <c:v>Cement</c:v>
          </c:tx>
          <c:spPr>
            <a:solidFill>
              <a:schemeClr val="accent5">
                <a:lumMod val="60000"/>
                <a:lumOff val="40000"/>
              </a:schemeClr>
            </a:solidFill>
            <a:ln>
              <a:noFill/>
            </a:ln>
            <a:effectLst/>
          </c:spPr>
          <c:invertIfNegative val="0"/>
          <c:cat>
            <c:numRef>
              <c:f>Industry!$D$2:$O$2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Industry!$D$15:$O$15</c:f>
              <c:numCache>
                <c:formatCode>0.0%</c:formatCode>
                <c:ptCount val="12"/>
                <c:pt idx="0">
                  <c:v>0.1126273970338062</c:v>
                </c:pt>
                <c:pt idx="1">
                  <c:v>0.12544995467177777</c:v>
                </c:pt>
                <c:pt idx="2">
                  <c:v>0.14218357991820585</c:v>
                </c:pt>
                <c:pt idx="3">
                  <c:v>0.15754837557489304</c:v>
                </c:pt>
                <c:pt idx="4">
                  <c:v>0.15751192734709024</c:v>
                </c:pt>
                <c:pt idx="5">
                  <c:v>0.17947726223510432</c:v>
                </c:pt>
                <c:pt idx="6">
                  <c:v>0.19054217082907365</c:v>
                </c:pt>
                <c:pt idx="7">
                  <c:v>0.14912730701755289</c:v>
                </c:pt>
                <c:pt idx="8">
                  <c:v>0.15782970472406826</c:v>
                </c:pt>
                <c:pt idx="9">
                  <c:v>0.22346889380033153</c:v>
                </c:pt>
                <c:pt idx="10">
                  <c:v>0.21529609815178283</c:v>
                </c:pt>
                <c:pt idx="11">
                  <c:v>0.18902239235511137</c:v>
                </c:pt>
              </c:numCache>
            </c:numRef>
          </c:val>
          <c:extLst>
            <c:ext xmlns:c16="http://schemas.microsoft.com/office/drawing/2014/chart" uri="{C3380CC4-5D6E-409C-BE32-E72D297353CC}">
              <c16:uniqueId val="{00000001-0E86-B34D-8081-174067B18A1E}"/>
            </c:ext>
          </c:extLst>
        </c:ser>
        <c:ser>
          <c:idx val="3"/>
          <c:order val="2"/>
          <c:tx>
            <c:v>All others</c:v>
          </c:tx>
          <c:spPr>
            <a:solidFill>
              <a:schemeClr val="accent5">
                <a:lumMod val="20000"/>
                <a:lumOff val="80000"/>
              </a:schemeClr>
            </a:solidFill>
            <a:ln>
              <a:noFill/>
            </a:ln>
            <a:effectLst/>
          </c:spPr>
          <c:invertIfNegative val="0"/>
          <c:cat>
            <c:numRef>
              <c:f>Industry!$D$2:$O$2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Industry!$D$16:$O$16</c:f>
              <c:numCache>
                <c:formatCode>0.0%</c:formatCode>
                <c:ptCount val="12"/>
                <c:pt idx="0">
                  <c:v>0.10810061305321579</c:v>
                </c:pt>
                <c:pt idx="1">
                  <c:v>0.11204904522468208</c:v>
                </c:pt>
                <c:pt idx="2">
                  <c:v>0.22911477019380935</c:v>
                </c:pt>
                <c:pt idx="3">
                  <c:v>0.14854458877865939</c:v>
                </c:pt>
                <c:pt idx="4">
                  <c:v>0.14173258485752915</c:v>
                </c:pt>
                <c:pt idx="5">
                  <c:v>0.15235827183602568</c:v>
                </c:pt>
                <c:pt idx="6">
                  <c:v>0.13569935477103376</c:v>
                </c:pt>
                <c:pt idx="7">
                  <c:v>0.141606607900227</c:v>
                </c:pt>
                <c:pt idx="8">
                  <c:v>0.12120815154951618</c:v>
                </c:pt>
                <c:pt idx="9">
                  <c:v>0.16523445295185699</c:v>
                </c:pt>
                <c:pt idx="10">
                  <c:v>0.16253220788754344</c:v>
                </c:pt>
                <c:pt idx="11">
                  <c:v>0.13750116234379545</c:v>
                </c:pt>
              </c:numCache>
            </c:numRef>
          </c:val>
          <c:extLst>
            <c:ext xmlns:c16="http://schemas.microsoft.com/office/drawing/2014/chart" uri="{C3380CC4-5D6E-409C-BE32-E72D297353CC}">
              <c16:uniqueId val="{00000003-0E86-B34D-8081-174067B18A1E}"/>
            </c:ext>
          </c:extLst>
        </c:ser>
        <c:dLbls>
          <c:showLegendKey val="0"/>
          <c:showVal val="0"/>
          <c:showCatName val="0"/>
          <c:showSerName val="0"/>
          <c:showPercent val="0"/>
          <c:showBubbleSize val="0"/>
        </c:dLbls>
        <c:gapWidth val="0"/>
        <c:overlap val="100"/>
        <c:axId val="531869072"/>
        <c:axId val="531774208"/>
      </c:barChart>
      <c:catAx>
        <c:axId val="53186907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531774208"/>
        <c:crosses val="autoZero"/>
        <c:auto val="1"/>
        <c:lblAlgn val="ctr"/>
        <c:lblOffset val="100"/>
        <c:noMultiLvlLbl val="0"/>
      </c:catAx>
      <c:valAx>
        <c:axId val="5317742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5318690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D591A0D-A7CB-E84A-8C2A-A7977B0E15B4}">
  <sheetPr>
    <tabColor theme="0"/>
  </sheetPr>
  <sheetViews>
    <sheetView zoomScale="15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8E5A756-1A3F-974D-A4DB-313A62835041}">
  <sheetPr>
    <tabColor theme="0"/>
  </sheetPr>
  <sheetViews>
    <sheetView zoomScale="161"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37FA2C0-A135-4544-8B18-9269B04E881F}">
  <sheetPr>
    <tabColor theme="0"/>
  </sheetPr>
  <sheetViews>
    <sheetView zoomScale="11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1400" cy="6273800"/>
    <xdr:graphicFrame macro="">
      <xdr:nvGraphicFramePr>
        <xdr:cNvPr id="2" name="Chart 1">
          <a:extLst>
            <a:ext uri="{FF2B5EF4-FFF2-40B4-BE49-F238E27FC236}">
              <a16:creationId xmlns:a16="http://schemas.microsoft.com/office/drawing/2014/main" id="{02C4A633-855A-0AF0-FD70-B2CC6252E9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7158" cy="6282950"/>
    <xdr:graphicFrame macro="">
      <xdr:nvGraphicFramePr>
        <xdr:cNvPr id="2" name="Chart 1">
          <a:extLst>
            <a:ext uri="{FF2B5EF4-FFF2-40B4-BE49-F238E27FC236}">
              <a16:creationId xmlns:a16="http://schemas.microsoft.com/office/drawing/2014/main" id="{08CEC47B-3870-7E5C-8762-8B187FC359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9091" cy="6269182"/>
    <xdr:graphicFrame macro="">
      <xdr:nvGraphicFramePr>
        <xdr:cNvPr id="2" name="Chart 1">
          <a:extLst>
            <a:ext uri="{FF2B5EF4-FFF2-40B4-BE49-F238E27FC236}">
              <a16:creationId xmlns:a16="http://schemas.microsoft.com/office/drawing/2014/main" id="{D6A7A432-34DA-A092-E40C-74143A08872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EC09%20demand-price%20forms-final-12-17.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04-10-25_DEMAND_FORM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1_+2015+Liberty+Utilities_Workbook+1+EPE+Importers+and+Exporters.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PPCWorkbook_1_EPE_Importers_and_Exporters_v3_201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visedEnergyandPeakforecastbyL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1.1"/>
      <sheetName val="Form1.2"/>
      <sheetName val="Form1.3"/>
      <sheetName val="Form1.4"/>
      <sheetName val="Form1.5"/>
      <sheetName val="Form1.6"/>
      <sheetName val="Form1.7"/>
      <sheetName val="Form2.1"/>
      <sheetName val="Form2.2"/>
      <sheetName val="Form2.3"/>
      <sheetName val="Form2.4"/>
      <sheetName val="Form3.1a"/>
      <sheetName val="Form3.1b"/>
      <sheetName val="Form3.2"/>
      <sheetName val="Form3.3"/>
      <sheetName val="Form3.4"/>
    </sheetNames>
    <sheetDataSet>
      <sheetData sheetId="0"/>
      <sheetData sheetId="1">
        <row r="3">
          <cell r="C3"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ersion"/>
      <sheetName val="Guidance "/>
      <sheetName val="Data Export XML"/>
      <sheetName val="Reporter Info"/>
      <sheetName val="COVERED EM CALC"/>
      <sheetName val="Retail Provider"/>
      <sheetName val="CAISO Sales"/>
      <sheetName val="Unspec Imports"/>
      <sheetName val="Spec Imports"/>
      <sheetName val="RPS Adjust"/>
      <sheetName val="REC Serial"/>
      <sheetName val="QE Adjust"/>
      <sheetName val="Unspec Exports"/>
      <sheetName val="Spec Exports"/>
      <sheetName val="Wheeled"/>
      <sheetName val="POR.POD"/>
      <sheetName val="EF List"/>
      <sheetName val="Other 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C6" t="str">
            <v/>
          </cell>
        </row>
        <row r="7">
          <cell r="C7" t="str">
            <v/>
          </cell>
        </row>
        <row r="8">
          <cell r="C8" t="str">
            <v/>
          </cell>
        </row>
        <row r="9">
          <cell r="C9" t="str">
            <v/>
          </cell>
        </row>
        <row r="10">
          <cell r="C10" t="str">
            <v/>
          </cell>
        </row>
        <row r="11">
          <cell r="C11" t="str">
            <v/>
          </cell>
        </row>
        <row r="12">
          <cell r="C12" t="str">
            <v/>
          </cell>
        </row>
        <row r="13">
          <cell r="C13" t="str">
            <v/>
          </cell>
        </row>
        <row r="14">
          <cell r="C14" t="str">
            <v/>
          </cell>
        </row>
        <row r="15">
          <cell r="C15" t="str">
            <v/>
          </cell>
        </row>
        <row r="16">
          <cell r="C16" t="str">
            <v/>
          </cell>
        </row>
        <row r="17">
          <cell r="C17" t="str">
            <v/>
          </cell>
        </row>
        <row r="18">
          <cell r="C18" t="str">
            <v/>
          </cell>
        </row>
        <row r="19">
          <cell r="C19" t="str">
            <v/>
          </cell>
        </row>
        <row r="20">
          <cell r="C20" t="str">
            <v/>
          </cell>
        </row>
        <row r="21">
          <cell r="C21" t="str">
            <v/>
          </cell>
        </row>
        <row r="22">
          <cell r="C22" t="str">
            <v/>
          </cell>
        </row>
        <row r="23">
          <cell r="C23" t="str">
            <v/>
          </cell>
        </row>
        <row r="24">
          <cell r="C24" t="str">
            <v/>
          </cell>
        </row>
        <row r="25">
          <cell r="C25" t="str">
            <v/>
          </cell>
        </row>
        <row r="26">
          <cell r="C26" t="str">
            <v/>
          </cell>
        </row>
        <row r="27">
          <cell r="C27" t="str">
            <v/>
          </cell>
        </row>
        <row r="28">
          <cell r="C28" t="str">
            <v/>
          </cell>
        </row>
        <row r="29">
          <cell r="C29" t="str">
            <v/>
          </cell>
        </row>
        <row r="30">
          <cell r="C30" t="str">
            <v/>
          </cell>
        </row>
        <row r="31">
          <cell r="C31" t="str">
            <v/>
          </cell>
        </row>
        <row r="32">
          <cell r="C32" t="str">
            <v/>
          </cell>
        </row>
        <row r="33">
          <cell r="C33" t="str">
            <v/>
          </cell>
        </row>
        <row r="34">
          <cell r="C34" t="str">
            <v/>
          </cell>
        </row>
        <row r="35">
          <cell r="C35" t="str">
            <v/>
          </cell>
        </row>
        <row r="36">
          <cell r="C36" t="str">
            <v/>
          </cell>
        </row>
        <row r="37">
          <cell r="C37" t="str">
            <v/>
          </cell>
        </row>
        <row r="38">
          <cell r="C38" t="str">
            <v/>
          </cell>
        </row>
        <row r="39">
          <cell r="C39" t="str">
            <v/>
          </cell>
        </row>
        <row r="40">
          <cell r="C40" t="str">
            <v/>
          </cell>
        </row>
        <row r="41">
          <cell r="C41" t="str">
            <v/>
          </cell>
        </row>
        <row r="42">
          <cell r="C42" t="str">
            <v/>
          </cell>
        </row>
        <row r="43">
          <cell r="C43" t="str">
            <v/>
          </cell>
        </row>
        <row r="44">
          <cell r="C44" t="str">
            <v/>
          </cell>
        </row>
        <row r="45">
          <cell r="C45" t="str">
            <v/>
          </cell>
        </row>
        <row r="46">
          <cell r="C46" t="str">
            <v/>
          </cell>
        </row>
        <row r="47">
          <cell r="C47" t="str">
            <v/>
          </cell>
        </row>
        <row r="48">
          <cell r="C48" t="str">
            <v/>
          </cell>
        </row>
        <row r="49">
          <cell r="C49" t="str">
            <v/>
          </cell>
        </row>
        <row r="50">
          <cell r="C50" t="str">
            <v/>
          </cell>
        </row>
        <row r="51">
          <cell r="C51" t="str">
            <v/>
          </cell>
        </row>
        <row r="52">
          <cell r="C52" t="str">
            <v/>
          </cell>
        </row>
        <row r="53">
          <cell r="C53" t="str">
            <v/>
          </cell>
        </row>
        <row r="54">
          <cell r="C54" t="str">
            <v/>
          </cell>
        </row>
        <row r="55">
          <cell r="C55" t="str">
            <v/>
          </cell>
        </row>
        <row r="56">
          <cell r="C56" t="str">
            <v/>
          </cell>
        </row>
        <row r="57">
          <cell r="C57" t="str">
            <v/>
          </cell>
        </row>
        <row r="58">
          <cell r="C58" t="str">
            <v/>
          </cell>
        </row>
        <row r="59">
          <cell r="C59" t="str">
            <v/>
          </cell>
        </row>
        <row r="60">
          <cell r="C60" t="str">
            <v/>
          </cell>
        </row>
        <row r="61">
          <cell r="C61" t="str">
            <v/>
          </cell>
        </row>
        <row r="62">
          <cell r="C62" t="str">
            <v/>
          </cell>
        </row>
        <row r="63">
          <cell r="C63" t="str">
            <v/>
          </cell>
        </row>
        <row r="64">
          <cell r="C64" t="str">
            <v/>
          </cell>
        </row>
        <row r="65">
          <cell r="C65" t="str">
            <v/>
          </cell>
        </row>
        <row r="66">
          <cell r="C66" t="str">
            <v/>
          </cell>
        </row>
        <row r="67">
          <cell r="C67" t="str">
            <v/>
          </cell>
        </row>
        <row r="68">
          <cell r="C68" t="str">
            <v/>
          </cell>
        </row>
        <row r="69">
          <cell r="C69" t="str">
            <v/>
          </cell>
        </row>
        <row r="70">
          <cell r="C70" t="str">
            <v/>
          </cell>
        </row>
        <row r="71">
          <cell r="C71" t="str">
            <v/>
          </cell>
        </row>
        <row r="72">
          <cell r="C72" t="str">
            <v/>
          </cell>
        </row>
        <row r="73">
          <cell r="C73" t="str">
            <v/>
          </cell>
        </row>
        <row r="74">
          <cell r="C74" t="str">
            <v/>
          </cell>
        </row>
        <row r="75">
          <cell r="C75" t="str">
            <v/>
          </cell>
        </row>
        <row r="76">
          <cell r="C76" t="str">
            <v/>
          </cell>
        </row>
        <row r="77">
          <cell r="C77" t="str">
            <v/>
          </cell>
        </row>
        <row r="78">
          <cell r="C78" t="str">
            <v/>
          </cell>
        </row>
        <row r="79">
          <cell r="C79" t="str">
            <v/>
          </cell>
        </row>
        <row r="80">
          <cell r="C80" t="str">
            <v/>
          </cell>
        </row>
        <row r="81">
          <cell r="C81" t="str">
            <v/>
          </cell>
        </row>
        <row r="82">
          <cell r="C82" t="str">
            <v/>
          </cell>
        </row>
        <row r="83">
          <cell r="C83" t="str">
            <v/>
          </cell>
        </row>
        <row r="84">
          <cell r="C84" t="str">
            <v/>
          </cell>
        </row>
        <row r="85">
          <cell r="C85" t="str">
            <v/>
          </cell>
        </row>
        <row r="86">
          <cell r="C86" t="str">
            <v/>
          </cell>
        </row>
        <row r="87">
          <cell r="C87" t="str">
            <v/>
          </cell>
        </row>
        <row r="88">
          <cell r="C88" t="str">
            <v/>
          </cell>
        </row>
        <row r="89">
          <cell r="C89" t="str">
            <v/>
          </cell>
        </row>
        <row r="90">
          <cell r="C90" t="str">
            <v/>
          </cell>
        </row>
        <row r="91">
          <cell r="C91" t="str">
            <v/>
          </cell>
        </row>
        <row r="92">
          <cell r="C92" t="str">
            <v/>
          </cell>
        </row>
        <row r="93">
          <cell r="C93" t="str">
            <v/>
          </cell>
        </row>
        <row r="94">
          <cell r="C94" t="str">
            <v/>
          </cell>
        </row>
        <row r="95">
          <cell r="C95" t="str">
            <v/>
          </cell>
        </row>
        <row r="96">
          <cell r="C96" t="str">
            <v/>
          </cell>
        </row>
        <row r="97">
          <cell r="C97" t="str">
            <v/>
          </cell>
        </row>
        <row r="98">
          <cell r="C98" t="str">
            <v/>
          </cell>
        </row>
        <row r="99">
          <cell r="C99" t="str">
            <v/>
          </cell>
        </row>
        <row r="100">
          <cell r="C100" t="str">
            <v/>
          </cell>
        </row>
        <row r="101">
          <cell r="C101" t="str">
            <v/>
          </cell>
        </row>
        <row r="102">
          <cell r="C102" t="str">
            <v/>
          </cell>
        </row>
        <row r="103">
          <cell r="C103" t="str">
            <v/>
          </cell>
        </row>
        <row r="104">
          <cell r="C104" t="str">
            <v/>
          </cell>
        </row>
        <row r="105">
          <cell r="C105" t="str">
            <v/>
          </cell>
        </row>
        <row r="106">
          <cell r="C106" t="str">
            <v/>
          </cell>
        </row>
        <row r="107">
          <cell r="C107" t="str">
            <v/>
          </cell>
        </row>
        <row r="108">
          <cell r="C108" t="str">
            <v/>
          </cell>
        </row>
        <row r="109">
          <cell r="C109" t="str">
            <v/>
          </cell>
        </row>
        <row r="110">
          <cell r="C110" t="str">
            <v/>
          </cell>
        </row>
        <row r="111">
          <cell r="C111" t="str">
            <v/>
          </cell>
        </row>
        <row r="112">
          <cell r="C112" t="str">
            <v/>
          </cell>
        </row>
        <row r="113">
          <cell r="C113" t="str">
            <v/>
          </cell>
        </row>
        <row r="114">
          <cell r="C114" t="str">
            <v/>
          </cell>
        </row>
        <row r="115">
          <cell r="C115" t="str">
            <v/>
          </cell>
        </row>
        <row r="116">
          <cell r="C116" t="str">
            <v/>
          </cell>
        </row>
        <row r="117">
          <cell r="C117" t="str">
            <v/>
          </cell>
        </row>
        <row r="118">
          <cell r="C118" t="str">
            <v/>
          </cell>
        </row>
        <row r="119">
          <cell r="C119" t="str">
            <v/>
          </cell>
        </row>
        <row r="120">
          <cell r="C120" t="str">
            <v/>
          </cell>
        </row>
        <row r="121">
          <cell r="C121" t="str">
            <v/>
          </cell>
        </row>
        <row r="122">
          <cell r="C122" t="str">
            <v/>
          </cell>
        </row>
        <row r="123">
          <cell r="C123" t="str">
            <v/>
          </cell>
        </row>
        <row r="124">
          <cell r="C124" t="str">
            <v/>
          </cell>
        </row>
        <row r="125">
          <cell r="C125" t="str">
            <v/>
          </cell>
        </row>
        <row r="126">
          <cell r="C126" t="str">
            <v/>
          </cell>
        </row>
        <row r="127">
          <cell r="C127" t="str">
            <v/>
          </cell>
        </row>
        <row r="128">
          <cell r="C128" t="str">
            <v/>
          </cell>
        </row>
        <row r="129">
          <cell r="C129" t="str">
            <v/>
          </cell>
        </row>
        <row r="130">
          <cell r="C130" t="str">
            <v/>
          </cell>
        </row>
        <row r="131">
          <cell r="C131" t="str">
            <v/>
          </cell>
        </row>
        <row r="132">
          <cell r="C132" t="str">
            <v/>
          </cell>
        </row>
        <row r="133">
          <cell r="C133" t="str">
            <v/>
          </cell>
        </row>
        <row r="134">
          <cell r="C134" t="str">
            <v/>
          </cell>
        </row>
        <row r="135">
          <cell r="C135" t="str">
            <v/>
          </cell>
        </row>
        <row r="136">
          <cell r="C136" t="str">
            <v/>
          </cell>
        </row>
        <row r="137">
          <cell r="C137" t="str">
            <v/>
          </cell>
        </row>
        <row r="138">
          <cell r="C138" t="str">
            <v/>
          </cell>
        </row>
        <row r="139">
          <cell r="C139" t="str">
            <v/>
          </cell>
        </row>
        <row r="140">
          <cell r="C140" t="str">
            <v/>
          </cell>
        </row>
        <row r="141">
          <cell r="C141" t="str">
            <v/>
          </cell>
        </row>
        <row r="142">
          <cell r="C142" t="str">
            <v/>
          </cell>
        </row>
        <row r="143">
          <cell r="C143" t="str">
            <v/>
          </cell>
        </row>
        <row r="144">
          <cell r="C144" t="str">
            <v/>
          </cell>
        </row>
        <row r="145">
          <cell r="C145" t="str">
            <v/>
          </cell>
        </row>
        <row r="146">
          <cell r="C146" t="str">
            <v/>
          </cell>
        </row>
        <row r="147">
          <cell r="C147" t="str">
            <v/>
          </cell>
        </row>
        <row r="148">
          <cell r="C148" t="str">
            <v/>
          </cell>
        </row>
        <row r="149">
          <cell r="C149" t="str">
            <v/>
          </cell>
        </row>
        <row r="150">
          <cell r="C150" t="str">
            <v/>
          </cell>
        </row>
        <row r="151">
          <cell r="C151" t="str">
            <v/>
          </cell>
        </row>
        <row r="152">
          <cell r="C152" t="str">
            <v/>
          </cell>
        </row>
        <row r="153">
          <cell r="C153" t="str">
            <v/>
          </cell>
        </row>
        <row r="154">
          <cell r="C154" t="str">
            <v/>
          </cell>
        </row>
        <row r="155">
          <cell r="C155" t="str">
            <v/>
          </cell>
        </row>
        <row r="156">
          <cell r="C156" t="str">
            <v/>
          </cell>
        </row>
        <row r="157">
          <cell r="C157" t="str">
            <v/>
          </cell>
        </row>
        <row r="158">
          <cell r="C158" t="str">
            <v/>
          </cell>
        </row>
        <row r="159">
          <cell r="C159" t="str">
            <v/>
          </cell>
        </row>
        <row r="160">
          <cell r="C160" t="str">
            <v/>
          </cell>
        </row>
        <row r="161">
          <cell r="C161" t="str">
            <v/>
          </cell>
        </row>
        <row r="162">
          <cell r="C162" t="str">
            <v/>
          </cell>
        </row>
        <row r="163">
          <cell r="C163" t="str">
            <v/>
          </cell>
        </row>
        <row r="164">
          <cell r="C164" t="str">
            <v/>
          </cell>
        </row>
        <row r="165">
          <cell r="C165" t="str">
            <v/>
          </cell>
        </row>
        <row r="166">
          <cell r="C166" t="str">
            <v/>
          </cell>
        </row>
        <row r="167">
          <cell r="C167" t="str">
            <v/>
          </cell>
        </row>
        <row r="168">
          <cell r="C168" t="str">
            <v/>
          </cell>
        </row>
        <row r="169">
          <cell r="C169" t="str">
            <v/>
          </cell>
        </row>
        <row r="170">
          <cell r="C170" t="str">
            <v/>
          </cell>
        </row>
        <row r="171">
          <cell r="C171" t="str">
            <v/>
          </cell>
        </row>
        <row r="172">
          <cell r="C172" t="str">
            <v/>
          </cell>
        </row>
        <row r="173">
          <cell r="C173" t="str">
            <v/>
          </cell>
        </row>
        <row r="174">
          <cell r="C174" t="str">
            <v/>
          </cell>
        </row>
        <row r="175">
          <cell r="C175" t="str">
            <v/>
          </cell>
        </row>
        <row r="176">
          <cell r="C176" t="str">
            <v/>
          </cell>
        </row>
        <row r="177">
          <cell r="C177" t="str">
            <v/>
          </cell>
        </row>
        <row r="178">
          <cell r="C178" t="str">
            <v/>
          </cell>
        </row>
        <row r="179">
          <cell r="C179" t="str">
            <v/>
          </cell>
        </row>
        <row r="180">
          <cell r="C180" t="str">
            <v/>
          </cell>
        </row>
        <row r="181">
          <cell r="C181" t="str">
            <v/>
          </cell>
        </row>
        <row r="182">
          <cell r="C182" t="str">
            <v/>
          </cell>
        </row>
        <row r="183">
          <cell r="C183" t="str">
            <v/>
          </cell>
        </row>
        <row r="184">
          <cell r="C184" t="str">
            <v/>
          </cell>
        </row>
        <row r="185">
          <cell r="C185" t="str">
            <v/>
          </cell>
        </row>
        <row r="186">
          <cell r="C186" t="str">
            <v/>
          </cell>
        </row>
        <row r="187">
          <cell r="C187" t="str">
            <v/>
          </cell>
        </row>
        <row r="188">
          <cell r="C188" t="str">
            <v/>
          </cell>
        </row>
        <row r="189">
          <cell r="C189" t="str">
            <v/>
          </cell>
        </row>
        <row r="190">
          <cell r="C190" t="str">
            <v/>
          </cell>
        </row>
        <row r="191">
          <cell r="C191" t="str">
            <v/>
          </cell>
        </row>
        <row r="192">
          <cell r="C192" t="str">
            <v/>
          </cell>
        </row>
        <row r="193">
          <cell r="C193" t="str">
            <v/>
          </cell>
        </row>
        <row r="194">
          <cell r="C194" t="str">
            <v/>
          </cell>
        </row>
        <row r="195">
          <cell r="C195" t="str">
            <v/>
          </cell>
        </row>
        <row r="196">
          <cell r="C196" t="str">
            <v/>
          </cell>
        </row>
        <row r="197">
          <cell r="C197" t="str">
            <v/>
          </cell>
        </row>
        <row r="198">
          <cell r="C198" t="str">
            <v/>
          </cell>
        </row>
        <row r="199">
          <cell r="C199" t="str">
            <v/>
          </cell>
        </row>
        <row r="200">
          <cell r="C200" t="str">
            <v/>
          </cell>
        </row>
        <row r="201">
          <cell r="C201" t="str">
            <v/>
          </cell>
        </row>
        <row r="202">
          <cell r="C202" t="str">
            <v/>
          </cell>
        </row>
        <row r="203">
          <cell r="C203" t="str">
            <v/>
          </cell>
        </row>
        <row r="204">
          <cell r="C204" t="str">
            <v/>
          </cell>
        </row>
        <row r="205">
          <cell r="C205" t="str">
            <v/>
          </cell>
        </row>
        <row r="206">
          <cell r="C206" t="str">
            <v/>
          </cell>
        </row>
        <row r="207">
          <cell r="C207" t="str">
            <v/>
          </cell>
        </row>
        <row r="208">
          <cell r="C208" t="str">
            <v/>
          </cell>
        </row>
        <row r="209">
          <cell r="C209" t="str">
            <v/>
          </cell>
        </row>
        <row r="210">
          <cell r="C210" t="str">
            <v/>
          </cell>
        </row>
        <row r="211">
          <cell r="C211" t="str">
            <v/>
          </cell>
        </row>
        <row r="212">
          <cell r="C212" t="str">
            <v/>
          </cell>
        </row>
        <row r="213">
          <cell r="C213" t="str">
            <v/>
          </cell>
        </row>
        <row r="214">
          <cell r="C214" t="str">
            <v/>
          </cell>
        </row>
        <row r="215">
          <cell r="C215" t="str">
            <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row r="257">
          <cell r="C257" t="str">
            <v/>
          </cell>
        </row>
        <row r="258">
          <cell r="C258" t="str">
            <v/>
          </cell>
        </row>
        <row r="259">
          <cell r="C259" t="str">
            <v/>
          </cell>
        </row>
        <row r="260">
          <cell r="C260" t="str">
            <v/>
          </cell>
        </row>
        <row r="261">
          <cell r="C261" t="str">
            <v/>
          </cell>
        </row>
        <row r="262">
          <cell r="C262" t="str">
            <v/>
          </cell>
        </row>
        <row r="263">
          <cell r="C263" t="str">
            <v/>
          </cell>
        </row>
        <row r="264">
          <cell r="C264" t="str">
            <v/>
          </cell>
        </row>
        <row r="265">
          <cell r="C265" t="str">
            <v/>
          </cell>
        </row>
        <row r="266">
          <cell r="C266" t="str">
            <v/>
          </cell>
        </row>
        <row r="267">
          <cell r="C267" t="str">
            <v/>
          </cell>
        </row>
        <row r="268">
          <cell r="C268" t="str">
            <v/>
          </cell>
        </row>
        <row r="269">
          <cell r="C269" t="str">
            <v/>
          </cell>
        </row>
        <row r="270">
          <cell r="C270" t="str">
            <v/>
          </cell>
        </row>
        <row r="271">
          <cell r="C271" t="str">
            <v/>
          </cell>
        </row>
        <row r="272">
          <cell r="C272" t="str">
            <v/>
          </cell>
        </row>
        <row r="273">
          <cell r="C273" t="str">
            <v/>
          </cell>
        </row>
        <row r="274">
          <cell r="C274" t="str">
            <v/>
          </cell>
        </row>
        <row r="275">
          <cell r="C275" t="str">
            <v/>
          </cell>
        </row>
        <row r="276">
          <cell r="C276" t="str">
            <v/>
          </cell>
        </row>
        <row r="277">
          <cell r="C277" t="str">
            <v/>
          </cell>
        </row>
        <row r="278">
          <cell r="C278" t="str">
            <v/>
          </cell>
        </row>
        <row r="279">
          <cell r="C279" t="str">
            <v/>
          </cell>
        </row>
        <row r="280">
          <cell r="C280" t="str">
            <v/>
          </cell>
        </row>
        <row r="281">
          <cell r="C281" t="str">
            <v/>
          </cell>
        </row>
        <row r="282">
          <cell r="C282" t="str">
            <v/>
          </cell>
        </row>
        <row r="283">
          <cell r="C283" t="str">
            <v/>
          </cell>
        </row>
        <row r="284">
          <cell r="C284" t="str">
            <v/>
          </cell>
        </row>
        <row r="285">
          <cell r="C285" t="str">
            <v/>
          </cell>
        </row>
        <row r="286">
          <cell r="C286" t="str">
            <v/>
          </cell>
        </row>
        <row r="287">
          <cell r="C287" t="str">
            <v/>
          </cell>
        </row>
        <row r="288">
          <cell r="C288" t="str">
            <v/>
          </cell>
        </row>
        <row r="289">
          <cell r="C289" t="str">
            <v/>
          </cell>
        </row>
        <row r="290">
          <cell r="C290" t="str">
            <v/>
          </cell>
        </row>
        <row r="291">
          <cell r="C291" t="str">
            <v/>
          </cell>
        </row>
        <row r="292">
          <cell r="C292" t="str">
            <v/>
          </cell>
        </row>
        <row r="293">
          <cell r="C293" t="str">
            <v/>
          </cell>
        </row>
        <row r="294">
          <cell r="C294" t="str">
            <v/>
          </cell>
        </row>
        <row r="295">
          <cell r="C295" t="str">
            <v/>
          </cell>
        </row>
        <row r="296">
          <cell r="C296" t="str">
            <v/>
          </cell>
        </row>
        <row r="297">
          <cell r="C297" t="str">
            <v/>
          </cell>
        </row>
        <row r="298">
          <cell r="C298" t="str">
            <v/>
          </cell>
        </row>
        <row r="299">
          <cell r="C299" t="str">
            <v/>
          </cell>
        </row>
        <row r="300">
          <cell r="C300" t="str">
            <v/>
          </cell>
        </row>
        <row r="301">
          <cell r="C301" t="str">
            <v/>
          </cell>
        </row>
        <row r="302">
          <cell r="C302" t="str">
            <v/>
          </cell>
        </row>
        <row r="303">
          <cell r="C303" t="str">
            <v/>
          </cell>
        </row>
        <row r="304">
          <cell r="C304" t="str">
            <v/>
          </cell>
        </row>
        <row r="305">
          <cell r="C305" t="str">
            <v/>
          </cell>
        </row>
        <row r="306">
          <cell r="C306" t="str">
            <v/>
          </cell>
        </row>
        <row r="307">
          <cell r="C307" t="str">
            <v/>
          </cell>
        </row>
        <row r="308">
          <cell r="C308" t="str">
            <v/>
          </cell>
        </row>
        <row r="309">
          <cell r="C309" t="str">
            <v/>
          </cell>
        </row>
        <row r="310">
          <cell r="C310" t="str">
            <v/>
          </cell>
        </row>
        <row r="311">
          <cell r="C311" t="str">
            <v/>
          </cell>
        </row>
        <row r="312">
          <cell r="C312" t="str">
            <v/>
          </cell>
        </row>
        <row r="313">
          <cell r="C313" t="str">
            <v/>
          </cell>
        </row>
        <row r="314">
          <cell r="C314" t="str">
            <v/>
          </cell>
        </row>
        <row r="315">
          <cell r="C315" t="str">
            <v/>
          </cell>
        </row>
        <row r="316">
          <cell r="C316" t="str">
            <v/>
          </cell>
        </row>
        <row r="317">
          <cell r="C317" t="str">
            <v/>
          </cell>
        </row>
        <row r="318">
          <cell r="C318" t="str">
            <v/>
          </cell>
        </row>
        <row r="319">
          <cell r="C319" t="str">
            <v/>
          </cell>
        </row>
        <row r="320">
          <cell r="C320" t="str">
            <v/>
          </cell>
        </row>
        <row r="321">
          <cell r="C321" t="str">
            <v/>
          </cell>
        </row>
        <row r="322">
          <cell r="C322" t="str">
            <v/>
          </cell>
        </row>
        <row r="323">
          <cell r="C323" t="str">
            <v/>
          </cell>
        </row>
        <row r="324">
          <cell r="C324" t="str">
            <v/>
          </cell>
        </row>
        <row r="325">
          <cell r="C325" t="str">
            <v/>
          </cell>
        </row>
        <row r="326">
          <cell r="C326" t="str">
            <v/>
          </cell>
        </row>
        <row r="327">
          <cell r="C327" t="str">
            <v/>
          </cell>
        </row>
        <row r="328">
          <cell r="C328" t="str">
            <v/>
          </cell>
        </row>
        <row r="329">
          <cell r="C329" t="str">
            <v/>
          </cell>
        </row>
        <row r="330">
          <cell r="C330" t="str">
            <v/>
          </cell>
        </row>
        <row r="331">
          <cell r="C331" t="str">
            <v/>
          </cell>
        </row>
        <row r="332">
          <cell r="C332" t="str">
            <v/>
          </cell>
        </row>
        <row r="333">
          <cell r="C333" t="str">
            <v/>
          </cell>
        </row>
        <row r="334">
          <cell r="C334" t="str">
            <v/>
          </cell>
        </row>
        <row r="335">
          <cell r="C335" t="str">
            <v/>
          </cell>
        </row>
        <row r="336">
          <cell r="C336" t="str">
            <v/>
          </cell>
        </row>
        <row r="337">
          <cell r="C337" t="str">
            <v/>
          </cell>
        </row>
        <row r="338">
          <cell r="C338" t="str">
            <v/>
          </cell>
        </row>
        <row r="339">
          <cell r="C339" t="str">
            <v/>
          </cell>
        </row>
        <row r="340">
          <cell r="C340" t="str">
            <v/>
          </cell>
        </row>
        <row r="341">
          <cell r="C341" t="str">
            <v/>
          </cell>
        </row>
        <row r="342">
          <cell r="C342" t="str">
            <v/>
          </cell>
        </row>
        <row r="343">
          <cell r="C343" t="str">
            <v/>
          </cell>
        </row>
        <row r="344">
          <cell r="C344" t="str">
            <v/>
          </cell>
        </row>
        <row r="345">
          <cell r="C345" t="str">
            <v/>
          </cell>
        </row>
        <row r="346">
          <cell r="C346" t="str">
            <v/>
          </cell>
        </row>
        <row r="347">
          <cell r="C347" t="str">
            <v/>
          </cell>
        </row>
        <row r="348">
          <cell r="C348" t="str">
            <v/>
          </cell>
        </row>
        <row r="349">
          <cell r="C349" t="str">
            <v/>
          </cell>
        </row>
        <row r="350">
          <cell r="C350" t="str">
            <v/>
          </cell>
        </row>
        <row r="351">
          <cell r="C351" t="str">
            <v/>
          </cell>
        </row>
        <row r="352">
          <cell r="C352" t="str">
            <v/>
          </cell>
        </row>
        <row r="353">
          <cell r="C353" t="str">
            <v/>
          </cell>
        </row>
        <row r="354">
          <cell r="C354" t="str">
            <v/>
          </cell>
        </row>
        <row r="355">
          <cell r="C355" t="str">
            <v/>
          </cell>
        </row>
        <row r="356">
          <cell r="C356" t="str">
            <v/>
          </cell>
        </row>
        <row r="357">
          <cell r="C357" t="str">
            <v/>
          </cell>
        </row>
        <row r="358">
          <cell r="C358" t="str">
            <v/>
          </cell>
        </row>
        <row r="359">
          <cell r="C359" t="str">
            <v/>
          </cell>
        </row>
        <row r="360">
          <cell r="C360" t="str">
            <v/>
          </cell>
        </row>
        <row r="361">
          <cell r="C361" t="str">
            <v/>
          </cell>
        </row>
        <row r="362">
          <cell r="C362" t="str">
            <v/>
          </cell>
        </row>
        <row r="363">
          <cell r="C363" t="str">
            <v/>
          </cell>
        </row>
        <row r="364">
          <cell r="C364" t="str">
            <v/>
          </cell>
        </row>
        <row r="365">
          <cell r="C365" t="str">
            <v/>
          </cell>
        </row>
        <row r="366">
          <cell r="C366" t="str">
            <v/>
          </cell>
        </row>
        <row r="367">
          <cell r="C367" t="str">
            <v/>
          </cell>
        </row>
        <row r="368">
          <cell r="C368" t="str">
            <v/>
          </cell>
        </row>
        <row r="369">
          <cell r="C369" t="str">
            <v/>
          </cell>
        </row>
        <row r="370">
          <cell r="C370" t="str">
            <v/>
          </cell>
        </row>
        <row r="371">
          <cell r="C371" t="str">
            <v/>
          </cell>
        </row>
        <row r="372">
          <cell r="C372" t="str">
            <v/>
          </cell>
        </row>
        <row r="373">
          <cell r="C373" t="str">
            <v/>
          </cell>
        </row>
        <row r="374">
          <cell r="C374" t="str">
            <v/>
          </cell>
        </row>
        <row r="375">
          <cell r="C375" t="str">
            <v/>
          </cell>
        </row>
        <row r="376">
          <cell r="C376" t="str">
            <v/>
          </cell>
        </row>
        <row r="377">
          <cell r="C377" t="str">
            <v/>
          </cell>
        </row>
        <row r="378">
          <cell r="C378" t="str">
            <v/>
          </cell>
        </row>
        <row r="379">
          <cell r="C379" t="str">
            <v/>
          </cell>
        </row>
        <row r="380">
          <cell r="C380" t="str">
            <v/>
          </cell>
        </row>
        <row r="381">
          <cell r="C381" t="str">
            <v/>
          </cell>
        </row>
        <row r="382">
          <cell r="C382" t="str">
            <v/>
          </cell>
        </row>
        <row r="383">
          <cell r="C383" t="str">
            <v/>
          </cell>
        </row>
        <row r="384">
          <cell r="C384" t="str">
            <v/>
          </cell>
        </row>
        <row r="385">
          <cell r="C385" t="str">
            <v/>
          </cell>
        </row>
        <row r="386">
          <cell r="C386" t="str">
            <v/>
          </cell>
        </row>
        <row r="387">
          <cell r="C387" t="str">
            <v/>
          </cell>
        </row>
        <row r="388">
          <cell r="C388" t="str">
            <v/>
          </cell>
        </row>
        <row r="389">
          <cell r="C389" t="str">
            <v/>
          </cell>
        </row>
        <row r="390">
          <cell r="C390" t="str">
            <v/>
          </cell>
        </row>
        <row r="391">
          <cell r="C391" t="str">
            <v/>
          </cell>
        </row>
        <row r="392">
          <cell r="C392" t="str">
            <v/>
          </cell>
        </row>
        <row r="393">
          <cell r="C393" t="str">
            <v/>
          </cell>
        </row>
        <row r="394">
          <cell r="C394" t="str">
            <v/>
          </cell>
        </row>
        <row r="395">
          <cell r="C395" t="str">
            <v/>
          </cell>
        </row>
        <row r="396">
          <cell r="C396" t="str">
            <v/>
          </cell>
        </row>
        <row r="397">
          <cell r="C397" t="str">
            <v/>
          </cell>
        </row>
        <row r="398">
          <cell r="C398" t="str">
            <v/>
          </cell>
        </row>
        <row r="399">
          <cell r="C399" t="str">
            <v/>
          </cell>
        </row>
        <row r="400">
          <cell r="C400" t="str">
            <v/>
          </cell>
        </row>
        <row r="401">
          <cell r="C401" t="str">
            <v/>
          </cell>
        </row>
        <row r="402">
          <cell r="C402" t="str">
            <v/>
          </cell>
        </row>
        <row r="403">
          <cell r="C403" t="str">
            <v/>
          </cell>
        </row>
        <row r="404">
          <cell r="C404" t="str">
            <v/>
          </cell>
        </row>
        <row r="405">
          <cell r="C405" t="str">
            <v/>
          </cell>
        </row>
        <row r="406">
          <cell r="C406" t="str">
            <v/>
          </cell>
        </row>
        <row r="407">
          <cell r="C407" t="str">
            <v/>
          </cell>
        </row>
        <row r="408">
          <cell r="C408" t="str">
            <v/>
          </cell>
        </row>
        <row r="409">
          <cell r="C409" t="str">
            <v/>
          </cell>
        </row>
        <row r="410">
          <cell r="C410" t="str">
            <v/>
          </cell>
        </row>
        <row r="411">
          <cell r="C411" t="str">
            <v/>
          </cell>
        </row>
        <row r="412">
          <cell r="C412" t="str">
            <v/>
          </cell>
        </row>
        <row r="413">
          <cell r="C413" t="str">
            <v/>
          </cell>
        </row>
        <row r="414">
          <cell r="C414" t="str">
            <v/>
          </cell>
        </row>
        <row r="415">
          <cell r="C415" t="str">
            <v/>
          </cell>
        </row>
        <row r="416">
          <cell r="C416" t="str">
            <v/>
          </cell>
        </row>
        <row r="417">
          <cell r="C417" t="str">
            <v/>
          </cell>
        </row>
        <row r="418">
          <cell r="C418" t="str">
            <v/>
          </cell>
        </row>
        <row r="419">
          <cell r="C419" t="str">
            <v/>
          </cell>
        </row>
        <row r="420">
          <cell r="C420" t="str">
            <v/>
          </cell>
        </row>
        <row r="421">
          <cell r="C421" t="str">
            <v/>
          </cell>
        </row>
        <row r="422">
          <cell r="C422" t="str">
            <v/>
          </cell>
        </row>
        <row r="423">
          <cell r="C423" t="str">
            <v/>
          </cell>
        </row>
        <row r="424">
          <cell r="C424" t="str">
            <v/>
          </cell>
        </row>
        <row r="425">
          <cell r="C425" t="str">
            <v/>
          </cell>
        </row>
        <row r="426">
          <cell r="C426" t="str">
            <v/>
          </cell>
        </row>
        <row r="427">
          <cell r="C427" t="str">
            <v/>
          </cell>
        </row>
        <row r="428">
          <cell r="C428" t="str">
            <v/>
          </cell>
        </row>
        <row r="429">
          <cell r="C429" t="str">
            <v/>
          </cell>
        </row>
        <row r="430">
          <cell r="C430" t="str">
            <v/>
          </cell>
        </row>
        <row r="431">
          <cell r="C431" t="str">
            <v/>
          </cell>
        </row>
        <row r="432">
          <cell r="C432" t="str">
            <v/>
          </cell>
        </row>
        <row r="433">
          <cell r="C433" t="str">
            <v/>
          </cell>
        </row>
        <row r="434">
          <cell r="C434" t="str">
            <v/>
          </cell>
        </row>
        <row r="435">
          <cell r="C435" t="str">
            <v/>
          </cell>
        </row>
        <row r="436">
          <cell r="C436" t="str">
            <v/>
          </cell>
        </row>
        <row r="437">
          <cell r="C437" t="str">
            <v/>
          </cell>
        </row>
        <row r="438">
          <cell r="C438" t="str">
            <v/>
          </cell>
        </row>
        <row r="439">
          <cell r="C439" t="str">
            <v/>
          </cell>
        </row>
        <row r="440">
          <cell r="C440" t="str">
            <v/>
          </cell>
        </row>
        <row r="441">
          <cell r="C441" t="str">
            <v/>
          </cell>
        </row>
        <row r="442">
          <cell r="C442" t="str">
            <v/>
          </cell>
        </row>
        <row r="443">
          <cell r="C443" t="str">
            <v/>
          </cell>
        </row>
        <row r="444">
          <cell r="C444" t="str">
            <v/>
          </cell>
        </row>
        <row r="445">
          <cell r="C445" t="str">
            <v/>
          </cell>
        </row>
        <row r="446">
          <cell r="C446" t="str">
            <v/>
          </cell>
        </row>
        <row r="447">
          <cell r="C447" t="str">
            <v/>
          </cell>
        </row>
        <row r="448">
          <cell r="C448" t="str">
            <v/>
          </cell>
        </row>
        <row r="449">
          <cell r="C449" t="str">
            <v/>
          </cell>
        </row>
        <row r="450">
          <cell r="C450" t="str">
            <v/>
          </cell>
        </row>
        <row r="451">
          <cell r="C451" t="str">
            <v/>
          </cell>
        </row>
        <row r="452">
          <cell r="C452" t="str">
            <v/>
          </cell>
        </row>
        <row r="453">
          <cell r="C453" t="str">
            <v/>
          </cell>
        </row>
        <row r="454">
          <cell r="C454" t="str">
            <v/>
          </cell>
        </row>
        <row r="455">
          <cell r="C455" t="str">
            <v/>
          </cell>
        </row>
        <row r="456">
          <cell r="C456" t="str">
            <v/>
          </cell>
        </row>
        <row r="457">
          <cell r="C457" t="str">
            <v/>
          </cell>
        </row>
        <row r="458">
          <cell r="C458" t="str">
            <v/>
          </cell>
        </row>
        <row r="459">
          <cell r="C459" t="str">
            <v/>
          </cell>
        </row>
        <row r="460">
          <cell r="C460" t="str">
            <v/>
          </cell>
        </row>
        <row r="461">
          <cell r="C461" t="str">
            <v/>
          </cell>
        </row>
        <row r="462">
          <cell r="C462" t="str">
            <v/>
          </cell>
        </row>
        <row r="463">
          <cell r="C463" t="str">
            <v/>
          </cell>
        </row>
        <row r="464">
          <cell r="C464" t="str">
            <v/>
          </cell>
        </row>
        <row r="465">
          <cell r="C465" t="str">
            <v/>
          </cell>
        </row>
        <row r="466">
          <cell r="C466" t="str">
            <v/>
          </cell>
        </row>
        <row r="467">
          <cell r="C467" t="str">
            <v/>
          </cell>
        </row>
        <row r="468">
          <cell r="C468" t="str">
            <v/>
          </cell>
        </row>
        <row r="469">
          <cell r="C469" t="str">
            <v/>
          </cell>
        </row>
        <row r="470">
          <cell r="C470" t="str">
            <v/>
          </cell>
        </row>
        <row r="471">
          <cell r="C471" t="str">
            <v/>
          </cell>
        </row>
        <row r="472">
          <cell r="C472" t="str">
            <v/>
          </cell>
        </row>
        <row r="473">
          <cell r="C473" t="str">
            <v/>
          </cell>
        </row>
        <row r="474">
          <cell r="C474" t="str">
            <v/>
          </cell>
        </row>
        <row r="475">
          <cell r="C475" t="str">
            <v/>
          </cell>
        </row>
        <row r="476">
          <cell r="C476" t="str">
            <v/>
          </cell>
        </row>
        <row r="477">
          <cell r="C477" t="str">
            <v/>
          </cell>
        </row>
        <row r="478">
          <cell r="C478" t="str">
            <v/>
          </cell>
        </row>
        <row r="479">
          <cell r="C479" t="str">
            <v/>
          </cell>
        </row>
        <row r="480">
          <cell r="C480" t="str">
            <v/>
          </cell>
        </row>
        <row r="481">
          <cell r="C481" t="str">
            <v/>
          </cell>
        </row>
        <row r="482">
          <cell r="C482" t="str">
            <v/>
          </cell>
        </row>
        <row r="483">
          <cell r="C483" t="str">
            <v/>
          </cell>
        </row>
        <row r="484">
          <cell r="C484" t="str">
            <v/>
          </cell>
        </row>
        <row r="485">
          <cell r="C485" t="str">
            <v/>
          </cell>
        </row>
        <row r="486">
          <cell r="C486" t="str">
            <v/>
          </cell>
        </row>
        <row r="487">
          <cell r="C487" t="str">
            <v/>
          </cell>
        </row>
        <row r="488">
          <cell r="C488" t="str">
            <v/>
          </cell>
        </row>
        <row r="489">
          <cell r="C489" t="str">
            <v/>
          </cell>
        </row>
        <row r="490">
          <cell r="C490" t="str">
            <v/>
          </cell>
        </row>
        <row r="491">
          <cell r="C491" t="str">
            <v/>
          </cell>
        </row>
        <row r="492">
          <cell r="C492" t="str">
            <v/>
          </cell>
        </row>
        <row r="493">
          <cell r="C493" t="str">
            <v/>
          </cell>
        </row>
        <row r="494">
          <cell r="C494" t="str">
            <v/>
          </cell>
        </row>
        <row r="495">
          <cell r="C495" t="str">
            <v/>
          </cell>
        </row>
        <row r="496">
          <cell r="C496" t="str">
            <v/>
          </cell>
        </row>
        <row r="497">
          <cell r="C497" t="str">
            <v/>
          </cell>
        </row>
        <row r="498">
          <cell r="C498" t="str">
            <v/>
          </cell>
        </row>
        <row r="499">
          <cell r="C499" t="str">
            <v/>
          </cell>
        </row>
        <row r="500">
          <cell r="C500" t="str">
            <v/>
          </cell>
        </row>
        <row r="501">
          <cell r="C501" t="str">
            <v/>
          </cell>
        </row>
        <row r="502">
          <cell r="C502" t="str">
            <v/>
          </cell>
        </row>
        <row r="503">
          <cell r="C503" t="str">
            <v/>
          </cell>
        </row>
        <row r="504">
          <cell r="C504" t="str">
            <v/>
          </cell>
        </row>
        <row r="505">
          <cell r="C505" t="str">
            <v/>
          </cell>
        </row>
        <row r="506">
          <cell r="C506" t="str">
            <v/>
          </cell>
        </row>
        <row r="507">
          <cell r="C507" t="str">
            <v/>
          </cell>
        </row>
        <row r="508">
          <cell r="C508" t="str">
            <v/>
          </cell>
        </row>
        <row r="509">
          <cell r="C509" t="str">
            <v/>
          </cell>
        </row>
        <row r="510">
          <cell r="C510" t="str">
            <v/>
          </cell>
        </row>
        <row r="511">
          <cell r="C511" t="str">
            <v/>
          </cell>
        </row>
        <row r="512">
          <cell r="C512" t="str">
            <v/>
          </cell>
        </row>
        <row r="513">
          <cell r="C513" t="str">
            <v/>
          </cell>
        </row>
        <row r="514">
          <cell r="C514" t="str">
            <v/>
          </cell>
        </row>
        <row r="515">
          <cell r="C515" t="str">
            <v/>
          </cell>
        </row>
        <row r="516">
          <cell r="C516" t="str">
            <v/>
          </cell>
        </row>
        <row r="517">
          <cell r="C517" t="str">
            <v/>
          </cell>
        </row>
        <row r="518">
          <cell r="C518" t="str">
            <v/>
          </cell>
        </row>
        <row r="519">
          <cell r="C519" t="str">
            <v/>
          </cell>
        </row>
        <row r="520">
          <cell r="C520" t="str">
            <v/>
          </cell>
        </row>
        <row r="521">
          <cell r="C521" t="str">
            <v/>
          </cell>
        </row>
        <row r="522">
          <cell r="C522" t="str">
            <v/>
          </cell>
        </row>
        <row r="523">
          <cell r="C523" t="str">
            <v/>
          </cell>
        </row>
        <row r="524">
          <cell r="C524" t="str">
            <v/>
          </cell>
        </row>
        <row r="525">
          <cell r="C525" t="str">
            <v/>
          </cell>
        </row>
        <row r="526">
          <cell r="C526" t="str">
            <v/>
          </cell>
        </row>
        <row r="527">
          <cell r="C527" t="str">
            <v/>
          </cell>
        </row>
        <row r="528">
          <cell r="C528" t="str">
            <v/>
          </cell>
        </row>
        <row r="529">
          <cell r="C529" t="str">
            <v/>
          </cell>
        </row>
        <row r="530">
          <cell r="C530" t="str">
            <v/>
          </cell>
        </row>
        <row r="531">
          <cell r="C531" t="str">
            <v/>
          </cell>
        </row>
        <row r="532">
          <cell r="C532" t="str">
            <v/>
          </cell>
        </row>
        <row r="533">
          <cell r="C533" t="str">
            <v/>
          </cell>
        </row>
        <row r="534">
          <cell r="C534" t="str">
            <v/>
          </cell>
        </row>
        <row r="535">
          <cell r="C535" t="str">
            <v/>
          </cell>
        </row>
        <row r="536">
          <cell r="C536" t="str">
            <v/>
          </cell>
        </row>
        <row r="537">
          <cell r="C537" t="str">
            <v/>
          </cell>
        </row>
        <row r="538">
          <cell r="C538" t="str">
            <v/>
          </cell>
        </row>
        <row r="539">
          <cell r="C539" t="str">
            <v/>
          </cell>
        </row>
        <row r="540">
          <cell r="C540" t="str">
            <v/>
          </cell>
        </row>
        <row r="541">
          <cell r="C541" t="str">
            <v/>
          </cell>
        </row>
        <row r="542">
          <cell r="C542" t="str">
            <v/>
          </cell>
        </row>
        <row r="543">
          <cell r="C543" t="str">
            <v/>
          </cell>
        </row>
        <row r="544">
          <cell r="C544" t="str">
            <v/>
          </cell>
        </row>
        <row r="545">
          <cell r="C545" t="str">
            <v/>
          </cell>
        </row>
        <row r="546">
          <cell r="C546" t="str">
            <v/>
          </cell>
        </row>
        <row r="547">
          <cell r="C547" t="str">
            <v/>
          </cell>
        </row>
        <row r="548">
          <cell r="C548" t="str">
            <v/>
          </cell>
        </row>
        <row r="549">
          <cell r="C549" t="str">
            <v/>
          </cell>
        </row>
        <row r="550">
          <cell r="C550" t="str">
            <v/>
          </cell>
        </row>
        <row r="551">
          <cell r="C551" t="str">
            <v/>
          </cell>
        </row>
        <row r="552">
          <cell r="C552" t="str">
            <v/>
          </cell>
        </row>
        <row r="553">
          <cell r="C553" t="str">
            <v/>
          </cell>
        </row>
        <row r="554">
          <cell r="C554" t="str">
            <v/>
          </cell>
        </row>
        <row r="555">
          <cell r="C555" t="str">
            <v/>
          </cell>
        </row>
        <row r="556">
          <cell r="C556" t="str">
            <v/>
          </cell>
        </row>
        <row r="557">
          <cell r="C557" t="str">
            <v/>
          </cell>
        </row>
        <row r="558">
          <cell r="C558" t="str">
            <v/>
          </cell>
        </row>
        <row r="559">
          <cell r="C559" t="str">
            <v/>
          </cell>
        </row>
        <row r="560">
          <cell r="C560" t="str">
            <v/>
          </cell>
        </row>
        <row r="561">
          <cell r="C561" t="str">
            <v/>
          </cell>
        </row>
        <row r="562">
          <cell r="C562" t="str">
            <v/>
          </cell>
        </row>
        <row r="563">
          <cell r="C563" t="str">
            <v/>
          </cell>
        </row>
        <row r="564">
          <cell r="C564" t="str">
            <v/>
          </cell>
        </row>
        <row r="565">
          <cell r="C565" t="str">
            <v/>
          </cell>
        </row>
        <row r="566">
          <cell r="C566" t="str">
            <v/>
          </cell>
        </row>
        <row r="567">
          <cell r="C567" t="str">
            <v/>
          </cell>
        </row>
        <row r="568">
          <cell r="C568" t="str">
            <v/>
          </cell>
        </row>
        <row r="569">
          <cell r="C569" t="str">
            <v/>
          </cell>
        </row>
        <row r="570">
          <cell r="C570" t="str">
            <v/>
          </cell>
        </row>
        <row r="571">
          <cell r="C571" t="str">
            <v/>
          </cell>
        </row>
        <row r="572">
          <cell r="C572" t="str">
            <v/>
          </cell>
        </row>
        <row r="573">
          <cell r="C573" t="str">
            <v/>
          </cell>
        </row>
        <row r="574">
          <cell r="C574" t="str">
            <v/>
          </cell>
        </row>
        <row r="575">
          <cell r="C575" t="str">
            <v/>
          </cell>
        </row>
        <row r="576">
          <cell r="C576" t="str">
            <v/>
          </cell>
        </row>
        <row r="577">
          <cell r="C577" t="str">
            <v/>
          </cell>
        </row>
        <row r="578">
          <cell r="C578" t="str">
            <v/>
          </cell>
        </row>
        <row r="579">
          <cell r="C579" t="str">
            <v/>
          </cell>
        </row>
        <row r="580">
          <cell r="C580" t="str">
            <v/>
          </cell>
        </row>
        <row r="581">
          <cell r="C581" t="str">
            <v/>
          </cell>
        </row>
        <row r="582">
          <cell r="C582" t="str">
            <v/>
          </cell>
        </row>
        <row r="583">
          <cell r="C583" t="str">
            <v/>
          </cell>
        </row>
        <row r="584">
          <cell r="C584" t="str">
            <v/>
          </cell>
        </row>
        <row r="585">
          <cell r="C585" t="str">
            <v/>
          </cell>
        </row>
        <row r="586">
          <cell r="C586" t="str">
            <v/>
          </cell>
        </row>
        <row r="587">
          <cell r="C587" t="str">
            <v/>
          </cell>
        </row>
        <row r="588">
          <cell r="C588" t="str">
            <v/>
          </cell>
        </row>
        <row r="589">
          <cell r="C589" t="str">
            <v/>
          </cell>
        </row>
        <row r="590">
          <cell r="C590" t="str">
            <v/>
          </cell>
        </row>
        <row r="591">
          <cell r="C591" t="str">
            <v/>
          </cell>
        </row>
        <row r="592">
          <cell r="C592" t="str">
            <v/>
          </cell>
        </row>
        <row r="593">
          <cell r="C593" t="str">
            <v/>
          </cell>
        </row>
        <row r="594">
          <cell r="C594" t="str">
            <v/>
          </cell>
        </row>
        <row r="595">
          <cell r="C595" t="str">
            <v/>
          </cell>
        </row>
        <row r="596">
          <cell r="C596" t="str">
            <v/>
          </cell>
        </row>
        <row r="597">
          <cell r="C597" t="str">
            <v/>
          </cell>
        </row>
        <row r="598">
          <cell r="C598" t="str">
            <v/>
          </cell>
        </row>
        <row r="599">
          <cell r="C599" t="str">
            <v/>
          </cell>
        </row>
        <row r="600">
          <cell r="C600" t="str">
            <v/>
          </cell>
        </row>
        <row r="601">
          <cell r="C601" t="str">
            <v/>
          </cell>
        </row>
        <row r="602">
          <cell r="C602" t="str">
            <v/>
          </cell>
        </row>
        <row r="603">
          <cell r="C603" t="str">
            <v/>
          </cell>
        </row>
        <row r="604">
          <cell r="C604" t="str">
            <v/>
          </cell>
        </row>
        <row r="605">
          <cell r="C605" t="str">
            <v/>
          </cell>
        </row>
        <row r="606">
          <cell r="C606" t="str">
            <v/>
          </cell>
        </row>
        <row r="607">
          <cell r="C607" t="str">
            <v/>
          </cell>
        </row>
        <row r="608">
          <cell r="C608" t="str">
            <v/>
          </cell>
        </row>
        <row r="609">
          <cell r="C609" t="str">
            <v/>
          </cell>
        </row>
        <row r="610">
          <cell r="C610" t="str">
            <v/>
          </cell>
        </row>
        <row r="611">
          <cell r="C611" t="str">
            <v/>
          </cell>
        </row>
        <row r="612">
          <cell r="C612" t="str">
            <v/>
          </cell>
        </row>
        <row r="613">
          <cell r="C613" t="str">
            <v/>
          </cell>
        </row>
        <row r="614">
          <cell r="C614" t="str">
            <v/>
          </cell>
        </row>
        <row r="615">
          <cell r="C615" t="str">
            <v/>
          </cell>
        </row>
        <row r="616">
          <cell r="C616" t="str">
            <v/>
          </cell>
        </row>
        <row r="617">
          <cell r="C617" t="str">
            <v/>
          </cell>
        </row>
        <row r="618">
          <cell r="C618" t="str">
            <v/>
          </cell>
        </row>
        <row r="619">
          <cell r="C619" t="str">
            <v/>
          </cell>
        </row>
        <row r="620">
          <cell r="C620" t="str">
            <v/>
          </cell>
        </row>
        <row r="621">
          <cell r="C621" t="str">
            <v/>
          </cell>
        </row>
        <row r="622">
          <cell r="C622" t="str">
            <v/>
          </cell>
        </row>
        <row r="623">
          <cell r="C623" t="str">
            <v/>
          </cell>
        </row>
        <row r="624">
          <cell r="C624" t="str">
            <v/>
          </cell>
        </row>
        <row r="625">
          <cell r="C625" t="str">
            <v/>
          </cell>
        </row>
        <row r="626">
          <cell r="C626" t="str">
            <v/>
          </cell>
        </row>
        <row r="627">
          <cell r="C627" t="str">
            <v/>
          </cell>
        </row>
        <row r="628">
          <cell r="C628" t="str">
            <v/>
          </cell>
        </row>
        <row r="629">
          <cell r="C629" t="str">
            <v/>
          </cell>
        </row>
        <row r="630">
          <cell r="C630" t="str">
            <v/>
          </cell>
        </row>
        <row r="631">
          <cell r="C631" t="str">
            <v/>
          </cell>
        </row>
        <row r="632">
          <cell r="C632" t="str">
            <v/>
          </cell>
        </row>
        <row r="633">
          <cell r="C633" t="str">
            <v/>
          </cell>
        </row>
        <row r="634">
          <cell r="C634" t="str">
            <v/>
          </cell>
        </row>
        <row r="635">
          <cell r="C635" t="str">
            <v/>
          </cell>
        </row>
        <row r="636">
          <cell r="C636" t="str">
            <v/>
          </cell>
        </row>
        <row r="637">
          <cell r="C637" t="str">
            <v/>
          </cell>
        </row>
        <row r="638">
          <cell r="C638" t="str">
            <v/>
          </cell>
        </row>
        <row r="639">
          <cell r="C639" t="str">
            <v/>
          </cell>
        </row>
        <row r="640">
          <cell r="C640" t="str">
            <v/>
          </cell>
        </row>
        <row r="641">
          <cell r="C641" t="str">
            <v/>
          </cell>
        </row>
        <row r="642">
          <cell r="C642" t="str">
            <v/>
          </cell>
        </row>
        <row r="643">
          <cell r="C643" t="str">
            <v/>
          </cell>
        </row>
        <row r="644">
          <cell r="C644" t="str">
            <v/>
          </cell>
        </row>
        <row r="645">
          <cell r="C645" t="str">
            <v/>
          </cell>
        </row>
        <row r="646">
          <cell r="C646" t="str">
            <v/>
          </cell>
        </row>
        <row r="647">
          <cell r="C647" t="str">
            <v/>
          </cell>
        </row>
        <row r="648">
          <cell r="C648" t="str">
            <v/>
          </cell>
        </row>
        <row r="649">
          <cell r="C649" t="str">
            <v/>
          </cell>
        </row>
        <row r="650">
          <cell r="C650" t="str">
            <v/>
          </cell>
        </row>
        <row r="651">
          <cell r="C651" t="str">
            <v/>
          </cell>
        </row>
        <row r="652">
          <cell r="C652" t="str">
            <v/>
          </cell>
        </row>
        <row r="653">
          <cell r="C653" t="str">
            <v/>
          </cell>
        </row>
        <row r="654">
          <cell r="C654" t="str">
            <v/>
          </cell>
        </row>
        <row r="655">
          <cell r="C655" t="str">
            <v/>
          </cell>
        </row>
        <row r="656">
          <cell r="C656" t="str">
            <v/>
          </cell>
        </row>
        <row r="657">
          <cell r="C657" t="str">
            <v/>
          </cell>
        </row>
        <row r="658">
          <cell r="C658" t="str">
            <v/>
          </cell>
        </row>
        <row r="659">
          <cell r="C659" t="str">
            <v/>
          </cell>
        </row>
        <row r="660">
          <cell r="C660" t="str">
            <v/>
          </cell>
        </row>
        <row r="661">
          <cell r="C661" t="str">
            <v/>
          </cell>
        </row>
        <row r="662">
          <cell r="C662" t="str">
            <v/>
          </cell>
        </row>
        <row r="663">
          <cell r="C663" t="str">
            <v/>
          </cell>
        </row>
        <row r="664">
          <cell r="C664" t="str">
            <v/>
          </cell>
        </row>
        <row r="665">
          <cell r="C665" t="str">
            <v/>
          </cell>
        </row>
        <row r="666">
          <cell r="C666" t="str">
            <v/>
          </cell>
        </row>
        <row r="667">
          <cell r="C667" t="str">
            <v/>
          </cell>
        </row>
        <row r="668">
          <cell r="C668" t="str">
            <v/>
          </cell>
        </row>
        <row r="669">
          <cell r="C669" t="str">
            <v/>
          </cell>
        </row>
        <row r="670">
          <cell r="C670" t="str">
            <v/>
          </cell>
        </row>
        <row r="671">
          <cell r="C671" t="str">
            <v/>
          </cell>
        </row>
        <row r="672">
          <cell r="C672" t="str">
            <v/>
          </cell>
        </row>
        <row r="673">
          <cell r="C673" t="str">
            <v/>
          </cell>
        </row>
        <row r="674">
          <cell r="C674" t="str">
            <v/>
          </cell>
        </row>
        <row r="675">
          <cell r="C675" t="str">
            <v/>
          </cell>
        </row>
        <row r="676">
          <cell r="C676" t="str">
            <v/>
          </cell>
        </row>
        <row r="677">
          <cell r="C677" t="str">
            <v/>
          </cell>
        </row>
        <row r="678">
          <cell r="C678" t="str">
            <v/>
          </cell>
        </row>
        <row r="679">
          <cell r="C679" t="str">
            <v/>
          </cell>
        </row>
        <row r="680">
          <cell r="C680" t="str">
            <v/>
          </cell>
        </row>
        <row r="681">
          <cell r="C681" t="str">
            <v/>
          </cell>
        </row>
        <row r="682">
          <cell r="C682" t="str">
            <v/>
          </cell>
        </row>
        <row r="683">
          <cell r="C683" t="str">
            <v/>
          </cell>
        </row>
        <row r="684">
          <cell r="C684" t="str">
            <v/>
          </cell>
        </row>
        <row r="685">
          <cell r="C685" t="str">
            <v/>
          </cell>
        </row>
        <row r="686">
          <cell r="C686" t="str">
            <v/>
          </cell>
        </row>
        <row r="687">
          <cell r="C687" t="str">
            <v/>
          </cell>
        </row>
        <row r="688">
          <cell r="C688" t="str">
            <v/>
          </cell>
        </row>
        <row r="689">
          <cell r="C689" t="str">
            <v/>
          </cell>
        </row>
        <row r="690">
          <cell r="C690" t="str">
            <v/>
          </cell>
        </row>
        <row r="691">
          <cell r="C691" t="str">
            <v/>
          </cell>
        </row>
        <row r="692">
          <cell r="C692" t="str">
            <v/>
          </cell>
        </row>
        <row r="693">
          <cell r="C693" t="str">
            <v/>
          </cell>
        </row>
        <row r="694">
          <cell r="C694" t="str">
            <v/>
          </cell>
        </row>
        <row r="695">
          <cell r="C695" t="str">
            <v/>
          </cell>
        </row>
        <row r="696">
          <cell r="C696" t="str">
            <v/>
          </cell>
        </row>
        <row r="697">
          <cell r="C697" t="str">
            <v/>
          </cell>
        </row>
        <row r="698">
          <cell r="C698" t="str">
            <v/>
          </cell>
        </row>
        <row r="699">
          <cell r="C699" t="str">
            <v/>
          </cell>
        </row>
        <row r="700">
          <cell r="C700" t="str">
            <v/>
          </cell>
        </row>
        <row r="701">
          <cell r="C701" t="str">
            <v/>
          </cell>
        </row>
        <row r="702">
          <cell r="C702" t="str">
            <v/>
          </cell>
        </row>
        <row r="703">
          <cell r="C703" t="str">
            <v/>
          </cell>
        </row>
        <row r="704">
          <cell r="C704" t="str">
            <v/>
          </cell>
        </row>
        <row r="705">
          <cell r="C705" t="str">
            <v/>
          </cell>
        </row>
        <row r="706">
          <cell r="C706" t="str">
            <v/>
          </cell>
        </row>
        <row r="707">
          <cell r="C707" t="str">
            <v/>
          </cell>
        </row>
        <row r="708">
          <cell r="C708" t="str">
            <v/>
          </cell>
        </row>
        <row r="709">
          <cell r="C709" t="str">
            <v/>
          </cell>
        </row>
        <row r="710">
          <cell r="C710" t="str">
            <v/>
          </cell>
        </row>
        <row r="711">
          <cell r="C711" t="str">
            <v/>
          </cell>
        </row>
        <row r="712">
          <cell r="C712" t="str">
            <v/>
          </cell>
        </row>
        <row r="713">
          <cell r="C713" t="str">
            <v/>
          </cell>
        </row>
        <row r="714">
          <cell r="C714" t="str">
            <v/>
          </cell>
        </row>
        <row r="715">
          <cell r="C715" t="str">
            <v/>
          </cell>
        </row>
        <row r="716">
          <cell r="C716" t="str">
            <v/>
          </cell>
        </row>
        <row r="717">
          <cell r="C717" t="str">
            <v/>
          </cell>
        </row>
        <row r="718">
          <cell r="C718" t="str">
            <v/>
          </cell>
        </row>
        <row r="719">
          <cell r="C719" t="str">
            <v/>
          </cell>
        </row>
        <row r="720">
          <cell r="C720" t="str">
            <v/>
          </cell>
        </row>
        <row r="721">
          <cell r="C721" t="str">
            <v/>
          </cell>
        </row>
        <row r="722">
          <cell r="C722" t="str">
            <v/>
          </cell>
        </row>
        <row r="723">
          <cell r="C723" t="str">
            <v/>
          </cell>
        </row>
        <row r="724">
          <cell r="C724" t="str">
            <v/>
          </cell>
        </row>
        <row r="725">
          <cell r="C725" t="str">
            <v/>
          </cell>
        </row>
        <row r="726">
          <cell r="C726" t="str">
            <v/>
          </cell>
        </row>
        <row r="727">
          <cell r="C727" t="str">
            <v/>
          </cell>
        </row>
        <row r="728">
          <cell r="C728" t="str">
            <v/>
          </cell>
        </row>
        <row r="729">
          <cell r="C729" t="str">
            <v/>
          </cell>
        </row>
        <row r="730">
          <cell r="C730" t="str">
            <v/>
          </cell>
        </row>
        <row r="731">
          <cell r="C731" t="str">
            <v/>
          </cell>
        </row>
        <row r="732">
          <cell r="C732" t="str">
            <v/>
          </cell>
        </row>
        <row r="733">
          <cell r="C733" t="str">
            <v/>
          </cell>
        </row>
        <row r="734">
          <cell r="C734" t="str">
            <v/>
          </cell>
        </row>
        <row r="735">
          <cell r="C735" t="str">
            <v/>
          </cell>
        </row>
        <row r="736">
          <cell r="C736" t="str">
            <v/>
          </cell>
        </row>
        <row r="737">
          <cell r="C737" t="str">
            <v/>
          </cell>
        </row>
        <row r="738">
          <cell r="C738" t="str">
            <v/>
          </cell>
        </row>
        <row r="739">
          <cell r="C739" t="str">
            <v/>
          </cell>
        </row>
        <row r="740">
          <cell r="C740" t="str">
            <v/>
          </cell>
        </row>
        <row r="741">
          <cell r="C741" t="str">
            <v/>
          </cell>
        </row>
        <row r="742">
          <cell r="C742" t="str">
            <v/>
          </cell>
        </row>
        <row r="743">
          <cell r="C743" t="str">
            <v/>
          </cell>
        </row>
        <row r="744">
          <cell r="C744" t="str">
            <v/>
          </cell>
        </row>
        <row r="745">
          <cell r="C745" t="str">
            <v/>
          </cell>
        </row>
        <row r="746">
          <cell r="C746" t="str">
            <v/>
          </cell>
        </row>
        <row r="747">
          <cell r="C747" t="str">
            <v/>
          </cell>
        </row>
        <row r="748">
          <cell r="C748" t="str">
            <v/>
          </cell>
        </row>
        <row r="749">
          <cell r="C749" t="str">
            <v/>
          </cell>
        </row>
        <row r="750">
          <cell r="C750" t="str">
            <v/>
          </cell>
        </row>
        <row r="751">
          <cell r="C751" t="str">
            <v/>
          </cell>
        </row>
        <row r="752">
          <cell r="C752" t="str">
            <v/>
          </cell>
        </row>
        <row r="753">
          <cell r="C753" t="str">
            <v/>
          </cell>
        </row>
        <row r="754">
          <cell r="C754" t="str">
            <v/>
          </cell>
        </row>
        <row r="755">
          <cell r="C755" t="str">
            <v/>
          </cell>
        </row>
        <row r="756">
          <cell r="C756" t="str">
            <v/>
          </cell>
        </row>
        <row r="757">
          <cell r="C757" t="str">
            <v/>
          </cell>
        </row>
        <row r="758">
          <cell r="C758" t="str">
            <v/>
          </cell>
        </row>
        <row r="759">
          <cell r="C759" t="str">
            <v/>
          </cell>
        </row>
        <row r="760">
          <cell r="C760" t="str">
            <v/>
          </cell>
        </row>
        <row r="761">
          <cell r="C761" t="str">
            <v/>
          </cell>
        </row>
        <row r="762">
          <cell r="C762" t="str">
            <v/>
          </cell>
        </row>
        <row r="763">
          <cell r="C763" t="str">
            <v/>
          </cell>
        </row>
        <row r="764">
          <cell r="C764" t="str">
            <v/>
          </cell>
        </row>
        <row r="765">
          <cell r="C765" t="str">
            <v/>
          </cell>
        </row>
        <row r="766">
          <cell r="C766" t="str">
            <v/>
          </cell>
        </row>
        <row r="767">
          <cell r="C767" t="str">
            <v/>
          </cell>
        </row>
        <row r="768">
          <cell r="C768" t="str">
            <v/>
          </cell>
        </row>
        <row r="769">
          <cell r="C769" t="str">
            <v/>
          </cell>
        </row>
        <row r="770">
          <cell r="C770" t="str">
            <v/>
          </cell>
        </row>
        <row r="771">
          <cell r="C771" t="str">
            <v/>
          </cell>
        </row>
        <row r="772">
          <cell r="C772" t="str">
            <v/>
          </cell>
        </row>
        <row r="773">
          <cell r="C773" t="str">
            <v/>
          </cell>
        </row>
        <row r="774">
          <cell r="C774" t="str">
            <v/>
          </cell>
        </row>
        <row r="775">
          <cell r="C775" t="str">
            <v/>
          </cell>
        </row>
        <row r="776">
          <cell r="C776" t="str">
            <v/>
          </cell>
        </row>
        <row r="777">
          <cell r="C777" t="str">
            <v/>
          </cell>
        </row>
        <row r="778">
          <cell r="C778" t="str">
            <v/>
          </cell>
        </row>
        <row r="779">
          <cell r="C779" t="str">
            <v/>
          </cell>
        </row>
        <row r="780">
          <cell r="C780" t="str">
            <v/>
          </cell>
        </row>
        <row r="781">
          <cell r="C781" t="str">
            <v/>
          </cell>
        </row>
        <row r="782">
          <cell r="C782" t="str">
            <v/>
          </cell>
        </row>
        <row r="783">
          <cell r="C783" t="str">
            <v/>
          </cell>
        </row>
        <row r="784">
          <cell r="C784" t="str">
            <v/>
          </cell>
        </row>
        <row r="785">
          <cell r="C785" t="str">
            <v/>
          </cell>
        </row>
        <row r="786">
          <cell r="C786" t="str">
            <v/>
          </cell>
        </row>
        <row r="787">
          <cell r="C787" t="str">
            <v/>
          </cell>
        </row>
        <row r="788">
          <cell r="C788" t="str">
            <v/>
          </cell>
        </row>
        <row r="789">
          <cell r="C789" t="str">
            <v/>
          </cell>
        </row>
        <row r="790">
          <cell r="C790" t="str">
            <v/>
          </cell>
        </row>
        <row r="791">
          <cell r="C791" t="str">
            <v/>
          </cell>
        </row>
        <row r="792">
          <cell r="C792" t="str">
            <v/>
          </cell>
        </row>
        <row r="793">
          <cell r="C793" t="str">
            <v/>
          </cell>
        </row>
        <row r="794">
          <cell r="C794" t="str">
            <v/>
          </cell>
        </row>
        <row r="795">
          <cell r="C795" t="str">
            <v/>
          </cell>
        </row>
        <row r="796">
          <cell r="C796" t="str">
            <v/>
          </cell>
        </row>
        <row r="797">
          <cell r="C797" t="str">
            <v/>
          </cell>
        </row>
        <row r="798">
          <cell r="C798" t="str">
            <v/>
          </cell>
        </row>
        <row r="799">
          <cell r="C799" t="str">
            <v/>
          </cell>
        </row>
        <row r="800">
          <cell r="C800" t="str">
            <v/>
          </cell>
        </row>
        <row r="801">
          <cell r="C801" t="str">
            <v/>
          </cell>
        </row>
        <row r="802">
          <cell r="C802" t="str">
            <v/>
          </cell>
        </row>
        <row r="803">
          <cell r="C803" t="str">
            <v/>
          </cell>
        </row>
        <row r="804">
          <cell r="C804" t="str">
            <v/>
          </cell>
        </row>
        <row r="805">
          <cell r="C805" t="str">
            <v/>
          </cell>
        </row>
        <row r="806">
          <cell r="C806" t="str">
            <v/>
          </cell>
        </row>
        <row r="807">
          <cell r="C807" t="str">
            <v/>
          </cell>
        </row>
        <row r="808">
          <cell r="C808" t="str">
            <v/>
          </cell>
        </row>
        <row r="809">
          <cell r="C809" t="str">
            <v/>
          </cell>
        </row>
        <row r="810">
          <cell r="C810" t="str">
            <v/>
          </cell>
        </row>
        <row r="811">
          <cell r="C811" t="str">
            <v/>
          </cell>
        </row>
        <row r="812">
          <cell r="C812" t="str">
            <v/>
          </cell>
        </row>
        <row r="813">
          <cell r="C813" t="str">
            <v/>
          </cell>
        </row>
        <row r="814">
          <cell r="C814" t="str">
            <v/>
          </cell>
        </row>
        <row r="815">
          <cell r="C815" t="str">
            <v/>
          </cell>
        </row>
        <row r="816">
          <cell r="C816" t="str">
            <v/>
          </cell>
        </row>
        <row r="817">
          <cell r="C817" t="str">
            <v/>
          </cell>
        </row>
        <row r="818">
          <cell r="C818" t="str">
            <v/>
          </cell>
        </row>
        <row r="819">
          <cell r="C819" t="str">
            <v/>
          </cell>
        </row>
        <row r="820">
          <cell r="C820" t="str">
            <v/>
          </cell>
        </row>
        <row r="821">
          <cell r="C821" t="str">
            <v/>
          </cell>
        </row>
        <row r="822">
          <cell r="C822" t="str">
            <v/>
          </cell>
        </row>
        <row r="823">
          <cell r="C823" t="str">
            <v/>
          </cell>
        </row>
        <row r="824">
          <cell r="C824" t="str">
            <v/>
          </cell>
        </row>
        <row r="825">
          <cell r="C825" t="str">
            <v/>
          </cell>
        </row>
        <row r="826">
          <cell r="C826" t="str">
            <v/>
          </cell>
        </row>
        <row r="827">
          <cell r="C827" t="str">
            <v/>
          </cell>
        </row>
        <row r="828">
          <cell r="C828" t="str">
            <v/>
          </cell>
        </row>
        <row r="829">
          <cell r="C829" t="str">
            <v/>
          </cell>
        </row>
        <row r="830">
          <cell r="C830" t="str">
            <v/>
          </cell>
        </row>
        <row r="831">
          <cell r="C831" t="str">
            <v/>
          </cell>
        </row>
        <row r="832">
          <cell r="C832" t="str">
            <v/>
          </cell>
        </row>
        <row r="833">
          <cell r="C833" t="str">
            <v/>
          </cell>
        </row>
        <row r="834">
          <cell r="C834" t="str">
            <v/>
          </cell>
        </row>
        <row r="835">
          <cell r="C835" t="str">
            <v/>
          </cell>
        </row>
        <row r="836">
          <cell r="C836" t="str">
            <v/>
          </cell>
        </row>
        <row r="837">
          <cell r="C837" t="str">
            <v/>
          </cell>
        </row>
        <row r="838">
          <cell r="C838" t="str">
            <v/>
          </cell>
        </row>
        <row r="839">
          <cell r="C839" t="str">
            <v/>
          </cell>
        </row>
        <row r="840">
          <cell r="C840" t="str">
            <v/>
          </cell>
        </row>
        <row r="841">
          <cell r="C841" t="str">
            <v/>
          </cell>
        </row>
        <row r="842">
          <cell r="C842" t="str">
            <v/>
          </cell>
        </row>
        <row r="843">
          <cell r="C843" t="str">
            <v/>
          </cell>
        </row>
        <row r="844">
          <cell r="C844" t="str">
            <v/>
          </cell>
        </row>
        <row r="845">
          <cell r="C845" t="str">
            <v/>
          </cell>
        </row>
        <row r="846">
          <cell r="C846" t="str">
            <v/>
          </cell>
        </row>
        <row r="847">
          <cell r="C847" t="str">
            <v/>
          </cell>
        </row>
        <row r="848">
          <cell r="C848" t="str">
            <v/>
          </cell>
        </row>
        <row r="849">
          <cell r="C849" t="str">
            <v/>
          </cell>
        </row>
        <row r="850">
          <cell r="C850" t="str">
            <v/>
          </cell>
        </row>
        <row r="851">
          <cell r="C851" t="str">
            <v/>
          </cell>
        </row>
        <row r="852">
          <cell r="C852" t="str">
            <v/>
          </cell>
        </row>
        <row r="853">
          <cell r="C853" t="str">
            <v/>
          </cell>
        </row>
        <row r="854">
          <cell r="C854" t="str">
            <v/>
          </cell>
        </row>
        <row r="855">
          <cell r="C855" t="str">
            <v/>
          </cell>
        </row>
        <row r="856">
          <cell r="C856" t="str">
            <v/>
          </cell>
        </row>
        <row r="857">
          <cell r="C857" t="str">
            <v/>
          </cell>
        </row>
        <row r="858">
          <cell r="C858" t="str">
            <v/>
          </cell>
        </row>
        <row r="859">
          <cell r="C859" t="str">
            <v/>
          </cell>
        </row>
        <row r="860">
          <cell r="C860" t="str">
            <v/>
          </cell>
        </row>
        <row r="861">
          <cell r="C861" t="str">
            <v/>
          </cell>
        </row>
        <row r="862">
          <cell r="C862" t="str">
            <v/>
          </cell>
        </row>
        <row r="863">
          <cell r="C863" t="str">
            <v/>
          </cell>
        </row>
        <row r="864">
          <cell r="C864" t="str">
            <v/>
          </cell>
        </row>
        <row r="865">
          <cell r="C865" t="str">
            <v/>
          </cell>
        </row>
        <row r="866">
          <cell r="C866" t="str">
            <v/>
          </cell>
        </row>
        <row r="867">
          <cell r="C867" t="str">
            <v/>
          </cell>
        </row>
        <row r="868">
          <cell r="C868" t="str">
            <v/>
          </cell>
        </row>
        <row r="869">
          <cell r="C869" t="str">
            <v/>
          </cell>
        </row>
        <row r="870">
          <cell r="C870" t="str">
            <v/>
          </cell>
        </row>
        <row r="871">
          <cell r="C871" t="str">
            <v/>
          </cell>
        </row>
        <row r="872">
          <cell r="C872" t="str">
            <v/>
          </cell>
        </row>
        <row r="873">
          <cell r="C873" t="str">
            <v/>
          </cell>
        </row>
        <row r="874">
          <cell r="C874" t="str">
            <v/>
          </cell>
        </row>
        <row r="875">
          <cell r="C875" t="str">
            <v/>
          </cell>
        </row>
        <row r="876">
          <cell r="C876" t="str">
            <v/>
          </cell>
        </row>
        <row r="877">
          <cell r="C877" t="str">
            <v/>
          </cell>
        </row>
        <row r="878">
          <cell r="C878" t="str">
            <v/>
          </cell>
        </row>
        <row r="879">
          <cell r="C879" t="str">
            <v/>
          </cell>
        </row>
        <row r="880">
          <cell r="C880" t="str">
            <v/>
          </cell>
        </row>
        <row r="881">
          <cell r="C881" t="str">
            <v/>
          </cell>
        </row>
        <row r="882">
          <cell r="C882" t="str">
            <v/>
          </cell>
        </row>
        <row r="883">
          <cell r="C883" t="str">
            <v/>
          </cell>
        </row>
        <row r="884">
          <cell r="C884" t="str">
            <v/>
          </cell>
        </row>
        <row r="885">
          <cell r="C885" t="str">
            <v/>
          </cell>
        </row>
        <row r="886">
          <cell r="C886" t="str">
            <v/>
          </cell>
        </row>
        <row r="887">
          <cell r="C887" t="str">
            <v/>
          </cell>
        </row>
        <row r="888">
          <cell r="C888" t="str">
            <v/>
          </cell>
        </row>
        <row r="889">
          <cell r="C889" t="str">
            <v/>
          </cell>
        </row>
        <row r="890">
          <cell r="C890" t="str">
            <v/>
          </cell>
        </row>
        <row r="891">
          <cell r="C891" t="str">
            <v/>
          </cell>
        </row>
        <row r="892">
          <cell r="C892" t="str">
            <v/>
          </cell>
        </row>
        <row r="893">
          <cell r="C893" t="str">
            <v/>
          </cell>
        </row>
        <row r="894">
          <cell r="C894" t="str">
            <v/>
          </cell>
        </row>
        <row r="895">
          <cell r="C895" t="str">
            <v/>
          </cell>
        </row>
        <row r="896">
          <cell r="C896" t="str">
            <v/>
          </cell>
        </row>
        <row r="897">
          <cell r="C897" t="str">
            <v/>
          </cell>
        </row>
        <row r="898">
          <cell r="C898" t="str">
            <v/>
          </cell>
        </row>
        <row r="899">
          <cell r="C899" t="str">
            <v/>
          </cell>
        </row>
        <row r="900">
          <cell r="C900" t="str">
            <v/>
          </cell>
        </row>
        <row r="901">
          <cell r="C901" t="str">
            <v/>
          </cell>
        </row>
        <row r="902">
          <cell r="C902" t="str">
            <v/>
          </cell>
        </row>
      </sheetData>
      <sheetData sheetId="17"/>
      <sheetData sheetId="18">
        <row r="2">
          <cell r="D2" t="str">
            <v>Scheduling Coordinator</v>
          </cell>
        </row>
        <row r="3">
          <cell r="D3" t="str">
            <v>Party to a Power Contract</v>
          </cell>
        </row>
        <row r="4">
          <cell r="D4" t="str">
            <v>Retail Provider</v>
          </cell>
        </row>
        <row r="5">
          <cell r="D5" t="str">
            <v>Generation Providing Entity (GPE)</v>
          </cell>
        </row>
        <row r="6">
          <cell r="D6" t="str">
            <v>Transmission Provider</v>
          </cell>
        </row>
        <row r="7">
          <cell r="D7" t="str">
            <v>Other</v>
          </cell>
        </row>
        <row r="20">
          <cell r="F20" t="str">
            <v>Other</v>
          </cell>
        </row>
        <row r="21">
          <cell r="F21" t="str">
            <v>3 Phases Renewables - 3006</v>
          </cell>
        </row>
        <row r="22">
          <cell r="F22" t="str">
            <v>Alameda Municipal Power - 3022</v>
          </cell>
        </row>
        <row r="23">
          <cell r="F23" t="str">
            <v>Anza Electric Cooperative - 104578</v>
          </cell>
        </row>
        <row r="24">
          <cell r="F24" t="str">
            <v>Arizona Electric Power Cooperative - 2098</v>
          </cell>
        </row>
        <row r="25">
          <cell r="F25" t="str">
            <v>Arizona Public Service Company - 104131</v>
          </cell>
        </row>
        <row r="26">
          <cell r="F26" t="str">
            <v>Azusa Light and Water - 3024</v>
          </cell>
        </row>
        <row r="27">
          <cell r="F27" t="str">
            <v>Barclays Capital - 2425</v>
          </cell>
        </row>
        <row r="28">
          <cell r="F28" t="str">
            <v>Bear Valley Electric Service (BVES) - 3000</v>
          </cell>
        </row>
        <row r="29">
          <cell r="F29" t="str">
            <v>Biggs Municipal Utilities - 3026</v>
          </cell>
        </row>
        <row r="30">
          <cell r="F30" t="str">
            <v>BNP Paribas Energy Trading GP - 2017</v>
          </cell>
        </row>
        <row r="31">
          <cell r="F31" t="str">
            <v>Bonneville Power Administration - AO/CS - 4000</v>
          </cell>
        </row>
        <row r="32">
          <cell r="F32" t="str">
            <v>Bonneville Power Administration - Marketer - 2044</v>
          </cell>
        </row>
        <row r="33">
          <cell r="F33" t="str">
            <v>BP Energy Company - 2113</v>
          </cell>
        </row>
        <row r="34">
          <cell r="F34" t="str">
            <v>Brookfield Energy Marketing LP - 104120</v>
          </cell>
        </row>
        <row r="35">
          <cell r="F35" t="str">
            <v>Burbank Water and Power - 3027</v>
          </cell>
        </row>
        <row r="36">
          <cell r="F36" t="str">
            <v>California Department of Water Resources (DWR), State Water Project - 3072</v>
          </cell>
        </row>
        <row r="37">
          <cell r="B37" t="str">
            <v>Alberta</v>
          </cell>
          <cell r="F37" t="str">
            <v>Calpine Corporation - 3010</v>
          </cell>
        </row>
        <row r="38">
          <cell r="B38" t="str">
            <v>Arizona</v>
          </cell>
          <cell r="F38" t="str">
            <v>Cargill Power Markets, LLC - 2214</v>
          </cell>
        </row>
        <row r="39">
          <cell r="B39" t="str">
            <v>Baja</v>
          </cell>
          <cell r="F39" t="str">
            <v>Central Arizona Water Conservation District - CAWCD - 104577</v>
          </cell>
        </row>
        <row r="40">
          <cell r="B40" t="str">
            <v>British Columbia</v>
          </cell>
          <cell r="F40" t="str">
            <v>Citigroup Energy Inc. - 2428</v>
          </cell>
        </row>
        <row r="41">
          <cell r="B41" t="str">
            <v>California</v>
          </cell>
          <cell r="F41" t="str">
            <v>City of Anaheim, Public Utilities Department, Anaheim City Hall West - 3023</v>
          </cell>
        </row>
        <row r="42">
          <cell r="B42" t="str">
            <v>Colorado</v>
          </cell>
          <cell r="F42" t="str">
            <v>City of Banning Electric Department - 3025</v>
          </cell>
        </row>
        <row r="43">
          <cell r="B43" t="str">
            <v>Idaho</v>
          </cell>
          <cell r="F43" t="str">
            <v>City of Cerritos - 3029</v>
          </cell>
        </row>
        <row r="44">
          <cell r="B44" t="str">
            <v>Montana</v>
          </cell>
          <cell r="F44" t="str">
            <v>City of Colton - EPE - 3031</v>
          </cell>
        </row>
        <row r="45">
          <cell r="B45" t="str">
            <v>Nevada</v>
          </cell>
          <cell r="F45" t="str">
            <v>City of Corona Dept. of Water &amp; Power - EPE - 3032</v>
          </cell>
        </row>
        <row r="46">
          <cell r="B46" t="str">
            <v>New Mexico</v>
          </cell>
          <cell r="F46" t="str">
            <v>City of Industry - 3030</v>
          </cell>
        </row>
        <row r="47">
          <cell r="B47" t="str">
            <v>Oregon</v>
          </cell>
          <cell r="F47" t="str">
            <v>City of Lompoc - 3041</v>
          </cell>
        </row>
        <row r="48">
          <cell r="B48" t="str">
            <v>South Dakota</v>
          </cell>
          <cell r="F48" t="str">
            <v>City of Needles - 3047</v>
          </cell>
        </row>
        <row r="49">
          <cell r="B49" t="str">
            <v>Utah</v>
          </cell>
          <cell r="F49" t="str">
            <v>City of Palo Alto - Electric Power Entity - 3048</v>
          </cell>
        </row>
        <row r="50">
          <cell r="B50" t="str">
            <v>Washington</v>
          </cell>
          <cell r="F50" t="str">
            <v>City of Riverside Public Utilities - 3056</v>
          </cell>
        </row>
        <row r="51">
          <cell r="B51" t="str">
            <v>Wyoming</v>
          </cell>
          <cell r="F51" t="str">
            <v>City of Shasta Lake - Electric - 3059</v>
          </cell>
        </row>
        <row r="52">
          <cell r="B52" t="str">
            <v>Other</v>
          </cell>
          <cell r="F52" t="str">
            <v>City of Ukiah, Electric Utilities Division - 3065</v>
          </cell>
        </row>
        <row r="53">
          <cell r="F53" t="str">
            <v>City of Vernon, Vernon Gas &amp; Electric - 3066</v>
          </cell>
        </row>
        <row r="54">
          <cell r="F54" t="str">
            <v>Comision Federal de Electricidad (CFE) - 104570</v>
          </cell>
        </row>
        <row r="55">
          <cell r="F55" t="str">
            <v>Commerce Energy, Inc. - 3011</v>
          </cell>
        </row>
        <row r="56">
          <cell r="F56" t="str">
            <v>Constellation NewEnergy, Inc. - 3012</v>
          </cell>
        </row>
        <row r="57">
          <cell r="F57" t="str">
            <v>CP Energy Marketing (US) Inc. (Capital Power) - 3102</v>
          </cell>
        </row>
        <row r="58">
          <cell r="F58" t="str">
            <v>DB Energy Trading LLC - 2231</v>
          </cell>
        </row>
        <row r="59">
          <cell r="F59" t="str">
            <v>Direct Energy Business, LLC (fka Strategic Energy) - 2264</v>
          </cell>
        </row>
        <row r="60">
          <cell r="F60" t="str">
            <v>Eastside Power Authority - 3033</v>
          </cell>
        </row>
        <row r="61">
          <cell r="F61" t="str">
            <v>EDF Industrial Power Services (CA), LLC - 104452</v>
          </cell>
        </row>
        <row r="62">
          <cell r="F62" t="str">
            <v>EDF Trading North America, LLC - 104067</v>
          </cell>
        </row>
        <row r="63">
          <cell r="F63" t="str">
            <v>Exelon Generation Company, LLC - 2078</v>
          </cell>
        </row>
        <row r="64">
          <cell r="F64" t="str">
            <v>Gexa Energy California, LLC - 104507</v>
          </cell>
        </row>
        <row r="65">
          <cell r="F65" t="str">
            <v>Gila River - Entegra Power Group - 104119</v>
          </cell>
        </row>
        <row r="66">
          <cell r="F66" t="str">
            <v>Glendale Water &amp; Power - 3034</v>
          </cell>
        </row>
        <row r="67">
          <cell r="F67" t="str">
            <v>Gridley Electric Utility - 3035</v>
          </cell>
        </row>
        <row r="68">
          <cell r="F68" t="str">
            <v>Guzman Power Markets 2014+ - 104473</v>
          </cell>
        </row>
        <row r="69">
          <cell r="F69" t="str">
            <v>Healdsburg Electric Dept. - 3036</v>
          </cell>
        </row>
        <row r="70">
          <cell r="F70" t="str">
            <v>Iberdrola Renewables - 2292</v>
          </cell>
        </row>
        <row r="71">
          <cell r="F71" t="str">
            <v>Imperial Irrigation District (IID) - 3038</v>
          </cell>
        </row>
        <row r="72">
          <cell r="F72" t="str">
            <v>J. Aron &amp; Company - 104335</v>
          </cell>
        </row>
        <row r="73">
          <cell r="F73" t="str">
            <v>J.P. Morgan Ventures Energy Corporation - 3077</v>
          </cell>
        </row>
        <row r="74">
          <cell r="F74" t="str">
            <v>Kirkwood Meadows PUD Powerhouse - 3001</v>
          </cell>
        </row>
        <row r="75">
          <cell r="F75" t="str">
            <v>La Rosita Power - Marketing - 104211</v>
          </cell>
        </row>
        <row r="76">
          <cell r="F76" t="str">
            <v>Lassen Municipal Utility District - 3039</v>
          </cell>
        </row>
        <row r="77">
          <cell r="F77" t="str">
            <v>Liberty Power Corporation - 104451</v>
          </cell>
        </row>
        <row r="78">
          <cell r="F78" t="str">
            <v>Liberty Utilities (CalPeco Electric) LLC - 104099</v>
          </cell>
        </row>
        <row r="79">
          <cell r="F79" t="str">
            <v>Lodi Electric Utility - 3040</v>
          </cell>
        </row>
        <row r="80">
          <cell r="F80" t="str">
            <v>Los Angeles Department of Water &amp; Power (LADWP) - 3042</v>
          </cell>
        </row>
        <row r="81">
          <cell r="F81" t="str">
            <v>Macquarie Energy LLC - 2112</v>
          </cell>
        </row>
        <row r="82">
          <cell r="F82" t="str">
            <v>MAG Energy Solutions, Inc. - 104573</v>
          </cell>
        </row>
        <row r="83">
          <cell r="F83" t="str">
            <v>Marin Clean Energy - 104463</v>
          </cell>
        </row>
        <row r="84">
          <cell r="F84" t="str">
            <v>Merced Irrigation District (MeID) - 3044</v>
          </cell>
        </row>
        <row r="85">
          <cell r="F85" t="str">
            <v>Merrill Lynch Commodities, Inc. - 2027</v>
          </cell>
        </row>
        <row r="86">
          <cell r="F86" t="str">
            <v>Metropolitan Water District of Southern California (MWD) - 2046</v>
          </cell>
        </row>
        <row r="87">
          <cell r="F87" t="str">
            <v>Modesto Irrigation District (MID) - 3045</v>
          </cell>
        </row>
        <row r="88">
          <cell r="F88" t="str">
            <v>Moreno Valley Utility (MVU) - 3046</v>
          </cell>
        </row>
        <row r="89">
          <cell r="F89" t="str">
            <v>Morgan Stanley Capital Group Inc. - EPE - 2369</v>
          </cell>
        </row>
        <row r="90">
          <cell r="F90" t="str">
            <v>Nevada Power Company (dba NV Energy) - 2388</v>
          </cell>
        </row>
        <row r="91">
          <cell r="F91" t="str">
            <v>Nextera Energy Power Marketing, LLC - 104225</v>
          </cell>
        </row>
        <row r="92">
          <cell r="F92" t="str">
            <v>Noble Americas Energy Solutions LLC - 3018</v>
          </cell>
        </row>
        <row r="93">
          <cell r="F93" t="str">
            <v>Noble Americas Gas &amp; Power Corporation - 2500</v>
          </cell>
        </row>
        <row r="94">
          <cell r="F94" t="str">
            <v>Northern California Power Agency (NCPA) - 2215</v>
          </cell>
        </row>
        <row r="95">
          <cell r="F95" t="str">
            <v>Pacific Gas and Electric Company (PG&amp;E) - Electric Power Entity - 3002</v>
          </cell>
        </row>
        <row r="96">
          <cell r="F96" t="str">
            <v>PacifiCorp - 3003</v>
          </cell>
        </row>
        <row r="97">
          <cell r="F97" t="str">
            <v>Pasadena Water and Power, 91101 - 3049</v>
          </cell>
        </row>
        <row r="98">
          <cell r="F98" t="str">
            <v>Pilot Power Group, Inc. - 3016</v>
          </cell>
        </row>
        <row r="99">
          <cell r="F99" t="str">
            <v>Pittsburg Power Company dba Island Energy - EPE - 5024</v>
          </cell>
        </row>
        <row r="100">
          <cell r="F100" t="str">
            <v>Plumas-Sierra REC - 3100</v>
          </cell>
        </row>
        <row r="101">
          <cell r="F101" t="str">
            <v>Port of Oakland - 3051</v>
          </cell>
        </row>
        <row r="102">
          <cell r="F102" t="str">
            <v>Port of Stockton, 95203 - 3052</v>
          </cell>
        </row>
        <row r="103">
          <cell r="F103" t="str">
            <v>Portland General Electric Company - 2127</v>
          </cell>
        </row>
        <row r="104">
          <cell r="F104" t="str">
            <v>Power and Water Resources Pooling Authority (PWRPA) - 3053</v>
          </cell>
        </row>
        <row r="105">
          <cell r="F105" t="str">
            <v>Powerex Corp - AO/CS - 3101</v>
          </cell>
        </row>
        <row r="106">
          <cell r="F106" t="str">
            <v>Powerex Corp. - Marketer - 2243</v>
          </cell>
        </row>
        <row r="107">
          <cell r="F107" t="str">
            <v>Puget Sound Energy - 104462</v>
          </cell>
        </row>
        <row r="108">
          <cell r="F108" t="str">
            <v>Rainbow Energy Marketing Corporation (REMC) - 104203</v>
          </cell>
        </row>
        <row r="109">
          <cell r="F109" t="str">
            <v>Rancho Cucamonga Municipal Utility - 3054</v>
          </cell>
        </row>
        <row r="110">
          <cell r="F110" t="str">
            <v>Redding Electric Utility - 3055</v>
          </cell>
        </row>
        <row r="111">
          <cell r="F111" t="str">
            <v>Roseville Electric - 3057</v>
          </cell>
        </row>
        <row r="112">
          <cell r="F112" t="str">
            <v>Sacramento Municipal Utility District (SMUD) - Electric Power Entity - 3058</v>
          </cell>
        </row>
        <row r="113">
          <cell r="F113" t="str">
            <v>Salt River Project - 104461</v>
          </cell>
        </row>
        <row r="114">
          <cell r="F114" t="str">
            <v>San Diego Gas &amp; Electric (SDG&amp;E) - Electric Power Entity - 3004</v>
          </cell>
        </row>
        <row r="115">
          <cell r="F115" t="str">
            <v>San Francisco Hetch Hetchy Water and Power, CCSF - 3028</v>
          </cell>
        </row>
        <row r="116">
          <cell r="F116" t="str">
            <v>Sempra Generation - 2060</v>
          </cell>
        </row>
        <row r="117">
          <cell r="F117" t="str">
            <v>Shell Energy North America (US), L.P. - 3081</v>
          </cell>
        </row>
        <row r="118">
          <cell r="F118" t="str">
            <v>Sierra Pacific Power Company (dba NV Energy) - Marketer - 2438</v>
          </cell>
        </row>
        <row r="119">
          <cell r="F119" t="str">
            <v>Silicon Valley Power (SVP), City of Santa Clara - 3061</v>
          </cell>
        </row>
        <row r="120">
          <cell r="F120" t="str">
            <v>Sonoma Clean Power (SCP) - 104537</v>
          </cell>
        </row>
        <row r="121">
          <cell r="F121" t="str">
            <v>Southern California Edison (SCE) - Electric Power Entity - 3005</v>
          </cell>
        </row>
        <row r="122">
          <cell r="F122" t="str">
            <v>Surprise Valley Electrification Corp. - 104579</v>
          </cell>
        </row>
        <row r="123">
          <cell r="F123" t="str">
            <v>Tenaska Power Services Co. - 104194</v>
          </cell>
        </row>
        <row r="124">
          <cell r="F124" t="str">
            <v>Terra-Gen Dixie Valley, LLC - 2427</v>
          </cell>
        </row>
        <row r="125">
          <cell r="F125" t="str">
            <v>The Energy Authority, Inc. - 2278</v>
          </cell>
        </row>
        <row r="126">
          <cell r="F126" t="str">
            <v>Tiger Natural Gas , Inc. - 5047</v>
          </cell>
        </row>
        <row r="127">
          <cell r="F127" t="str">
            <v>TransAlta Energy Marketing (US), Inc. - 2312</v>
          </cell>
        </row>
        <row r="128">
          <cell r="F128" t="str">
            <v>TransCanada Energy Sales Ltd. - 104230</v>
          </cell>
        </row>
        <row r="129">
          <cell r="F129" t="str">
            <v>Truckee Donner Public Utilities District - 3063</v>
          </cell>
        </row>
        <row r="130">
          <cell r="F130" t="str">
            <v>Turlock Irrigation District (TID) - 3064</v>
          </cell>
        </row>
        <row r="131">
          <cell r="F131" t="str">
            <v>Twin Eagle Resource Management, LLC - 104515</v>
          </cell>
        </row>
        <row r="132">
          <cell r="F132" t="str">
            <v>University of California, Office of the President - EPE - 104518</v>
          </cell>
        </row>
        <row r="133">
          <cell r="F133" t="str">
            <v>Valley Electric Association - 104510</v>
          </cell>
        </row>
        <row r="134">
          <cell r="F134" t="str">
            <v>Victorville Municipal Utility Services - 3067</v>
          </cell>
        </row>
        <row r="135">
          <cell r="F135" t="str">
            <v>Vitol Inc. - EPE - 104467</v>
          </cell>
        </row>
        <row r="136">
          <cell r="F136" t="str">
            <v>WAPA - Desert Southwest Region - 3078</v>
          </cell>
        </row>
        <row r="137">
          <cell r="F137" t="str">
            <v>WAPA - Sierra Nevada Region - 3079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ersion"/>
      <sheetName val="Guidance "/>
      <sheetName val="Data Export XML"/>
      <sheetName val="Reporter Info"/>
      <sheetName val="COVERED EM CALC"/>
      <sheetName val="Retail Provider"/>
      <sheetName val="Unspec Imports"/>
      <sheetName val="Spec Imports"/>
      <sheetName val="RPS Adjust"/>
      <sheetName val="REC Serial"/>
      <sheetName val="QE Adjust"/>
      <sheetName val="Unspec Exports"/>
      <sheetName val="Spec Exports"/>
      <sheetName val="Wheeled"/>
      <sheetName val="Facility Reg Info"/>
      <sheetName val="POR.POD"/>
      <sheetName val="2013 EFs"/>
      <sheetName val="Other 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AB.BC</v>
          </cell>
        </row>
        <row r="3">
          <cell r="A3" t="str">
            <v>AB.MT.MATL</v>
          </cell>
        </row>
        <row r="4">
          <cell r="A4" t="str">
            <v>AB.SK.MC</v>
          </cell>
        </row>
        <row r="5">
          <cell r="A5" t="str">
            <v>AB.system</v>
          </cell>
        </row>
        <row r="6">
          <cell r="A6" t="str">
            <v>ABITIBI69</v>
          </cell>
        </row>
        <row r="7">
          <cell r="A7" t="str">
            <v>ABQ</v>
          </cell>
        </row>
        <row r="8">
          <cell r="A8" t="str">
            <v>ADAMS115</v>
          </cell>
        </row>
        <row r="9">
          <cell r="A9" t="str">
            <v>ADL</v>
          </cell>
        </row>
        <row r="10">
          <cell r="A10" t="str">
            <v>AFTON345</v>
          </cell>
        </row>
        <row r="11">
          <cell r="A11" t="str">
            <v>AFTS</v>
          </cell>
        </row>
        <row r="12">
          <cell r="A12" t="str">
            <v>AIR230</v>
          </cell>
        </row>
        <row r="13">
          <cell r="A13" t="str">
            <v>AIRPORT115</v>
          </cell>
        </row>
        <row r="14">
          <cell r="A14" t="str">
            <v>AIRWAY</v>
          </cell>
        </row>
        <row r="15">
          <cell r="A15" t="str">
            <v>ALAMOGORDO115</v>
          </cell>
        </row>
        <row r="16">
          <cell r="A16" t="str">
            <v>ALAMOGRDO115</v>
          </cell>
        </row>
        <row r="17">
          <cell r="A17" t="str">
            <v>Albany12Pac</v>
          </cell>
        </row>
        <row r="18">
          <cell r="A18" t="str">
            <v>ALCOAIntalco</v>
          </cell>
        </row>
        <row r="19">
          <cell r="A19" t="str">
            <v>ALCOATroutdl</v>
          </cell>
        </row>
        <row r="20">
          <cell r="A20" t="str">
            <v>ALCOAWenatch</v>
          </cell>
        </row>
        <row r="21">
          <cell r="A21" t="str">
            <v>ALEXANDER230</v>
          </cell>
        </row>
        <row r="22">
          <cell r="A22" t="str">
            <v>ALGO</v>
          </cell>
        </row>
        <row r="23">
          <cell r="A23" t="str">
            <v>ALIQUIDE449</v>
          </cell>
        </row>
        <row r="24">
          <cell r="A24" t="str">
            <v>Allston</v>
          </cell>
        </row>
        <row r="25">
          <cell r="A25" t="str">
            <v>AMBROSIA230</v>
          </cell>
        </row>
        <row r="26">
          <cell r="A26" t="str">
            <v>AMES</v>
          </cell>
        </row>
        <row r="27">
          <cell r="A27" t="str">
            <v>AMRAD115</v>
          </cell>
        </row>
        <row r="28">
          <cell r="A28" t="str">
            <v>AMRAD345</v>
          </cell>
        </row>
        <row r="29">
          <cell r="A29" t="str">
            <v>ANDK</v>
          </cell>
        </row>
        <row r="30">
          <cell r="A30" t="str">
            <v>ANTE</v>
          </cell>
        </row>
        <row r="31">
          <cell r="A31" t="str">
            <v>ANTELOPE</v>
          </cell>
        </row>
        <row r="32">
          <cell r="A32" t="str">
            <v>APACHE115</v>
          </cell>
        </row>
        <row r="33">
          <cell r="A33" t="str">
            <v>APACHE230</v>
          </cell>
        </row>
        <row r="34">
          <cell r="A34" t="str">
            <v>APRODUCTS449</v>
          </cell>
        </row>
        <row r="35">
          <cell r="A35" t="str">
            <v>ARH</v>
          </cell>
        </row>
        <row r="36">
          <cell r="A36" t="str">
            <v>ArlngtnWind</v>
          </cell>
        </row>
        <row r="37">
          <cell r="A37" t="str">
            <v>ArlngtnWinLD</v>
          </cell>
        </row>
        <row r="38">
          <cell r="A38" t="str">
            <v>ARTESIA345</v>
          </cell>
        </row>
        <row r="39">
          <cell r="A39" t="str">
            <v>ATL</v>
          </cell>
        </row>
        <row r="40">
          <cell r="A40" t="str">
            <v>Atofina</v>
          </cell>
        </row>
        <row r="41">
          <cell r="A41" t="str">
            <v>AU</v>
          </cell>
        </row>
        <row r="42">
          <cell r="A42" t="str">
            <v>AU115</v>
          </cell>
        </row>
        <row r="43">
          <cell r="A43" t="str">
            <v>AVA.BPAT</v>
          </cell>
        </row>
        <row r="44">
          <cell r="A44" t="str">
            <v>AVA.SYS</v>
          </cell>
        </row>
        <row r="45">
          <cell r="A45" t="str">
            <v>AVAPUD</v>
          </cell>
        </row>
        <row r="46">
          <cell r="A46" t="str">
            <v>AVAREMOTELD</v>
          </cell>
        </row>
        <row r="47">
          <cell r="A47" t="str">
            <v>AVAT.NWMT</v>
          </cell>
        </row>
        <row r="48">
          <cell r="A48" t="str">
            <v>AXBA</v>
          </cell>
        </row>
        <row r="49">
          <cell r="A49" t="str">
            <v>BANC.System</v>
          </cell>
        </row>
        <row r="50">
          <cell r="A50" t="str">
            <v>BANCSYS</v>
          </cell>
        </row>
        <row r="51">
          <cell r="A51" t="str">
            <v>BandonPac</v>
          </cell>
        </row>
        <row r="52">
          <cell r="A52" t="str">
            <v>BANNACK</v>
          </cell>
        </row>
        <row r="53">
          <cell r="A53" t="str">
            <v>BARR</v>
          </cell>
        </row>
        <row r="54">
          <cell r="A54" t="str">
            <v>BC.US.BORDER</v>
          </cell>
        </row>
        <row r="55">
          <cell r="A55" t="str">
            <v>BCHA.INT.SYS</v>
          </cell>
        </row>
        <row r="56">
          <cell r="A56" t="str">
            <v>BCHA.INTERNL</v>
          </cell>
        </row>
        <row r="57">
          <cell r="A57" t="str">
            <v>BCHA.LM.SYS</v>
          </cell>
        </row>
        <row r="58">
          <cell r="A58" t="str">
            <v>BCHA.LOSSES</v>
          </cell>
        </row>
        <row r="59">
          <cell r="A59" t="str">
            <v>BCHA.NTWK.LD</v>
          </cell>
        </row>
        <row r="60">
          <cell r="A60" t="str">
            <v>BCHA.SEL.LD</v>
          </cell>
        </row>
        <row r="61">
          <cell r="A61" t="str">
            <v>BCS.ORCH449</v>
          </cell>
        </row>
        <row r="62">
          <cell r="A62" t="str">
            <v>BCS.ROED449</v>
          </cell>
        </row>
        <row r="63">
          <cell r="A63" t="str">
            <v>BCSYS</v>
          </cell>
        </row>
        <row r="64">
          <cell r="A64" t="str">
            <v>BEAST</v>
          </cell>
        </row>
        <row r="65">
          <cell r="A65" t="str">
            <v>BELN</v>
          </cell>
        </row>
        <row r="66">
          <cell r="A66" t="str">
            <v>Benton</v>
          </cell>
        </row>
        <row r="67">
          <cell r="A67" t="str">
            <v>BentonREA</v>
          </cell>
        </row>
        <row r="68">
          <cell r="A68" t="str">
            <v>BERGIN115</v>
          </cell>
        </row>
        <row r="69">
          <cell r="A69" t="str">
            <v>Bethel</v>
          </cell>
        </row>
        <row r="70">
          <cell r="A70" t="str">
            <v>BeverlyPark</v>
          </cell>
        </row>
        <row r="71">
          <cell r="A71" t="str">
            <v>BHCE</v>
          </cell>
        </row>
        <row r="72">
          <cell r="A72" t="str">
            <v>BICKNELL230</v>
          </cell>
        </row>
        <row r="73">
          <cell r="A73" t="str">
            <v>BIGBEND</v>
          </cell>
        </row>
        <row r="74">
          <cell r="A74" t="str">
            <v>BigEddy</v>
          </cell>
        </row>
        <row r="75">
          <cell r="A75" t="str">
            <v>BigFork</v>
          </cell>
        </row>
        <row r="76">
          <cell r="A76" t="str">
            <v>BigHorn2</v>
          </cell>
        </row>
        <row r="77">
          <cell r="A77" t="str">
            <v>Biglow</v>
          </cell>
        </row>
        <row r="78">
          <cell r="A78" t="str">
            <v>BiglowLD</v>
          </cell>
        </row>
        <row r="79">
          <cell r="A79" t="str">
            <v>BKB</v>
          </cell>
        </row>
        <row r="80">
          <cell r="A80" t="str">
            <v>BLACKMESA230</v>
          </cell>
        </row>
        <row r="81">
          <cell r="A81" t="str">
            <v>BLAINE</v>
          </cell>
        </row>
        <row r="82">
          <cell r="A82" t="str">
            <v>BLLK</v>
          </cell>
        </row>
        <row r="83">
          <cell r="A83" t="str">
            <v>BLUE</v>
          </cell>
        </row>
        <row r="84">
          <cell r="A84" t="str">
            <v>BLY1_KNB1</v>
          </cell>
        </row>
        <row r="85">
          <cell r="A85" t="str">
            <v>BLY2_KNB2</v>
          </cell>
        </row>
        <row r="86">
          <cell r="A86" t="str">
            <v>BLYTHE161</v>
          </cell>
        </row>
        <row r="87">
          <cell r="A87" t="str">
            <v>BMGS</v>
          </cell>
        </row>
        <row r="88">
          <cell r="A88" t="str">
            <v>BMPR</v>
          </cell>
        </row>
        <row r="89">
          <cell r="A89" t="str">
            <v>Boardman</v>
          </cell>
        </row>
        <row r="90">
          <cell r="A90" t="str">
            <v>Boardman115</v>
          </cell>
        </row>
        <row r="91">
          <cell r="A91" t="str">
            <v>BODO</v>
          </cell>
        </row>
        <row r="92">
          <cell r="A92" t="str">
            <v>BOEING449</v>
          </cell>
        </row>
        <row r="93">
          <cell r="A93" t="str">
            <v>BONNEYBRO115</v>
          </cell>
        </row>
        <row r="94">
          <cell r="A94" t="str">
            <v>BOON</v>
          </cell>
        </row>
        <row r="95">
          <cell r="A95" t="str">
            <v>BORA</v>
          </cell>
        </row>
        <row r="96">
          <cell r="A96" t="str">
            <v>Boundary</v>
          </cell>
        </row>
        <row r="97">
          <cell r="A97" t="str">
            <v>BOYD</v>
          </cell>
        </row>
        <row r="98">
          <cell r="A98" t="str">
            <v>BOZ</v>
          </cell>
        </row>
        <row r="99">
          <cell r="A99" t="str">
            <v>BPAGEN</v>
          </cell>
        </row>
        <row r="100">
          <cell r="A100" t="str">
            <v>BPAPower</v>
          </cell>
        </row>
        <row r="101">
          <cell r="A101" t="str">
            <v>BPAPUNSCHD</v>
          </cell>
        </row>
        <row r="102">
          <cell r="A102" t="str">
            <v>BPASID</v>
          </cell>
        </row>
        <row r="103">
          <cell r="A103" t="str">
            <v>BPAT.CHPD</v>
          </cell>
        </row>
        <row r="104">
          <cell r="A104" t="str">
            <v>BPAT.DOPD</v>
          </cell>
        </row>
        <row r="105">
          <cell r="A105" t="str">
            <v>BPAT.GCPD</v>
          </cell>
        </row>
        <row r="106">
          <cell r="A106" t="str">
            <v>BPAT.NWMT</v>
          </cell>
        </row>
        <row r="107">
          <cell r="A107" t="str">
            <v>BPAT.PACW</v>
          </cell>
        </row>
        <row r="108">
          <cell r="A108" t="str">
            <v>BPAT.PGE</v>
          </cell>
        </row>
        <row r="109">
          <cell r="A109" t="str">
            <v>BPAT.PSEI</v>
          </cell>
        </row>
        <row r="110">
          <cell r="A110" t="str">
            <v>BPAT.SCL</v>
          </cell>
        </row>
        <row r="111">
          <cell r="A111" t="str">
            <v>BPAT.TPU</v>
          </cell>
        </row>
        <row r="112">
          <cell r="A112" t="str">
            <v>BPAT_Test</v>
          </cell>
        </row>
        <row r="113">
          <cell r="A113" t="str">
            <v>BPAT-CA-DEFAULT</v>
          </cell>
        </row>
        <row r="114">
          <cell r="A114" t="str">
            <v>BPATPUD</v>
          </cell>
        </row>
        <row r="115">
          <cell r="A115" t="str">
            <v>BPATRes</v>
          </cell>
        </row>
        <row r="116">
          <cell r="A116" t="str">
            <v>BPCherryPt</v>
          </cell>
        </row>
        <row r="117">
          <cell r="A117" t="str">
            <v>BPREFINRY449</v>
          </cell>
        </row>
        <row r="118">
          <cell r="A118" t="str">
            <v>BRAW1</v>
          </cell>
        </row>
        <row r="119">
          <cell r="A119" t="str">
            <v>BRDY</v>
          </cell>
        </row>
        <row r="120">
          <cell r="A120" t="str">
            <v>BROADVIEW</v>
          </cell>
        </row>
        <row r="121">
          <cell r="A121" t="str">
            <v>BRSS</v>
          </cell>
        </row>
        <row r="122">
          <cell r="A122" t="str">
            <v>BRVD</v>
          </cell>
        </row>
        <row r="123">
          <cell r="A123" t="str">
            <v>BSAN</v>
          </cell>
        </row>
        <row r="124">
          <cell r="A124" t="str">
            <v>BTHD</v>
          </cell>
        </row>
        <row r="125">
          <cell r="A125" t="str">
            <v>BUCKEYE230</v>
          </cell>
        </row>
        <row r="126">
          <cell r="A126" t="str">
            <v>BURBSYSTEM</v>
          </cell>
        </row>
        <row r="127">
          <cell r="A127" t="str">
            <v>BURL</v>
          </cell>
        </row>
        <row r="128">
          <cell r="A128" t="str">
            <v>BW230</v>
          </cell>
        </row>
        <row r="129">
          <cell r="A129" t="str">
            <v>BWAT</v>
          </cell>
        </row>
        <row r="130">
          <cell r="A130" t="str">
            <v>CABA</v>
          </cell>
        </row>
        <row r="131">
          <cell r="A131" t="str">
            <v>CALRIDGE</v>
          </cell>
        </row>
        <row r="132">
          <cell r="A132" t="str">
            <v>CANYONFERRY</v>
          </cell>
        </row>
        <row r="133">
          <cell r="A133" t="str">
            <v>CaptainJack</v>
          </cell>
        </row>
        <row r="134">
          <cell r="A134" t="str">
            <v>CARRDRAW</v>
          </cell>
        </row>
        <row r="135">
          <cell r="A135" t="str">
            <v>CASCADE</v>
          </cell>
        </row>
        <row r="136">
          <cell r="A136" t="str">
            <v>CCI</v>
          </cell>
        </row>
        <row r="137">
          <cell r="A137" t="str">
            <v>CCSF.SYSTEM</v>
          </cell>
        </row>
        <row r="138">
          <cell r="A138" t="str">
            <v>CCW</v>
          </cell>
        </row>
        <row r="139">
          <cell r="A139" t="str">
            <v>CDEL</v>
          </cell>
        </row>
        <row r="140">
          <cell r="A140" t="str">
            <v>CEDAR</v>
          </cell>
        </row>
        <row r="141">
          <cell r="A141" t="str">
            <v>CEDARFALLGEN</v>
          </cell>
        </row>
        <row r="142">
          <cell r="A142" t="str">
            <v>CEDARMTN500</v>
          </cell>
        </row>
        <row r="143">
          <cell r="A143" t="str">
            <v>Central</v>
          </cell>
        </row>
        <row r="144">
          <cell r="A144" t="str">
            <v>Centralia</v>
          </cell>
        </row>
        <row r="145">
          <cell r="A145" t="str">
            <v>CentraliaBR</v>
          </cell>
        </row>
        <row r="146">
          <cell r="A146" t="str">
            <v>CENTRALIACTY</v>
          </cell>
        </row>
        <row r="147">
          <cell r="A147" t="str">
            <v>CentraliaLD</v>
          </cell>
        </row>
        <row r="148">
          <cell r="A148" t="str">
            <v>CENTRALLINCN</v>
          </cell>
        </row>
        <row r="149">
          <cell r="A149" t="str">
            <v>CFEROA</v>
          </cell>
        </row>
        <row r="150">
          <cell r="A150" t="str">
            <v>CFETIJ</v>
          </cell>
        </row>
        <row r="151">
          <cell r="A151" t="str">
            <v>CGUL</v>
          </cell>
        </row>
        <row r="152">
          <cell r="A152" t="str">
            <v>CHAR</v>
          </cell>
        </row>
        <row r="153">
          <cell r="A153" t="str">
            <v>ChehalisPrLD</v>
          </cell>
        </row>
        <row r="154">
          <cell r="A154" t="str">
            <v>ChehalisPwr</v>
          </cell>
        </row>
        <row r="155">
          <cell r="A155" t="str">
            <v>CHELAN.AVA</v>
          </cell>
        </row>
        <row r="156">
          <cell r="A156" t="str">
            <v>CHOLLA230</v>
          </cell>
        </row>
        <row r="157">
          <cell r="A157" t="str">
            <v>CHOLLA345</v>
          </cell>
        </row>
        <row r="158">
          <cell r="A158" t="str">
            <v>CHOLLA500</v>
          </cell>
        </row>
        <row r="159">
          <cell r="A159" t="str">
            <v>CHOLLA69</v>
          </cell>
        </row>
        <row r="160">
          <cell r="A160" t="str">
            <v>CHPD</v>
          </cell>
        </row>
        <row r="161">
          <cell r="A161" t="str">
            <v>Clallam</v>
          </cell>
        </row>
        <row r="162">
          <cell r="A162" t="str">
            <v>CLAP</v>
          </cell>
        </row>
        <row r="163">
          <cell r="A163" t="str">
            <v>Clark</v>
          </cell>
        </row>
        <row r="164">
          <cell r="A164" t="str">
            <v>Clatskanie</v>
          </cell>
        </row>
        <row r="165">
          <cell r="A165" t="str">
            <v>CLAY</v>
          </cell>
        </row>
        <row r="166">
          <cell r="A166" t="str">
            <v>CLGN</v>
          </cell>
        </row>
        <row r="167">
          <cell r="A167" t="str">
            <v>CLYMER</v>
          </cell>
        </row>
        <row r="168">
          <cell r="A168" t="str">
            <v>COACH2</v>
          </cell>
        </row>
        <row r="169">
          <cell r="A169" t="str">
            <v>COBH</v>
          </cell>
        </row>
        <row r="170">
          <cell r="A170" t="str">
            <v>CoffinButte2</v>
          </cell>
        </row>
        <row r="171">
          <cell r="A171" t="str">
            <v>CO-GREEN</v>
          </cell>
        </row>
        <row r="172">
          <cell r="A172" t="str">
            <v>COL</v>
          </cell>
        </row>
        <row r="173">
          <cell r="A173" t="str">
            <v>ColFallsAlum</v>
          </cell>
        </row>
        <row r="174">
          <cell r="A174" t="str">
            <v>COLL</v>
          </cell>
        </row>
        <row r="175">
          <cell r="A175" t="str">
            <v>ColRidge</v>
          </cell>
        </row>
        <row r="176">
          <cell r="A176" t="str">
            <v>COLSTRIP</v>
          </cell>
        </row>
        <row r="177">
          <cell r="A177" t="str">
            <v>Columbia230</v>
          </cell>
        </row>
        <row r="178">
          <cell r="A178" t="str">
            <v>COLUMBIAREA</v>
          </cell>
        </row>
        <row r="179">
          <cell r="A179" t="str">
            <v>COMA</v>
          </cell>
        </row>
        <row r="180">
          <cell r="A180" t="str">
            <v>COMBINEHILLS</v>
          </cell>
        </row>
        <row r="181">
          <cell r="A181" t="str">
            <v>CondonWind</v>
          </cell>
        </row>
        <row r="182">
          <cell r="A182" t="str">
            <v>CONT.NW449</v>
          </cell>
        </row>
        <row r="183">
          <cell r="A183" t="str">
            <v>COOLIDGE</v>
          </cell>
        </row>
        <row r="184">
          <cell r="A184" t="str">
            <v>COOSPAC</v>
          </cell>
        </row>
        <row r="185">
          <cell r="A185" t="str">
            <v>COPPER230</v>
          </cell>
        </row>
        <row r="186">
          <cell r="A186" t="str">
            <v>CORONADO500</v>
          </cell>
        </row>
        <row r="187">
          <cell r="A187" t="str">
            <v>CORONADO69</v>
          </cell>
        </row>
        <row r="188">
          <cell r="A188" t="str">
            <v>Cowlitz</v>
          </cell>
        </row>
        <row r="189">
          <cell r="A189" t="str">
            <v>COYOTE115</v>
          </cell>
        </row>
        <row r="190">
          <cell r="A190" t="str">
            <v>CoyoteSprng1</v>
          </cell>
        </row>
        <row r="191">
          <cell r="A191" t="str">
            <v>CoyoteSprng2</v>
          </cell>
        </row>
        <row r="192">
          <cell r="A192" t="str">
            <v>COYSPR</v>
          </cell>
        </row>
        <row r="193">
          <cell r="A193" t="str">
            <v>CRAG</v>
          </cell>
        </row>
        <row r="194">
          <cell r="A194" t="str">
            <v>CRCSYS</v>
          </cell>
        </row>
        <row r="195">
          <cell r="A195" t="str">
            <v>CRG</v>
          </cell>
        </row>
        <row r="196">
          <cell r="A196" t="str">
            <v>CRGBUS5</v>
          </cell>
        </row>
        <row r="197">
          <cell r="A197" t="str">
            <v>Crossover</v>
          </cell>
        </row>
        <row r="198">
          <cell r="A198" t="str">
            <v>CRYSTAL500</v>
          </cell>
        </row>
        <row r="199">
          <cell r="A199" t="str">
            <v>CSPPGEN</v>
          </cell>
        </row>
        <row r="200">
          <cell r="A200" t="str">
            <v>CSUSYSTEM</v>
          </cell>
        </row>
        <row r="201">
          <cell r="A201" t="str">
            <v>CTW230</v>
          </cell>
        </row>
        <row r="202">
          <cell r="A202" t="str">
            <v>CVPGen</v>
          </cell>
        </row>
        <row r="203">
          <cell r="A203" t="str">
            <v>DALREED</v>
          </cell>
        </row>
        <row r="204">
          <cell r="A204" t="str">
            <v>DAVIS230</v>
          </cell>
        </row>
        <row r="205">
          <cell r="A205" t="str">
            <v>DEAA</v>
          </cell>
        </row>
        <row r="206">
          <cell r="A206" t="str">
            <v>DEER_CREEK</v>
          </cell>
        </row>
        <row r="207">
          <cell r="A207" t="str">
            <v>DELTA</v>
          </cell>
        </row>
        <row r="208">
          <cell r="A208" t="str">
            <v>DeMoss</v>
          </cell>
        </row>
        <row r="209">
          <cell r="A209" t="str">
            <v>DemossPac</v>
          </cell>
        </row>
        <row r="210">
          <cell r="A210" t="str">
            <v>DESERTBASIN</v>
          </cell>
        </row>
        <row r="211">
          <cell r="A211" t="str">
            <v>DESPWR</v>
          </cell>
        </row>
        <row r="212">
          <cell r="A212" t="str">
            <v>DEVERS230</v>
          </cell>
        </row>
        <row r="213">
          <cell r="A213" t="str">
            <v>DEVERS500</v>
          </cell>
        </row>
        <row r="214">
          <cell r="A214" t="str">
            <v>DISCBAY</v>
          </cell>
        </row>
        <row r="215">
          <cell r="A215" t="str">
            <v>DJ</v>
          </cell>
        </row>
        <row r="216">
          <cell r="A216" t="str">
            <v>DONAANA115</v>
          </cell>
        </row>
        <row r="217">
          <cell r="A217" t="str">
            <v>DOPD.CHPD</v>
          </cell>
        </row>
        <row r="218">
          <cell r="A218" t="str">
            <v>DOSCONDAD230</v>
          </cell>
        </row>
        <row r="219">
          <cell r="A219" t="str">
            <v>DRNCH</v>
          </cell>
        </row>
        <row r="220">
          <cell r="A220" t="str">
            <v>DRYCREEK</v>
          </cell>
        </row>
        <row r="221">
          <cell r="A221" t="str">
            <v>DRYFORK</v>
          </cell>
        </row>
        <row r="222">
          <cell r="A222" t="str">
            <v>DRYLAKEEAST</v>
          </cell>
        </row>
        <row r="223">
          <cell r="A223" t="str">
            <v>DRYLAKEWEST</v>
          </cell>
        </row>
        <row r="224">
          <cell r="A224" t="str">
            <v>DS2</v>
          </cell>
        </row>
        <row r="225">
          <cell r="A225" t="str">
            <v>DURA</v>
          </cell>
        </row>
        <row r="226">
          <cell r="A226" t="str">
            <v>EAST</v>
          </cell>
        </row>
        <row r="227">
          <cell r="A227" t="str">
            <v>EASTGEN</v>
          </cell>
        </row>
        <row r="228">
          <cell r="A228" t="str">
            <v>ECSS</v>
          </cell>
        </row>
        <row r="229">
          <cell r="A229" t="str">
            <v>EDDY230</v>
          </cell>
        </row>
        <row r="230">
          <cell r="A230" t="str">
            <v>EDDY345</v>
          </cell>
        </row>
        <row r="231">
          <cell r="A231" t="str">
            <v>EE1</v>
          </cell>
        </row>
        <row r="232">
          <cell r="A232" t="str">
            <v>EE2</v>
          </cell>
        </row>
        <row r="233">
          <cell r="A233" t="str">
            <v>EGAluminum</v>
          </cell>
        </row>
        <row r="234">
          <cell r="A234" t="str">
            <v>EIPOD</v>
          </cell>
        </row>
        <row r="235">
          <cell r="A235" t="str">
            <v>EIPOR</v>
          </cell>
        </row>
        <row r="236">
          <cell r="A236" t="str">
            <v>ELBU</v>
          </cell>
        </row>
        <row r="237">
          <cell r="A237" t="str">
            <v>ELD230SYS</v>
          </cell>
        </row>
        <row r="238">
          <cell r="A238" t="str">
            <v>ELD500SYS</v>
          </cell>
        </row>
        <row r="239">
          <cell r="A239" t="str">
            <v>ELDORADO230</v>
          </cell>
        </row>
        <row r="240">
          <cell r="A240" t="str">
            <v>ELDORADO500</v>
          </cell>
        </row>
        <row r="241">
          <cell r="A241" t="str">
            <v>Ellensburg</v>
          </cell>
        </row>
        <row r="242">
          <cell r="A242" t="str">
            <v>ELM</v>
          </cell>
        </row>
        <row r="243">
          <cell r="A243" t="str">
            <v>ELPA</v>
          </cell>
        </row>
        <row r="244">
          <cell r="A244" t="str">
            <v>ELV230</v>
          </cell>
        </row>
        <row r="245">
          <cell r="A245" t="str">
            <v>Emerald</v>
          </cell>
        </row>
        <row r="246">
          <cell r="A246" t="str">
            <v>EnergyNW</v>
          </cell>
        </row>
        <row r="247">
          <cell r="A247" t="str">
            <v>ENPR</v>
          </cell>
        </row>
        <row r="248">
          <cell r="A248" t="str">
            <v>ENPRISE.PUMP</v>
          </cell>
        </row>
        <row r="249">
          <cell r="A249" t="str">
            <v>EPE</v>
          </cell>
        </row>
        <row r="250">
          <cell r="A250" t="str">
            <v>EPE.CFE.JREZ</v>
          </cell>
        </row>
        <row r="251">
          <cell r="A251" t="str">
            <v>EPE.LOCALGEN</v>
          </cell>
        </row>
        <row r="252">
          <cell r="A252" t="str">
            <v>EPE.RESLOAD</v>
          </cell>
        </row>
        <row r="253">
          <cell r="A253" t="str">
            <v>EQUILON449</v>
          </cell>
        </row>
        <row r="254">
          <cell r="A254" t="str">
            <v>ETA115</v>
          </cell>
        </row>
        <row r="255">
          <cell r="A255" t="str">
            <v>EWEB</v>
          </cell>
        </row>
        <row r="256">
          <cell r="A256" t="str">
            <v>FALLRIVER</v>
          </cell>
        </row>
        <row r="257">
          <cell r="A257" t="str">
            <v>FBC.LAM.LD</v>
          </cell>
        </row>
        <row r="258">
          <cell r="A258" t="str">
            <v>FBC.OK.LD</v>
          </cell>
        </row>
        <row r="259">
          <cell r="A259" t="str">
            <v>FBC.PRI.LD</v>
          </cell>
        </row>
        <row r="260">
          <cell r="A260" t="str">
            <v>FERNDAL.PUMP</v>
          </cell>
        </row>
        <row r="261">
          <cell r="A261" t="str">
            <v>FGE</v>
          </cell>
        </row>
        <row r="262">
          <cell r="A262" t="str">
            <v>FinleyGen</v>
          </cell>
        </row>
        <row r="263">
          <cell r="A263" t="str">
            <v>FIY230</v>
          </cell>
        </row>
        <row r="264">
          <cell r="A264" t="str">
            <v>Flathead</v>
          </cell>
        </row>
        <row r="265">
          <cell r="A265" t="str">
            <v>FLN230</v>
          </cell>
        </row>
        <row r="266">
          <cell r="A266" t="str">
            <v>FLUP</v>
          </cell>
        </row>
        <row r="267">
          <cell r="A267" t="str">
            <v>FOL230</v>
          </cell>
        </row>
        <row r="268">
          <cell r="A268" t="str">
            <v>FON</v>
          </cell>
        </row>
        <row r="269">
          <cell r="A269" t="str">
            <v>ForestGrove</v>
          </cell>
        </row>
        <row r="270">
          <cell r="A270" t="str">
            <v>FOURCORNE230</v>
          </cell>
        </row>
        <row r="271">
          <cell r="A271" t="str">
            <v>FOURCORNE345</v>
          </cell>
        </row>
        <row r="272">
          <cell r="A272" t="str">
            <v>FOURCORNE500</v>
          </cell>
        </row>
        <row r="273">
          <cell r="A273" t="str">
            <v>FOURCORNE69</v>
          </cell>
        </row>
        <row r="274">
          <cell r="A274" t="str">
            <v>Franklin</v>
          </cell>
        </row>
        <row r="275">
          <cell r="A275" t="str">
            <v>FredricksoLD</v>
          </cell>
        </row>
        <row r="276">
          <cell r="A276" t="str">
            <v>Fredrickson</v>
          </cell>
        </row>
        <row r="277">
          <cell r="A277" t="str">
            <v>FrkPasGen</v>
          </cell>
        </row>
        <row r="278">
          <cell r="A278" t="str">
            <v>FULLER</v>
          </cell>
        </row>
        <row r="279">
          <cell r="A279" t="str">
            <v>FULLER115</v>
          </cell>
        </row>
        <row r="280">
          <cell r="A280" t="str">
            <v>FVAL</v>
          </cell>
        </row>
        <row r="281">
          <cell r="A281" t="str">
            <v>FWNP</v>
          </cell>
        </row>
        <row r="282">
          <cell r="A282" t="str">
            <v>GALLEGOS115</v>
          </cell>
        </row>
        <row r="283">
          <cell r="A283" t="str">
            <v>GALLUP1</v>
          </cell>
        </row>
        <row r="284">
          <cell r="A284" t="str">
            <v>GAR230NWMT</v>
          </cell>
        </row>
        <row r="285">
          <cell r="A285" t="str">
            <v>Garrison</v>
          </cell>
        </row>
        <row r="286">
          <cell r="A286" t="str">
            <v>GAVILANPK230</v>
          </cell>
        </row>
        <row r="287">
          <cell r="A287" t="str">
            <v>GCPD</v>
          </cell>
        </row>
        <row r="288">
          <cell r="A288" t="str">
            <v>GCPD.RoadM</v>
          </cell>
        </row>
        <row r="289">
          <cell r="A289" t="str">
            <v>GCPHA</v>
          </cell>
        </row>
        <row r="290">
          <cell r="A290" t="str">
            <v>GENE</v>
          </cell>
        </row>
        <row r="291">
          <cell r="A291" t="str">
            <v>GHPUD</v>
          </cell>
        </row>
        <row r="292">
          <cell r="A292" t="str">
            <v>GILA161</v>
          </cell>
        </row>
        <row r="293">
          <cell r="A293" t="str">
            <v>GILA230</v>
          </cell>
        </row>
        <row r="294">
          <cell r="A294" t="str">
            <v>GILA69</v>
          </cell>
        </row>
        <row r="295">
          <cell r="A295" t="str">
            <v>GILABEND230</v>
          </cell>
        </row>
        <row r="296">
          <cell r="A296" t="str">
            <v>GILARIVER500</v>
          </cell>
        </row>
        <row r="297">
          <cell r="A297" t="str">
            <v>GJCT</v>
          </cell>
        </row>
        <row r="298">
          <cell r="A298" t="str">
            <v>GLAD</v>
          </cell>
        </row>
        <row r="299">
          <cell r="A299" t="str">
            <v>GLAD115</v>
          </cell>
        </row>
        <row r="300">
          <cell r="A300" t="str">
            <v>GLADE115</v>
          </cell>
        </row>
        <row r="301">
          <cell r="A301" t="str">
            <v>GLENCANYON1</v>
          </cell>
        </row>
        <row r="302">
          <cell r="A302" t="str">
            <v>GLENCANYON2</v>
          </cell>
        </row>
        <row r="303">
          <cell r="A303" t="str">
            <v>GLENCANYON3</v>
          </cell>
        </row>
        <row r="304">
          <cell r="A304" t="str">
            <v>GLENCANYON69</v>
          </cell>
        </row>
        <row r="305">
          <cell r="A305" t="str">
            <v>GLWND1</v>
          </cell>
        </row>
        <row r="306">
          <cell r="A306" t="str">
            <v>GLWND2</v>
          </cell>
        </row>
        <row r="307">
          <cell r="A307" t="str">
            <v>GMS.MCA.REV</v>
          </cell>
        </row>
        <row r="308">
          <cell r="A308" t="str">
            <v>GoldendalCPN</v>
          </cell>
        </row>
        <row r="309">
          <cell r="A309" t="str">
            <v>Goldendale</v>
          </cell>
        </row>
        <row r="310">
          <cell r="A310" t="str">
            <v>GoldendaleAC</v>
          </cell>
        </row>
        <row r="311">
          <cell r="A311" t="str">
            <v>GON.IPP</v>
          </cell>
        </row>
        <row r="312">
          <cell r="A312" t="str">
            <v>GON.PAV</v>
          </cell>
        </row>
        <row r="313">
          <cell r="A313" t="str">
            <v>GOODNOEH1LD</v>
          </cell>
        </row>
        <row r="314">
          <cell r="A314" t="str">
            <v>GOODNOEHILL1</v>
          </cell>
        </row>
        <row r="315">
          <cell r="A315" t="str">
            <v>GOULD1</v>
          </cell>
        </row>
        <row r="316">
          <cell r="A316" t="str">
            <v>GOULD2</v>
          </cell>
        </row>
        <row r="317">
          <cell r="A317" t="str">
            <v>GPTOLEDO</v>
          </cell>
        </row>
        <row r="318">
          <cell r="A318" t="str">
            <v>GRANT.AVA</v>
          </cell>
        </row>
        <row r="319">
          <cell r="A319" t="str">
            <v>GREATFALLS</v>
          </cell>
        </row>
        <row r="320">
          <cell r="A320" t="str">
            <v>GREENLEE345</v>
          </cell>
        </row>
        <row r="321">
          <cell r="A321" t="str">
            <v>GRENLESWT345</v>
          </cell>
        </row>
        <row r="322">
          <cell r="A322" t="str">
            <v>Gresham</v>
          </cell>
        </row>
        <row r="323">
          <cell r="A323" t="str">
            <v>GRIFFITH230</v>
          </cell>
        </row>
        <row r="324">
          <cell r="A324" t="str">
            <v>GRIFFITH69</v>
          </cell>
        </row>
        <row r="325">
          <cell r="A325" t="str">
            <v>Grizzly</v>
          </cell>
        </row>
        <row r="326">
          <cell r="A326" t="str">
            <v>GSHN</v>
          </cell>
        </row>
        <row r="327">
          <cell r="A327" t="str">
            <v>GTFALLSNWMT</v>
          </cell>
        </row>
        <row r="328">
          <cell r="A328" t="str">
            <v>GUADALUPE345</v>
          </cell>
        </row>
        <row r="329">
          <cell r="A329" t="str">
            <v>H500</v>
          </cell>
        </row>
        <row r="330">
          <cell r="A330" t="str">
            <v>HA230</v>
          </cell>
        </row>
        <row r="331">
          <cell r="A331" t="str">
            <v>HA345</v>
          </cell>
        </row>
        <row r="332">
          <cell r="A332" t="str">
            <v>HA500</v>
          </cell>
        </row>
        <row r="333">
          <cell r="A333" t="str">
            <v>HACKBERRY230</v>
          </cell>
        </row>
        <row r="334">
          <cell r="A334" t="str">
            <v>HAIWEE</v>
          </cell>
        </row>
        <row r="335">
          <cell r="A335" t="str">
            <v>HARDIN</v>
          </cell>
        </row>
        <row r="336">
          <cell r="A336" t="str">
            <v>Harney</v>
          </cell>
        </row>
        <row r="337">
          <cell r="A337" t="str">
            <v>HarvestWind</v>
          </cell>
        </row>
        <row r="338">
          <cell r="A338" t="str">
            <v>HayCanyon</v>
          </cell>
        </row>
        <row r="339">
          <cell r="A339" t="str">
            <v>HayCanyonLD</v>
          </cell>
        </row>
        <row r="340">
          <cell r="A340" t="str">
            <v>HAYDEN115</v>
          </cell>
        </row>
        <row r="341">
          <cell r="A341" t="str">
            <v>HBRSOUTH</v>
          </cell>
        </row>
        <row r="342">
          <cell r="A342" t="str">
            <v>HCPR</v>
          </cell>
        </row>
        <row r="343">
          <cell r="A343" t="str">
            <v>HDN</v>
          </cell>
        </row>
        <row r="344">
          <cell r="A344" t="str">
            <v>HEADGATEROCK</v>
          </cell>
        </row>
        <row r="345">
          <cell r="A345" t="str">
            <v>HEBER69</v>
          </cell>
        </row>
        <row r="346">
          <cell r="A346" t="str">
            <v>HEBERSOUTH1</v>
          </cell>
        </row>
        <row r="347">
          <cell r="A347" t="str">
            <v>Heppner</v>
          </cell>
        </row>
        <row r="348">
          <cell r="A348" t="str">
            <v>HermistCPNLD</v>
          </cell>
        </row>
        <row r="349">
          <cell r="A349" t="str">
            <v>HermistonCPN</v>
          </cell>
        </row>
        <row r="350">
          <cell r="A350" t="str">
            <v>HermistonGen</v>
          </cell>
        </row>
        <row r="351">
          <cell r="A351" t="str">
            <v>HERN</v>
          </cell>
        </row>
        <row r="352">
          <cell r="A352" t="str">
            <v>HERN6</v>
          </cell>
        </row>
        <row r="353">
          <cell r="A353" t="str">
            <v>HGC</v>
          </cell>
        </row>
        <row r="354">
          <cell r="A354" t="str">
            <v>HGMA</v>
          </cell>
        </row>
        <row r="355">
          <cell r="A355" t="str">
            <v>HIDALGO115</v>
          </cell>
        </row>
        <row r="356">
          <cell r="A356" t="str">
            <v>HIDALGO345</v>
          </cell>
        </row>
        <row r="357">
          <cell r="A357" t="str">
            <v>HIGHLINE230</v>
          </cell>
        </row>
        <row r="358">
          <cell r="A358" t="str">
            <v>HILLTOP230</v>
          </cell>
        </row>
        <row r="359">
          <cell r="A359" t="str">
            <v>Hilltop345</v>
          </cell>
        </row>
        <row r="360">
          <cell r="A360" t="str">
            <v>HJ</v>
          </cell>
        </row>
        <row r="361">
          <cell r="A361" t="str">
            <v>HMWY</v>
          </cell>
        </row>
        <row r="362">
          <cell r="A362" t="str">
            <v>HNLK</v>
          </cell>
        </row>
        <row r="363">
          <cell r="A363" t="str">
            <v>HOGBACK</v>
          </cell>
        </row>
        <row r="364">
          <cell r="A364" t="str">
            <v>HOLLOMAN115</v>
          </cell>
        </row>
        <row r="365">
          <cell r="A365" t="str">
            <v>HOLLYWOOD115</v>
          </cell>
        </row>
        <row r="366">
          <cell r="A366" t="str">
            <v>HoodRiver</v>
          </cell>
        </row>
        <row r="367">
          <cell r="A367" t="str">
            <v>HOOVER230</v>
          </cell>
        </row>
        <row r="368">
          <cell r="A368" t="str">
            <v>Hopkins</v>
          </cell>
        </row>
        <row r="369">
          <cell r="A369" t="str">
            <v>HopkinsRidge</v>
          </cell>
        </row>
        <row r="370">
          <cell r="A370" t="str">
            <v>HrmistnCPNBS</v>
          </cell>
        </row>
        <row r="371">
          <cell r="A371" t="str">
            <v>HSP</v>
          </cell>
        </row>
        <row r="372">
          <cell r="A372" t="str">
            <v>HTSP</v>
          </cell>
        </row>
        <row r="373">
          <cell r="A373" t="str">
            <v>HTSP.AVA</v>
          </cell>
        </row>
        <row r="374">
          <cell r="A374" t="str">
            <v>HTSPNWMT</v>
          </cell>
        </row>
        <row r="375">
          <cell r="A375" t="str">
            <v>HUNTER</v>
          </cell>
        </row>
        <row r="376">
          <cell r="A376" t="str">
            <v>HUR230</v>
          </cell>
        </row>
        <row r="377">
          <cell r="A377" t="str">
            <v>HURR</v>
          </cell>
        </row>
        <row r="378">
          <cell r="A378" t="str">
            <v>IDNW</v>
          </cell>
        </row>
        <row r="379">
          <cell r="A379" t="str">
            <v>INEL</v>
          </cell>
        </row>
        <row r="380">
          <cell r="A380" t="str">
            <v>INT</v>
          </cell>
        </row>
        <row r="381">
          <cell r="A381" t="str">
            <v>INTEL449</v>
          </cell>
        </row>
        <row r="382">
          <cell r="A382" t="str">
            <v>INYO</v>
          </cell>
        </row>
        <row r="383">
          <cell r="A383" t="str">
            <v>IPCO</v>
          </cell>
        </row>
        <row r="384">
          <cell r="A384" t="str">
            <v>IPCOEAST</v>
          </cell>
        </row>
        <row r="385">
          <cell r="A385" t="str">
            <v>IPCOGEN</v>
          </cell>
        </row>
        <row r="386">
          <cell r="A386" t="str">
            <v>IPCOLOSS</v>
          </cell>
        </row>
        <row r="387">
          <cell r="A387" t="str">
            <v>IPCOSID</v>
          </cell>
        </row>
        <row r="388">
          <cell r="A388" t="str">
            <v>IPP</v>
          </cell>
        </row>
        <row r="389">
          <cell r="A389" t="str">
            <v>IPPgen</v>
          </cell>
        </row>
        <row r="390">
          <cell r="A390" t="str">
            <v>IPPUTAH</v>
          </cell>
        </row>
        <row r="391">
          <cell r="A391" t="str">
            <v>IRVINGTON138</v>
          </cell>
        </row>
        <row r="392">
          <cell r="A392" t="str">
            <v>IV230KV</v>
          </cell>
        </row>
        <row r="393">
          <cell r="A393" t="str">
            <v>IVGEO</v>
          </cell>
        </row>
        <row r="394">
          <cell r="A394" t="str">
            <v>IVGOULD</v>
          </cell>
        </row>
        <row r="395">
          <cell r="A395" t="str">
            <v>IVLY2</v>
          </cell>
        </row>
        <row r="396">
          <cell r="A396" t="str">
            <v>IVLY5</v>
          </cell>
        </row>
        <row r="397">
          <cell r="A397" t="str">
            <v>IVRR</v>
          </cell>
        </row>
        <row r="398">
          <cell r="A398" t="str">
            <v>IVSS5</v>
          </cell>
        </row>
        <row r="399">
          <cell r="A399" t="str">
            <v>IVTURBO</v>
          </cell>
        </row>
        <row r="400">
          <cell r="A400" t="str">
            <v>JBSN</v>
          </cell>
        </row>
        <row r="401">
          <cell r="A401" t="str">
            <v>JBWT</v>
          </cell>
        </row>
        <row r="402">
          <cell r="A402" t="str">
            <v>JEFF</v>
          </cell>
        </row>
        <row r="403">
          <cell r="A403" t="str">
            <v>JnprCnyn</v>
          </cell>
        </row>
        <row r="404">
          <cell r="A404" t="str">
            <v>JohnDay</v>
          </cell>
        </row>
        <row r="405">
          <cell r="A405" t="str">
            <v>JohnDayBR</v>
          </cell>
        </row>
        <row r="406">
          <cell r="A406" t="str">
            <v>JOJOBA500</v>
          </cell>
        </row>
        <row r="407">
          <cell r="A407" t="str">
            <v>JUAN</v>
          </cell>
        </row>
        <row r="408">
          <cell r="A408" t="str">
            <v>JUAREZ</v>
          </cell>
        </row>
        <row r="409">
          <cell r="A409" t="str">
            <v>Juniper2LD</v>
          </cell>
        </row>
        <row r="410">
          <cell r="A410" t="str">
            <v>JuniperWind</v>
          </cell>
        </row>
        <row r="411">
          <cell r="A411" t="str">
            <v>JuniperWinLD</v>
          </cell>
        </row>
        <row r="412">
          <cell r="A412" t="str">
            <v>KaiserBell</v>
          </cell>
        </row>
        <row r="413">
          <cell r="A413" t="str">
            <v>KaiserTac</v>
          </cell>
        </row>
        <row r="414">
          <cell r="A414" t="str">
            <v>KaiserTrent</v>
          </cell>
        </row>
        <row r="415">
          <cell r="A415" t="str">
            <v>KASIERBELL</v>
          </cell>
        </row>
        <row r="416">
          <cell r="A416" t="str">
            <v>KASIERTAC</v>
          </cell>
        </row>
        <row r="417">
          <cell r="A417" t="str">
            <v>KASIERTRENT</v>
          </cell>
        </row>
        <row r="418">
          <cell r="A418" t="str">
            <v>KAY-LHV</v>
          </cell>
        </row>
        <row r="419">
          <cell r="A419" t="str">
            <v>KEEN</v>
          </cell>
        </row>
        <row r="420">
          <cell r="A420" t="str">
            <v>KES230</v>
          </cell>
        </row>
        <row r="421">
          <cell r="A421" t="str">
            <v>KFallsGen</v>
          </cell>
        </row>
        <row r="422">
          <cell r="A422" t="str">
            <v>KFallsGenBR</v>
          </cell>
        </row>
        <row r="423">
          <cell r="A423" t="str">
            <v>KI</v>
          </cell>
        </row>
        <row r="424">
          <cell r="A424" t="str">
            <v>KITTITAS</v>
          </cell>
        </row>
        <row r="425">
          <cell r="A425" t="str">
            <v>KITTVAL</v>
          </cell>
        </row>
        <row r="426">
          <cell r="A426" t="str">
            <v>Klickitat</v>
          </cell>
        </row>
        <row r="427">
          <cell r="A427" t="str">
            <v>Klondike2SH</v>
          </cell>
        </row>
        <row r="428">
          <cell r="A428" t="str">
            <v>Klondike3SH</v>
          </cell>
        </row>
        <row r="429">
          <cell r="A429" t="str">
            <v>KlondikeSH</v>
          </cell>
        </row>
        <row r="430">
          <cell r="A430" t="str">
            <v>Klondke3aBPA</v>
          </cell>
        </row>
        <row r="431">
          <cell r="A431" t="str">
            <v>KNOB161</v>
          </cell>
        </row>
        <row r="432">
          <cell r="A432" t="str">
            <v>KNOX230</v>
          </cell>
        </row>
        <row r="433">
          <cell r="A433" t="str">
            <v>KPRT</v>
          </cell>
        </row>
        <row r="434">
          <cell r="A434" t="str">
            <v>KUTZ115</v>
          </cell>
        </row>
        <row r="435">
          <cell r="A435" t="str">
            <v>KYRENE230</v>
          </cell>
        </row>
        <row r="436">
          <cell r="A436" t="str">
            <v>KYRENE500</v>
          </cell>
        </row>
        <row r="437">
          <cell r="A437" t="str">
            <v>LAGBELLVELO</v>
          </cell>
        </row>
        <row r="438">
          <cell r="A438" t="str">
            <v>LaGrande</v>
          </cell>
        </row>
        <row r="439">
          <cell r="A439" t="str">
            <v>LAJU</v>
          </cell>
        </row>
        <row r="440">
          <cell r="A440" t="str">
            <v>Lake</v>
          </cell>
        </row>
        <row r="441">
          <cell r="A441" t="str">
            <v>LAMR</v>
          </cell>
        </row>
        <row r="442">
          <cell r="A442" t="str">
            <v>LAMR115</v>
          </cell>
        </row>
        <row r="443">
          <cell r="A443" t="str">
            <v>LAMR230</v>
          </cell>
        </row>
        <row r="444">
          <cell r="A444" t="str">
            <v>LAMR345</v>
          </cell>
        </row>
        <row r="445">
          <cell r="A445" t="str">
            <v>LAMS</v>
          </cell>
        </row>
        <row r="446">
          <cell r="A446" t="str">
            <v>LANCASTER</v>
          </cell>
        </row>
        <row r="447">
          <cell r="A447" t="str">
            <v>LancasterLD</v>
          </cell>
        </row>
        <row r="448">
          <cell r="A448" t="str">
            <v>LaPine230</v>
          </cell>
        </row>
        <row r="449">
          <cell r="A449" t="str">
            <v>LAPTNITS</v>
          </cell>
        </row>
        <row r="450">
          <cell r="A450" t="str">
            <v>LASANIMAS</v>
          </cell>
        </row>
        <row r="451">
          <cell r="A451" t="str">
            <v>LASCRCS115</v>
          </cell>
        </row>
        <row r="452">
          <cell r="A452" t="str">
            <v>LASYSTEM</v>
          </cell>
        </row>
        <row r="453">
          <cell r="A453" t="str">
            <v>LAUGHLINSYS</v>
          </cell>
        </row>
        <row r="454">
          <cell r="A454" t="str">
            <v>LCPDSYS</v>
          </cell>
        </row>
        <row r="455">
          <cell r="A455" t="str">
            <v>LeanJnpr2</v>
          </cell>
        </row>
        <row r="456">
          <cell r="A456" t="str">
            <v>LEATH</v>
          </cell>
        </row>
        <row r="457">
          <cell r="A457" t="str">
            <v>LewisPUD</v>
          </cell>
        </row>
        <row r="458">
          <cell r="A458" t="str">
            <v>LFG-Gen</v>
          </cell>
        </row>
        <row r="459">
          <cell r="A459" t="str">
            <v>LIBERTY230</v>
          </cell>
        </row>
        <row r="460">
          <cell r="A460" t="str">
            <v>LIMO</v>
          </cell>
        </row>
        <row r="461">
          <cell r="A461" t="str">
            <v>LINC</v>
          </cell>
        </row>
        <row r="462">
          <cell r="A462" t="str">
            <v>LINDEN69</v>
          </cell>
        </row>
        <row r="463">
          <cell r="A463" t="str">
            <v>LindenWind</v>
          </cell>
        </row>
        <row r="464">
          <cell r="A464" t="str">
            <v>LJAR115</v>
          </cell>
        </row>
        <row r="465">
          <cell r="A465" t="str">
            <v>LJAR69</v>
          </cell>
        </row>
        <row r="466">
          <cell r="A466" t="str">
            <v>LLL115</v>
          </cell>
        </row>
        <row r="467">
          <cell r="A467" t="str">
            <v>LOCAL.GEN</v>
          </cell>
        </row>
        <row r="468">
          <cell r="A468" t="str">
            <v>LOGAN</v>
          </cell>
        </row>
        <row r="469">
          <cell r="A469" t="str">
            <v>LOLO</v>
          </cell>
        </row>
        <row r="470">
          <cell r="A470" t="str">
            <v>LONEBUTTE230</v>
          </cell>
        </row>
        <row r="471">
          <cell r="A471" t="str">
            <v>LongviewAlum</v>
          </cell>
        </row>
        <row r="472">
          <cell r="A472" t="str">
            <v>LongviewFbr</v>
          </cell>
        </row>
        <row r="473">
          <cell r="A473" t="str">
            <v>LORDSBURG115</v>
          </cell>
        </row>
        <row r="474">
          <cell r="A474" t="str">
            <v>LOSBANOS230</v>
          </cell>
        </row>
        <row r="475">
          <cell r="A475" t="str">
            <v>LRS</v>
          </cell>
        </row>
        <row r="476">
          <cell r="A476" t="str">
            <v>LRS230</v>
          </cell>
        </row>
        <row r="477">
          <cell r="A477" t="str">
            <v>LRS345</v>
          </cell>
        </row>
        <row r="478">
          <cell r="A478" t="str">
            <v>LRS69</v>
          </cell>
        </row>
        <row r="479">
          <cell r="A479" t="str">
            <v>LSRwind1</v>
          </cell>
        </row>
        <row r="480">
          <cell r="A480" t="str">
            <v>LUGO</v>
          </cell>
        </row>
        <row r="481">
          <cell r="A481" t="str">
            <v>LUNA115</v>
          </cell>
        </row>
        <row r="482">
          <cell r="A482" t="str">
            <v>LUNA345</v>
          </cell>
        </row>
        <row r="483">
          <cell r="A483" t="str">
            <v>LYPK</v>
          </cell>
        </row>
        <row r="484">
          <cell r="A484" t="str">
            <v>M345</v>
          </cell>
        </row>
        <row r="485">
          <cell r="A485" t="str">
            <v>M500</v>
          </cell>
        </row>
        <row r="486">
          <cell r="A486" t="str">
            <v>MACHOSPRG345</v>
          </cell>
        </row>
        <row r="487">
          <cell r="A487" t="str">
            <v>Malin230</v>
          </cell>
        </row>
        <row r="488">
          <cell r="A488" t="str">
            <v>MALIN500</v>
          </cell>
        </row>
        <row r="489">
          <cell r="A489" t="str">
            <v>MALTA</v>
          </cell>
        </row>
        <row r="490">
          <cell r="A490" t="str">
            <v>MARANA115</v>
          </cell>
        </row>
        <row r="491">
          <cell r="A491" t="str">
            <v>MARBLE60</v>
          </cell>
        </row>
        <row r="492">
          <cell r="A492" t="str">
            <v>MARCHPT_GEN</v>
          </cell>
        </row>
        <row r="493">
          <cell r="A493" t="str">
            <v>MARKETPLACE</v>
          </cell>
        </row>
        <row r="494">
          <cell r="A494" t="str">
            <v>MasonPUD1</v>
          </cell>
        </row>
        <row r="495">
          <cell r="A495" t="str">
            <v>MasonPUD3</v>
          </cell>
        </row>
        <row r="496">
          <cell r="A496" t="str">
            <v>MATL.NWMT</v>
          </cell>
        </row>
        <row r="497">
          <cell r="A497" t="str">
            <v>MCCALL</v>
          </cell>
        </row>
        <row r="498">
          <cell r="A498" t="str">
            <v>MCCONNICO230</v>
          </cell>
        </row>
        <row r="499">
          <cell r="A499" t="str">
            <v>MCCULLOUG230</v>
          </cell>
        </row>
        <row r="500">
          <cell r="A500" t="str">
            <v>MCCULLOUG500</v>
          </cell>
        </row>
        <row r="501">
          <cell r="A501" t="str">
            <v>MCKINLEY345</v>
          </cell>
        </row>
        <row r="502">
          <cell r="A502" t="str">
            <v>McMinnville</v>
          </cell>
        </row>
        <row r="503">
          <cell r="A503" t="str">
            <v>MCNARY</v>
          </cell>
        </row>
        <row r="504">
          <cell r="A504" t="str">
            <v>MCNRYFSHWY</v>
          </cell>
        </row>
        <row r="505">
          <cell r="A505" t="str">
            <v>MCNRYFWKCP</v>
          </cell>
        </row>
        <row r="506">
          <cell r="A506" t="str">
            <v>MD#1-115</v>
          </cell>
        </row>
        <row r="507">
          <cell r="A507" t="str">
            <v>MD1</v>
          </cell>
        </row>
        <row r="508">
          <cell r="A508" t="str">
            <v>MD115</v>
          </cell>
        </row>
        <row r="509">
          <cell r="A509" t="str">
            <v>MDGT</v>
          </cell>
        </row>
        <row r="510">
          <cell r="A510" t="str">
            <v>MDSK</v>
          </cell>
        </row>
        <row r="511">
          <cell r="A511" t="str">
            <v>MDWP</v>
          </cell>
        </row>
        <row r="512">
          <cell r="A512" t="str">
            <v>MEAD 230</v>
          </cell>
        </row>
        <row r="513">
          <cell r="A513" t="str">
            <v>MEAD 500</v>
          </cell>
        </row>
        <row r="514">
          <cell r="A514" t="str">
            <v>MEAD230</v>
          </cell>
        </row>
        <row r="515">
          <cell r="A515" t="str">
            <v>MEAD500</v>
          </cell>
        </row>
        <row r="516">
          <cell r="A516" t="str">
            <v>MERCHANT230</v>
          </cell>
        </row>
        <row r="517">
          <cell r="A517" t="str">
            <v>MESQUITE230</v>
          </cell>
        </row>
        <row r="518">
          <cell r="A518" t="str">
            <v>MID.SYSTEM</v>
          </cell>
        </row>
        <row r="519">
          <cell r="A519" t="str">
            <v>MIDC</v>
          </cell>
        </row>
        <row r="520">
          <cell r="A520" t="str">
            <v>MIDCRemote</v>
          </cell>
        </row>
        <row r="521">
          <cell r="A521" t="str">
            <v>MIDW</v>
          </cell>
        </row>
        <row r="522">
          <cell r="A522" t="str">
            <v>MIDWAY</v>
          </cell>
        </row>
        <row r="523">
          <cell r="A523" t="str">
            <v>Midway230</v>
          </cell>
        </row>
        <row r="524">
          <cell r="A524" t="str">
            <v>MIMBRES115</v>
          </cell>
        </row>
        <row r="525">
          <cell r="A525" t="str">
            <v>MintFarm</v>
          </cell>
        </row>
        <row r="526">
          <cell r="A526" t="str">
            <v>MINTFARMGEN</v>
          </cell>
        </row>
        <row r="527">
          <cell r="A527" t="str">
            <v>MintFarmLD</v>
          </cell>
        </row>
        <row r="528">
          <cell r="A528" t="str">
            <v>MIR2</v>
          </cell>
        </row>
        <row r="529">
          <cell r="A529" t="str">
            <v>MIR9</v>
          </cell>
        </row>
        <row r="530">
          <cell r="A530" t="str">
            <v>MissionVly</v>
          </cell>
        </row>
        <row r="531">
          <cell r="A531" t="str">
            <v>MLCK</v>
          </cell>
        </row>
        <row r="532">
          <cell r="A532" t="str">
            <v>MM115</v>
          </cell>
        </row>
        <row r="533">
          <cell r="A533" t="str">
            <v>MNDK</v>
          </cell>
        </row>
        <row r="534">
          <cell r="A534" t="str">
            <v>MNHM</v>
          </cell>
        </row>
        <row r="535">
          <cell r="A535" t="str">
            <v>MOENKOPI500</v>
          </cell>
        </row>
        <row r="536">
          <cell r="A536" t="str">
            <v>MOHAVE</v>
          </cell>
        </row>
        <row r="537">
          <cell r="A537" t="str">
            <v>MOHAVE500</v>
          </cell>
        </row>
        <row r="538">
          <cell r="A538" t="str">
            <v>MONA</v>
          </cell>
        </row>
        <row r="539">
          <cell r="A539" t="str">
            <v>MONU</v>
          </cell>
        </row>
        <row r="540">
          <cell r="A540" t="str">
            <v>MORENCI230</v>
          </cell>
        </row>
        <row r="541">
          <cell r="A541" t="str">
            <v>MORGAN500</v>
          </cell>
        </row>
        <row r="542">
          <cell r="A542" t="str">
            <v>MORRIS115</v>
          </cell>
        </row>
        <row r="543">
          <cell r="A543" t="str">
            <v>MorrowPower</v>
          </cell>
        </row>
        <row r="544">
          <cell r="A544" t="str">
            <v>MPAC</v>
          </cell>
        </row>
        <row r="545">
          <cell r="A545" t="str">
            <v>MPP</v>
          </cell>
        </row>
        <row r="546">
          <cell r="A546" t="str">
            <v>MPSN</v>
          </cell>
        </row>
        <row r="547">
          <cell r="A547" t="str">
            <v>MSQUIT230</v>
          </cell>
        </row>
        <row r="548">
          <cell r="A548" t="str">
            <v>MTR</v>
          </cell>
        </row>
        <row r="549">
          <cell r="A549" t="str">
            <v>NAT230</v>
          </cell>
        </row>
        <row r="550">
          <cell r="A550" t="str">
            <v>NAVAJO230</v>
          </cell>
        </row>
        <row r="551">
          <cell r="A551" t="str">
            <v>NAVAJO500</v>
          </cell>
        </row>
        <row r="552">
          <cell r="A552" t="str">
            <v>NEA</v>
          </cell>
        </row>
        <row r="553">
          <cell r="A553" t="str">
            <v>NEC_SPV</v>
          </cell>
        </row>
        <row r="554">
          <cell r="A554" t="str">
            <v>NECOG</v>
          </cell>
        </row>
        <row r="555">
          <cell r="A555" t="str">
            <v>NEEDLESSYS</v>
          </cell>
        </row>
        <row r="556">
          <cell r="A556" t="str">
            <v>NEVPSYS</v>
          </cell>
        </row>
        <row r="557">
          <cell r="A557" t="str">
            <v>NEWPOINT</v>
          </cell>
        </row>
        <row r="558">
          <cell r="A558" t="str">
            <v>NFOR</v>
          </cell>
        </row>
        <row r="559">
          <cell r="A559" t="str">
            <v>NHAVASU230</v>
          </cell>
        </row>
        <row r="560">
          <cell r="A560" t="str">
            <v>NineCanyonW</v>
          </cell>
        </row>
        <row r="561">
          <cell r="A561" t="str">
            <v>NLEW</v>
          </cell>
        </row>
        <row r="562">
          <cell r="A562" t="str">
            <v>NML230</v>
          </cell>
        </row>
        <row r="563">
          <cell r="A563" t="str">
            <v>NOB</v>
          </cell>
        </row>
        <row r="564">
          <cell r="A564" t="str">
            <v>NOGALES115</v>
          </cell>
        </row>
        <row r="565">
          <cell r="A565" t="str">
            <v>NoName</v>
          </cell>
        </row>
        <row r="566">
          <cell r="A566" t="str">
            <v>North</v>
          </cell>
        </row>
        <row r="567">
          <cell r="A567" t="str">
            <v>NorthWasco</v>
          </cell>
        </row>
        <row r="568">
          <cell r="A568" t="str">
            <v>NORTHWEST</v>
          </cell>
        </row>
        <row r="569">
          <cell r="A569" t="str">
            <v>NORTON115</v>
          </cell>
        </row>
        <row r="570">
          <cell r="A570" t="str">
            <v>NOXON</v>
          </cell>
        </row>
        <row r="571">
          <cell r="A571" t="str">
            <v>NP15</v>
          </cell>
        </row>
        <row r="572">
          <cell r="A572" t="str">
            <v>NPSS</v>
          </cell>
        </row>
        <row r="573">
          <cell r="A573" t="str">
            <v>NRTHGILA500</v>
          </cell>
        </row>
        <row r="574">
          <cell r="A574" t="str">
            <v>NRTHGILA69</v>
          </cell>
        </row>
        <row r="575">
          <cell r="A575" t="str">
            <v>NUT</v>
          </cell>
        </row>
        <row r="576">
          <cell r="A576" t="str">
            <v>NWAluminum</v>
          </cell>
        </row>
        <row r="577">
          <cell r="A577" t="str">
            <v>NWH</v>
          </cell>
        </row>
        <row r="578">
          <cell r="A578" t="str">
            <v>NW-MT</v>
          </cell>
        </row>
        <row r="579">
          <cell r="A579" t="str">
            <v>NWMT.System</v>
          </cell>
        </row>
        <row r="580">
          <cell r="A580" t="str">
            <v>NYUM</v>
          </cell>
        </row>
        <row r="581">
          <cell r="A581" t="str">
            <v>OAKDALE</v>
          </cell>
        </row>
        <row r="582">
          <cell r="A582" t="str">
            <v>OBBLPR</v>
          </cell>
        </row>
        <row r="583">
          <cell r="A583" t="str">
            <v>OBN230</v>
          </cell>
        </row>
        <row r="584">
          <cell r="A584" t="str">
            <v>OBPRNORTH</v>
          </cell>
        </row>
        <row r="585">
          <cell r="A585" t="str">
            <v>OCOTILLO69</v>
          </cell>
        </row>
        <row r="586">
          <cell r="A586" t="str">
            <v>ODA230</v>
          </cell>
        </row>
        <row r="587">
          <cell r="A587" t="str">
            <v>ODA500</v>
          </cell>
        </row>
        <row r="588">
          <cell r="A588" t="str">
            <v>OGAL</v>
          </cell>
        </row>
        <row r="589">
          <cell r="A589" t="str">
            <v>OJO345</v>
          </cell>
        </row>
        <row r="590">
          <cell r="A590" t="str">
            <v>OKAN_D.S.</v>
          </cell>
        </row>
        <row r="591">
          <cell r="A591" t="str">
            <v>Okanogan</v>
          </cell>
        </row>
        <row r="592">
          <cell r="A592" t="str">
            <v>ORACLE115</v>
          </cell>
        </row>
        <row r="593">
          <cell r="A593" t="str">
            <v>ORACLEJUN115</v>
          </cell>
        </row>
        <row r="594">
          <cell r="A594" t="str">
            <v>ORCAS</v>
          </cell>
        </row>
        <row r="595">
          <cell r="A595" t="str">
            <v>OregonTrail</v>
          </cell>
        </row>
        <row r="596">
          <cell r="A596" t="str">
            <v>OreMet</v>
          </cell>
        </row>
        <row r="597">
          <cell r="A597" t="str">
            <v>ORM1</v>
          </cell>
        </row>
        <row r="598">
          <cell r="A598" t="str">
            <v>ORM2</v>
          </cell>
        </row>
        <row r="599">
          <cell r="A599" t="str">
            <v>ORME230</v>
          </cell>
        </row>
        <row r="600">
          <cell r="A600" t="str">
            <v>OROGRANDE115</v>
          </cell>
        </row>
        <row r="601">
          <cell r="A601" t="str">
            <v>OS</v>
          </cell>
        </row>
        <row r="602">
          <cell r="A602" t="str">
            <v>OSAGE</v>
          </cell>
        </row>
        <row r="603">
          <cell r="A603" t="str">
            <v>OTEC</v>
          </cell>
        </row>
        <row r="604">
          <cell r="A604" t="str">
            <v>OTECTAP</v>
          </cell>
        </row>
        <row r="605">
          <cell r="A605" t="str">
            <v>PACE</v>
          </cell>
        </row>
        <row r="606">
          <cell r="A606" t="str">
            <v>PACEN</v>
          </cell>
        </row>
        <row r="607">
          <cell r="A607" t="str">
            <v>PACES</v>
          </cell>
        </row>
        <row r="608">
          <cell r="A608" t="str">
            <v>PacificPUD</v>
          </cell>
        </row>
        <row r="609">
          <cell r="A609" t="str">
            <v>Packwood</v>
          </cell>
        </row>
        <row r="610">
          <cell r="A610" t="str">
            <v>PACW</v>
          </cell>
        </row>
        <row r="611">
          <cell r="A611" t="str">
            <v>PACW.PGE</v>
          </cell>
        </row>
        <row r="612">
          <cell r="A612" t="str">
            <v>PACWBDRL</v>
          </cell>
        </row>
        <row r="613">
          <cell r="A613" t="str">
            <v>PALOVERDE</v>
          </cell>
        </row>
        <row r="614">
          <cell r="A614" t="str">
            <v>PALOVERDE500</v>
          </cell>
        </row>
        <row r="615">
          <cell r="A615" t="str">
            <v>PANDA230</v>
          </cell>
        </row>
        <row r="616">
          <cell r="A616" t="str">
            <v>PARKER</v>
          </cell>
        </row>
        <row r="617">
          <cell r="A617" t="str">
            <v>PARKER161</v>
          </cell>
        </row>
        <row r="618">
          <cell r="A618" t="str">
            <v>PARKER230</v>
          </cell>
        </row>
        <row r="619">
          <cell r="A619" t="str">
            <v>PATH48GW</v>
          </cell>
        </row>
        <row r="620">
          <cell r="A620" t="str">
            <v>PATHC</v>
          </cell>
        </row>
        <row r="621">
          <cell r="A621" t="str">
            <v>PaTu</v>
          </cell>
        </row>
        <row r="622">
          <cell r="A622" t="str">
            <v>Pavant</v>
          </cell>
        </row>
        <row r="623">
          <cell r="A623" t="str">
            <v>PAWN</v>
          </cell>
        </row>
        <row r="624">
          <cell r="A624" t="str">
            <v>PAWNGEN</v>
          </cell>
        </row>
        <row r="625">
          <cell r="A625" t="str">
            <v>PEACOCK230</v>
          </cell>
        </row>
        <row r="626">
          <cell r="A626" t="str">
            <v>PebbleSprgLD</v>
          </cell>
        </row>
        <row r="627">
          <cell r="A627" t="str">
            <v>PebbleSprngs</v>
          </cell>
        </row>
        <row r="628">
          <cell r="A628" t="str">
            <v>PEGS</v>
          </cell>
        </row>
        <row r="629">
          <cell r="A629" t="str">
            <v>PendletonPac</v>
          </cell>
        </row>
        <row r="630">
          <cell r="A630" t="str">
            <v>PGAE.SYSTEM</v>
          </cell>
        </row>
        <row r="631">
          <cell r="A631" t="str">
            <v>PGE</v>
          </cell>
        </row>
        <row r="632">
          <cell r="A632" t="str">
            <v>PGE.BEAVER</v>
          </cell>
        </row>
        <row r="633">
          <cell r="A633" t="str">
            <v>PGE.COLSTRIP</v>
          </cell>
        </row>
        <row r="634">
          <cell r="A634" t="str">
            <v>PGE.COYSPR1</v>
          </cell>
        </row>
        <row r="635">
          <cell r="A635" t="str">
            <v>PGE.INTERNAL</v>
          </cell>
        </row>
        <row r="636">
          <cell r="A636" t="str">
            <v>PGE.MIDC</v>
          </cell>
        </row>
        <row r="637">
          <cell r="A637" t="str">
            <v>PGE.SLATT</v>
          </cell>
        </row>
        <row r="638">
          <cell r="A638" t="str">
            <v>PGE.TROJAN</v>
          </cell>
        </row>
        <row r="639">
          <cell r="A639" t="str">
            <v>PHDO</v>
          </cell>
        </row>
        <row r="640">
          <cell r="A640" t="str">
            <v>PHOENIX230</v>
          </cell>
        </row>
        <row r="641">
          <cell r="A641" t="str">
            <v>PICACHO115</v>
          </cell>
        </row>
        <row r="642">
          <cell r="A642" t="str">
            <v>PilotBute230</v>
          </cell>
        </row>
        <row r="643">
          <cell r="A643" t="str">
            <v>PILOTKNOB161</v>
          </cell>
        </row>
        <row r="644">
          <cell r="A644" t="str">
            <v>PINALWEST345</v>
          </cell>
        </row>
        <row r="645">
          <cell r="A645" t="str">
            <v>PINALWEST500</v>
          </cell>
        </row>
        <row r="646">
          <cell r="A646" t="str">
            <v>PINESTREET</v>
          </cell>
        </row>
        <row r="647">
          <cell r="A647" t="str">
            <v>PINPKAPS230</v>
          </cell>
        </row>
        <row r="648">
          <cell r="A648" t="str">
            <v>PINPKSRP230</v>
          </cell>
        </row>
        <row r="649">
          <cell r="A649" t="str">
            <v>PINTO</v>
          </cell>
        </row>
        <row r="650">
          <cell r="A650" t="str">
            <v>PLAY115</v>
          </cell>
        </row>
        <row r="651">
          <cell r="A651" t="str">
            <v>PLAY69</v>
          </cell>
        </row>
        <row r="652">
          <cell r="A652" t="str">
            <v>PM2</v>
          </cell>
        </row>
        <row r="653">
          <cell r="A653" t="str">
            <v>PNGC</v>
          </cell>
        </row>
        <row r="654">
          <cell r="A654" t="str">
            <v>PNPKWALC230</v>
          </cell>
        </row>
        <row r="655">
          <cell r="A655" t="str">
            <v>PON</v>
          </cell>
        </row>
        <row r="656">
          <cell r="A656" t="str">
            <v>PONC</v>
          </cell>
        </row>
        <row r="657">
          <cell r="A657" t="str">
            <v>Ponderosa230</v>
          </cell>
        </row>
        <row r="658">
          <cell r="A658" t="str">
            <v>Ponderosa500</v>
          </cell>
        </row>
        <row r="659">
          <cell r="A659" t="str">
            <v>POP</v>
          </cell>
        </row>
        <row r="660">
          <cell r="A660" t="str">
            <v>POPD</v>
          </cell>
        </row>
        <row r="661">
          <cell r="A661" t="str">
            <v>PortAngeles</v>
          </cell>
        </row>
        <row r="662">
          <cell r="A662" t="str">
            <v>PORTTOWNMILL</v>
          </cell>
        </row>
        <row r="663">
          <cell r="A663" t="str">
            <v>POWELL.RIVER</v>
          </cell>
        </row>
        <row r="664">
          <cell r="A664" t="str">
            <v>PPA.LD</v>
          </cell>
        </row>
        <row r="665">
          <cell r="A665" t="str">
            <v>PPMIBR</v>
          </cell>
        </row>
        <row r="666">
          <cell r="A666" t="str">
            <v>PriestRapids</v>
          </cell>
        </row>
        <row r="667">
          <cell r="A667" t="str">
            <v>PRPLD</v>
          </cell>
        </row>
        <row r="668">
          <cell r="A668" t="str">
            <v>PSA1LG</v>
          </cell>
        </row>
        <row r="669">
          <cell r="A669" t="str">
            <v>PSCMGW</v>
          </cell>
        </row>
        <row r="670">
          <cell r="A670" t="str">
            <v>PSCO</v>
          </cell>
        </row>
        <row r="671">
          <cell r="A671" t="str">
            <v>PSCOGEN</v>
          </cell>
        </row>
        <row r="672">
          <cell r="A672" t="str">
            <v>PSCOWSTATION</v>
          </cell>
        </row>
        <row r="673">
          <cell r="A673" t="str">
            <v>PSEI.SYSTEM</v>
          </cell>
        </row>
        <row r="674">
          <cell r="A674" t="str">
            <v>PTSN</v>
          </cell>
        </row>
        <row r="675">
          <cell r="A675" t="str">
            <v>PUMPKINBUTTE</v>
          </cell>
        </row>
        <row r="676">
          <cell r="A676" t="str">
            <v>PVWEST</v>
          </cell>
        </row>
        <row r="677">
          <cell r="A677" t="str">
            <v>PYGS</v>
          </cell>
        </row>
        <row r="678">
          <cell r="A678" t="str">
            <v>QUILCENE</v>
          </cell>
        </row>
        <row r="679">
          <cell r="A679" t="str">
            <v>RACEWAY230</v>
          </cell>
        </row>
        <row r="680">
          <cell r="A680" t="str">
            <v>Rainbow</v>
          </cell>
        </row>
        <row r="681">
          <cell r="A681" t="str">
            <v>RanchoSeco</v>
          </cell>
        </row>
        <row r="682">
          <cell r="A682" t="str">
            <v>RAW</v>
          </cell>
        </row>
        <row r="683">
          <cell r="A683" t="str">
            <v>RC</v>
          </cell>
        </row>
        <row r="684">
          <cell r="A684" t="str">
            <v>RC69</v>
          </cell>
        </row>
        <row r="685">
          <cell r="A685" t="str">
            <v>RCEAST</v>
          </cell>
        </row>
        <row r="686">
          <cell r="A686" t="str">
            <v>RCWEST</v>
          </cell>
        </row>
        <row r="687">
          <cell r="A687" t="str">
            <v>RDM230</v>
          </cell>
        </row>
        <row r="688">
          <cell r="A688" t="str">
            <v>RDM500</v>
          </cell>
        </row>
        <row r="689">
          <cell r="A689" t="str">
            <v>READER</v>
          </cell>
        </row>
        <row r="690">
          <cell r="A690" t="str">
            <v>REDB</v>
          </cell>
        </row>
        <row r="691">
          <cell r="A691" t="str">
            <v>REDBL</v>
          </cell>
        </row>
        <row r="692">
          <cell r="A692" t="str">
            <v>REDDR1</v>
          </cell>
        </row>
        <row r="693">
          <cell r="A693" t="str">
            <v>REDMESA115</v>
          </cell>
        </row>
        <row r="694">
          <cell r="A694" t="str">
            <v>REEVES115</v>
          </cell>
        </row>
        <row r="695">
          <cell r="A695" t="str">
            <v>Reston230</v>
          </cell>
        </row>
        <row r="696">
          <cell r="A696" t="str">
            <v>RFL</v>
          </cell>
        </row>
        <row r="697">
          <cell r="A697" t="str">
            <v>RGC.DC.LF115</v>
          </cell>
        </row>
        <row r="698">
          <cell r="A698" t="str">
            <v>RICHLAND</v>
          </cell>
        </row>
        <row r="699">
          <cell r="A699" t="str">
            <v>River</v>
          </cell>
        </row>
        <row r="700">
          <cell r="A700" t="str">
            <v>Riverbend</v>
          </cell>
        </row>
        <row r="701">
          <cell r="A701" t="str">
            <v>RNDVALLEY230</v>
          </cell>
        </row>
        <row r="702">
          <cell r="A702" t="str">
            <v>ROGERS230</v>
          </cell>
        </row>
        <row r="703">
          <cell r="A703" t="str">
            <v>RoundButte</v>
          </cell>
        </row>
        <row r="704">
          <cell r="A704" t="str">
            <v>ROUNDVLY230</v>
          </cell>
        </row>
        <row r="705">
          <cell r="A705" t="str">
            <v>RRP</v>
          </cell>
        </row>
        <row r="706">
          <cell r="A706" t="str">
            <v>RRPLD</v>
          </cell>
        </row>
        <row r="707">
          <cell r="A707" t="str">
            <v>RSC230</v>
          </cell>
        </row>
        <row r="708">
          <cell r="A708" t="str">
            <v>RUDD230</v>
          </cell>
        </row>
        <row r="709">
          <cell r="A709" t="str">
            <v>RUDD500</v>
          </cell>
        </row>
        <row r="710">
          <cell r="A710" t="str">
            <v>SADLBROKRNCH</v>
          </cell>
        </row>
        <row r="711">
          <cell r="A711" t="str">
            <v>SAGUARO115</v>
          </cell>
        </row>
        <row r="712">
          <cell r="A712" t="str">
            <v>SAGUARO230</v>
          </cell>
        </row>
        <row r="713">
          <cell r="A713" t="str">
            <v>SAGUARO500</v>
          </cell>
        </row>
        <row r="714">
          <cell r="A714" t="str">
            <v>SalemPac</v>
          </cell>
        </row>
        <row r="715">
          <cell r="A715" t="str">
            <v>SALV</v>
          </cell>
        </row>
        <row r="716">
          <cell r="A716" t="str">
            <v>SAMN</v>
          </cell>
        </row>
        <row r="717">
          <cell r="A717" t="str">
            <v>SANFELIPE92</v>
          </cell>
        </row>
        <row r="718">
          <cell r="A718" t="str">
            <v>SantiamPac</v>
          </cell>
        </row>
        <row r="719">
          <cell r="A719" t="str">
            <v>Satsop230</v>
          </cell>
        </row>
        <row r="720">
          <cell r="A720" t="str">
            <v>Satsop230LD</v>
          </cell>
        </row>
        <row r="721">
          <cell r="A721" t="str">
            <v>SB211LOAD</v>
          </cell>
        </row>
        <row r="722">
          <cell r="A722" t="str">
            <v>SCG</v>
          </cell>
        </row>
        <row r="723">
          <cell r="A723" t="str">
            <v>SCL.SYSTEM</v>
          </cell>
        </row>
        <row r="724">
          <cell r="A724" t="str">
            <v>SCSE</v>
          </cell>
        </row>
        <row r="725">
          <cell r="A725" t="str">
            <v>SCSW</v>
          </cell>
        </row>
        <row r="726">
          <cell r="A726" t="str">
            <v>SCUTBANK</v>
          </cell>
        </row>
        <row r="727">
          <cell r="A727" t="str">
            <v>SEATAC</v>
          </cell>
        </row>
        <row r="728">
          <cell r="A728" t="str">
            <v>SELIGMAN230</v>
          </cell>
        </row>
        <row r="729">
          <cell r="A729" t="str">
            <v>SGE</v>
          </cell>
        </row>
        <row r="730">
          <cell r="A730" t="str">
            <v>SGW</v>
          </cell>
        </row>
        <row r="731">
          <cell r="A731" t="str">
            <v>SHCK</v>
          </cell>
        </row>
        <row r="732">
          <cell r="A732" t="str">
            <v>SHERIDAN</v>
          </cell>
        </row>
        <row r="733">
          <cell r="A733" t="str">
            <v>SHIPROCK115</v>
          </cell>
        </row>
        <row r="734">
          <cell r="A734" t="str">
            <v>SHIPROCK345</v>
          </cell>
        </row>
        <row r="735">
          <cell r="A735" t="str">
            <v>SHOWLOW69</v>
          </cell>
        </row>
        <row r="736">
          <cell r="A736" t="str">
            <v>SHR2</v>
          </cell>
        </row>
        <row r="737">
          <cell r="A737" t="str">
            <v>Sidney</v>
          </cell>
        </row>
        <row r="738">
          <cell r="A738" t="str">
            <v>SIG</v>
          </cell>
        </row>
        <row r="739">
          <cell r="A739" t="str">
            <v>SILVERKIN230</v>
          </cell>
        </row>
        <row r="740">
          <cell r="A740" t="str">
            <v>SILVERKIN500</v>
          </cell>
        </row>
        <row r="741">
          <cell r="A741" t="str">
            <v>SILVERPEAK55</v>
          </cell>
        </row>
        <row r="742">
          <cell r="A742" t="str">
            <v>SJ345</v>
          </cell>
        </row>
        <row r="743">
          <cell r="A743" t="str">
            <v>Slatt</v>
          </cell>
        </row>
        <row r="744">
          <cell r="A744" t="str">
            <v>SLATT230</v>
          </cell>
        </row>
        <row r="745">
          <cell r="A745" t="str">
            <v>SLATT230LD</v>
          </cell>
        </row>
        <row r="746">
          <cell r="A746" t="str">
            <v>SLV230</v>
          </cell>
        </row>
        <row r="747">
          <cell r="A747" t="str">
            <v>SLVA</v>
          </cell>
        </row>
        <row r="748">
          <cell r="A748" t="str">
            <v>SmithCreek</v>
          </cell>
        </row>
        <row r="749">
          <cell r="A749" t="str">
            <v>SMLK</v>
          </cell>
        </row>
        <row r="750">
          <cell r="A750" t="str">
            <v>SMUD.System</v>
          </cell>
        </row>
        <row r="751">
          <cell r="A751" t="str">
            <v>SNOH.PUD</v>
          </cell>
        </row>
        <row r="752">
          <cell r="A752" t="str">
            <v>Snohomish</v>
          </cell>
        </row>
        <row r="753">
          <cell r="A753" t="str">
            <v>SNWASYS</v>
          </cell>
        </row>
        <row r="754">
          <cell r="A754" t="str">
            <v>SOCO</v>
          </cell>
        </row>
        <row r="755">
          <cell r="A755" t="str">
            <v>South</v>
          </cell>
        </row>
        <row r="756">
          <cell r="A756" t="str">
            <v>SOUTHLOOP345</v>
          </cell>
        </row>
        <row r="757">
          <cell r="A757" t="str">
            <v>SOUTHTOLTGEN</v>
          </cell>
        </row>
        <row r="758">
          <cell r="A758" t="str">
            <v>SP_Newsprint</v>
          </cell>
        </row>
        <row r="759">
          <cell r="A759" t="str">
            <v>SP15</v>
          </cell>
        </row>
        <row r="760">
          <cell r="A760" t="str">
            <v>SP-15</v>
          </cell>
        </row>
        <row r="761">
          <cell r="A761" t="str">
            <v>SpgfldGenFrm</v>
          </cell>
        </row>
        <row r="762">
          <cell r="A762" t="str">
            <v>SPGR</v>
          </cell>
        </row>
        <row r="763">
          <cell r="A763" t="str">
            <v>SPI_CABO_GEN</v>
          </cell>
        </row>
        <row r="764">
          <cell r="A764" t="str">
            <v>SPOKANEWASTE</v>
          </cell>
        </row>
        <row r="765">
          <cell r="A765" t="str">
            <v>SPPC</v>
          </cell>
        </row>
        <row r="766">
          <cell r="A766" t="str">
            <v>SpringCreek</v>
          </cell>
        </row>
        <row r="767">
          <cell r="A767" t="str">
            <v>SPRINGER345</v>
          </cell>
        </row>
        <row r="768">
          <cell r="A768" t="str">
            <v>Springfield</v>
          </cell>
        </row>
        <row r="769">
          <cell r="A769" t="str">
            <v>SRP-SYSTEM</v>
          </cell>
        </row>
        <row r="770">
          <cell r="A770" t="str">
            <v>SS4</v>
          </cell>
        </row>
        <row r="771">
          <cell r="A771" t="str">
            <v>ST.PAUL</v>
          </cell>
        </row>
        <row r="772">
          <cell r="A772" t="str">
            <v>STANDIFORD</v>
          </cell>
        </row>
        <row r="773">
          <cell r="A773" t="str">
            <v>StarPoint</v>
          </cell>
        </row>
        <row r="774">
          <cell r="A774" t="str">
            <v>StateLineBPA</v>
          </cell>
        </row>
        <row r="775">
          <cell r="A775" t="str">
            <v>STDM</v>
          </cell>
        </row>
        <row r="776">
          <cell r="A776" t="str">
            <v>STORLK115</v>
          </cell>
        </row>
        <row r="777">
          <cell r="A777" t="str">
            <v>STVRN</v>
          </cell>
        </row>
        <row r="778">
          <cell r="A778" t="str">
            <v>STY</v>
          </cell>
        </row>
        <row r="779">
          <cell r="A779" t="str">
            <v>SUGARLOAF500</v>
          </cell>
        </row>
        <row r="780">
          <cell r="A780" t="str">
            <v>SUGARLOAF69</v>
          </cell>
        </row>
        <row r="781">
          <cell r="A781" t="str">
            <v>SUMAS</v>
          </cell>
        </row>
        <row r="782">
          <cell r="A782" t="str">
            <v>SumFalls</v>
          </cell>
        </row>
        <row r="783">
          <cell r="A783" t="str">
            <v>SUMMERLAKENT</v>
          </cell>
        </row>
        <row r="784">
          <cell r="A784" t="str">
            <v>SUMMIT120</v>
          </cell>
        </row>
        <row r="785">
          <cell r="A785" t="str">
            <v>Sunbeam</v>
          </cell>
        </row>
        <row r="786">
          <cell r="A786" t="str">
            <v>SUNDANCE</v>
          </cell>
        </row>
        <row r="787">
          <cell r="A787" t="str">
            <v>SUPERIOR115</v>
          </cell>
        </row>
        <row r="788">
          <cell r="A788" t="str">
            <v>SWR</v>
          </cell>
        </row>
        <row r="789">
          <cell r="A789" t="str">
            <v>SYLMAR</v>
          </cell>
        </row>
        <row r="790">
          <cell r="A790" t="str">
            <v>TAIBAN</v>
          </cell>
        </row>
        <row r="791">
          <cell r="A791" t="str">
            <v>Talbot</v>
          </cell>
        </row>
        <row r="792">
          <cell r="A792" t="str">
            <v>TANNER.AL</v>
          </cell>
        </row>
        <row r="793">
          <cell r="A793" t="str">
            <v>TANNER.LB</v>
          </cell>
        </row>
        <row r="794">
          <cell r="A794" t="str">
            <v>TANNER.NB</v>
          </cell>
        </row>
        <row r="795">
          <cell r="A795" t="str">
            <v>TAOS</v>
          </cell>
        </row>
        <row r="796">
          <cell r="A796" t="str">
            <v>TENASKA_GEN</v>
          </cell>
        </row>
        <row r="797">
          <cell r="A797" t="str">
            <v>TENDOY</v>
          </cell>
        </row>
        <row r="798">
          <cell r="A798" t="str">
            <v>TESLA230</v>
          </cell>
        </row>
        <row r="799">
          <cell r="A799" t="str">
            <v>TESLA500</v>
          </cell>
        </row>
        <row r="800">
          <cell r="A800" t="str">
            <v>TESORO449</v>
          </cell>
        </row>
        <row r="801">
          <cell r="A801" t="str">
            <v>TESTTRACK230</v>
          </cell>
        </row>
        <row r="802">
          <cell r="A802" t="str">
            <v>TESTTRACK69</v>
          </cell>
        </row>
        <row r="803">
          <cell r="A803" t="str">
            <v>THORNYDALE46</v>
          </cell>
        </row>
        <row r="804">
          <cell r="A804" t="str">
            <v>TID.SYSTEM</v>
          </cell>
        </row>
        <row r="805">
          <cell r="A805" t="str">
            <v>TIETON</v>
          </cell>
        </row>
        <row r="806">
          <cell r="A806" t="str">
            <v>Tillamook</v>
          </cell>
        </row>
        <row r="807">
          <cell r="A807" t="str">
            <v>TMK</v>
          </cell>
        </row>
        <row r="808">
          <cell r="A808" t="str">
            <v>TNDY</v>
          </cell>
        </row>
        <row r="809">
          <cell r="A809" t="str">
            <v>TNPSYS</v>
          </cell>
        </row>
        <row r="810">
          <cell r="A810" t="str">
            <v>TOLUCA</v>
          </cell>
        </row>
        <row r="811">
          <cell r="A811" t="str">
            <v>TONGUERIVER</v>
          </cell>
        </row>
        <row r="812">
          <cell r="A812" t="str">
            <v>TOPOCK230</v>
          </cell>
        </row>
        <row r="813">
          <cell r="A813" t="str">
            <v>TOT2AGW</v>
          </cell>
        </row>
        <row r="814">
          <cell r="A814" t="str">
            <v>TOT3GS</v>
          </cell>
        </row>
        <row r="815">
          <cell r="A815" t="str">
            <v>TOT5GW</v>
          </cell>
        </row>
        <row r="816">
          <cell r="A816" t="str">
            <v>TOWNSEND</v>
          </cell>
        </row>
        <row r="817">
          <cell r="A817" t="str">
            <v>TPWR.STAR</v>
          </cell>
        </row>
        <row r="818">
          <cell r="A818" t="str">
            <v>TROJAN</v>
          </cell>
        </row>
        <row r="819">
          <cell r="A819" t="str">
            <v>TRONA</v>
          </cell>
        </row>
        <row r="820">
          <cell r="A820" t="str">
            <v>Troutdale</v>
          </cell>
        </row>
        <row r="821">
          <cell r="A821" t="str">
            <v>TRY230</v>
          </cell>
        </row>
        <row r="822">
          <cell r="A822" t="str">
            <v>TRY500</v>
          </cell>
        </row>
        <row r="823">
          <cell r="A823" t="str">
            <v>TRY69</v>
          </cell>
        </row>
        <row r="824">
          <cell r="A824" t="str">
            <v>TSGTWSTATION</v>
          </cell>
        </row>
        <row r="825">
          <cell r="A825" t="str">
            <v>Tuolumne</v>
          </cell>
        </row>
        <row r="826">
          <cell r="A826" t="str">
            <v>TURQUOISE115</v>
          </cell>
        </row>
        <row r="827">
          <cell r="A827" t="str">
            <v>UINTA</v>
          </cell>
        </row>
        <row r="828">
          <cell r="A828" t="str">
            <v>UPLC</v>
          </cell>
        </row>
        <row r="829">
          <cell r="A829" t="str">
            <v>UPSK</v>
          </cell>
        </row>
        <row r="830">
          <cell r="A830" t="str">
            <v>VAIL345</v>
          </cell>
        </row>
        <row r="831">
          <cell r="A831" t="str">
            <v>VAL115</v>
          </cell>
        </row>
        <row r="832">
          <cell r="A832" t="str">
            <v>Vansycle</v>
          </cell>
        </row>
        <row r="833">
          <cell r="A833" t="str">
            <v>VEASYS</v>
          </cell>
        </row>
        <row r="834">
          <cell r="A834" t="str">
            <v>VEF</v>
          </cell>
        </row>
        <row r="835">
          <cell r="A835" t="str">
            <v>Vera</v>
          </cell>
        </row>
        <row r="836">
          <cell r="A836" t="str">
            <v>VICTORVILLE</v>
          </cell>
        </row>
        <row r="837">
          <cell r="A837" t="str">
            <v>VILA</v>
          </cell>
        </row>
        <row r="838">
          <cell r="A838" t="str">
            <v>VNL</v>
          </cell>
        </row>
        <row r="839">
          <cell r="A839" t="str">
            <v>VUL</v>
          </cell>
        </row>
        <row r="840">
          <cell r="A840" t="str">
            <v>WACM-WEST</v>
          </cell>
        </row>
        <row r="841">
          <cell r="A841" t="str">
            <v>WACMWSTATION</v>
          </cell>
        </row>
        <row r="842">
          <cell r="A842" t="str">
            <v>WALC.SYS</v>
          </cell>
        </row>
        <row r="843">
          <cell r="A843" t="str">
            <v>WALLAWALLA</v>
          </cell>
        </row>
        <row r="844">
          <cell r="A844" t="str">
            <v>WALNUT</v>
          </cell>
        </row>
        <row r="845">
          <cell r="A845" t="str">
            <v>WALT</v>
          </cell>
        </row>
        <row r="846">
          <cell r="A846" t="str">
            <v>Wasco</v>
          </cell>
        </row>
        <row r="847">
          <cell r="A847" t="str">
            <v>WASN.SYSTEM</v>
          </cell>
        </row>
        <row r="848">
          <cell r="A848" t="str">
            <v>WEED</v>
          </cell>
        </row>
        <row r="849">
          <cell r="A849" t="str">
            <v>West</v>
          </cell>
        </row>
        <row r="850">
          <cell r="A850" t="str">
            <v>WESTLEY</v>
          </cell>
        </row>
        <row r="851">
          <cell r="A851" t="str">
            <v>WESTPHX230</v>
          </cell>
        </row>
        <row r="852">
          <cell r="A852" t="str">
            <v>WestValley</v>
          </cell>
        </row>
        <row r="853">
          <cell r="A853" t="str">
            <v>WESTWING230</v>
          </cell>
        </row>
        <row r="854">
          <cell r="A854" t="str">
            <v>WESTWING345</v>
          </cell>
        </row>
        <row r="855">
          <cell r="A855" t="str">
            <v>WESTWING500</v>
          </cell>
        </row>
        <row r="856">
          <cell r="A856" t="str">
            <v>Weyerhauser2</v>
          </cell>
        </row>
        <row r="857">
          <cell r="A857" t="str">
            <v>WFDE</v>
          </cell>
        </row>
        <row r="858">
          <cell r="A858" t="str">
            <v>Wheatfield</v>
          </cell>
        </row>
        <row r="859">
          <cell r="A859" t="str">
            <v>WheatfieldLD</v>
          </cell>
        </row>
        <row r="860">
          <cell r="A860" t="str">
            <v>WhtCrkWind</v>
          </cell>
        </row>
        <row r="861">
          <cell r="A861" t="str">
            <v>WhtCrkWindLD</v>
          </cell>
        </row>
        <row r="862">
          <cell r="A862" t="str">
            <v>WHY230</v>
          </cell>
        </row>
        <row r="863">
          <cell r="A863" t="str">
            <v>WILC</v>
          </cell>
        </row>
        <row r="864">
          <cell r="A864" t="str">
            <v>WILLARD115</v>
          </cell>
        </row>
        <row r="865">
          <cell r="A865" t="str">
            <v>WILLIAMS69</v>
          </cell>
        </row>
        <row r="866">
          <cell r="A866" t="str">
            <v>WillowCreek</v>
          </cell>
        </row>
        <row r="867">
          <cell r="A867" t="str">
            <v>WINCHESTR345</v>
          </cell>
        </row>
        <row r="868">
          <cell r="A868" t="str">
            <v>WINDRIDGE</v>
          </cell>
        </row>
        <row r="869">
          <cell r="A869" t="str">
            <v>WINTERHAVEN</v>
          </cell>
        </row>
        <row r="870">
          <cell r="A870" t="str">
            <v>WM115</v>
          </cell>
        </row>
        <row r="871">
          <cell r="A871" t="str">
            <v>WM345</v>
          </cell>
        </row>
        <row r="872">
          <cell r="A872" t="str">
            <v>WOODLANDTAP</v>
          </cell>
        </row>
        <row r="873">
          <cell r="A873" t="str">
            <v>WPE</v>
          </cell>
        </row>
        <row r="874">
          <cell r="A874" t="str">
            <v>WPEnergizer</v>
          </cell>
        </row>
        <row r="875">
          <cell r="A875" t="str">
            <v>WRAY</v>
          </cell>
        </row>
        <row r="876">
          <cell r="A876" t="str">
            <v>WRS</v>
          </cell>
        </row>
        <row r="877">
          <cell r="A877" t="str">
            <v>WSTAR</v>
          </cell>
        </row>
        <row r="878">
          <cell r="A878" t="str">
            <v>WY69</v>
          </cell>
        </row>
        <row r="879">
          <cell r="A879" t="str">
            <v>Wynoochee</v>
          </cell>
        </row>
        <row r="880">
          <cell r="A880" t="str">
            <v>WYOCENTRAL</v>
          </cell>
        </row>
        <row r="881">
          <cell r="A881" t="str">
            <v>WYODAK</v>
          </cell>
        </row>
        <row r="882">
          <cell r="A882" t="str">
            <v>WYOEAST</v>
          </cell>
        </row>
        <row r="883">
          <cell r="A883" t="str">
            <v>WYONORTH</v>
          </cell>
        </row>
        <row r="884">
          <cell r="A884" t="str">
            <v>YakamaDPGen</v>
          </cell>
        </row>
        <row r="885">
          <cell r="A885" t="str">
            <v>Yakima</v>
          </cell>
        </row>
        <row r="886">
          <cell r="A886" t="str">
            <v>YakimaPac</v>
          </cell>
        </row>
        <row r="887">
          <cell r="A887" t="str">
            <v>Yamsay230</v>
          </cell>
        </row>
        <row r="888">
          <cell r="A888" t="str">
            <v>YATH</v>
          </cell>
        </row>
        <row r="889">
          <cell r="A889" t="str">
            <v>YEW</v>
          </cell>
        </row>
        <row r="890">
          <cell r="A890" t="str">
            <v>YOCN</v>
          </cell>
        </row>
        <row r="891">
          <cell r="A891" t="str">
            <v>YT115</v>
          </cell>
        </row>
        <row r="892">
          <cell r="A892" t="str">
            <v>YTP</v>
          </cell>
        </row>
        <row r="893">
          <cell r="A893" t="str">
            <v>YTW</v>
          </cell>
        </row>
        <row r="894">
          <cell r="A894" t="str">
            <v>YUCCA</v>
          </cell>
        </row>
        <row r="895">
          <cell r="A895" t="str">
            <v>YUCCA69</v>
          </cell>
        </row>
        <row r="896">
          <cell r="A896" t="str">
            <v>ZP26</v>
          </cell>
        </row>
      </sheetData>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ks2008"/>
      <sheetName val="peakbyagency"/>
      <sheetName val="LU"/>
      <sheetName val="copkdata"/>
      <sheetName val="planreanel"/>
      <sheetName val="BApeakTable"/>
      <sheetName val="BApeakTable1in20"/>
      <sheetName val="BApeakTable1in10"/>
      <sheetName val="BApeakTable1in5"/>
      <sheetName val="BANELTable"/>
      <sheetName val="nelbyagency"/>
      <sheetName val="salesbyagency"/>
      <sheetName val="qfer"/>
      <sheetName val="baynb"/>
      <sheetName val="Sheet1"/>
    </sheetNames>
    <sheetDataSet>
      <sheetData sheetId="0"/>
      <sheetData sheetId="1"/>
      <sheetData sheetId="2"/>
      <sheetData sheetId="3"/>
      <sheetData sheetId="4">
        <row r="4">
          <cell r="B4">
            <v>2007</v>
          </cell>
        </row>
      </sheetData>
      <sheetData sheetId="5"/>
      <sheetData sheetId="6"/>
      <sheetData sheetId="7">
        <row r="93">
          <cell r="A93" t="str">
            <v>Control Area</v>
          </cell>
          <cell r="B93" t="str">
            <v>onein5</v>
          </cell>
          <cell r="C93" t="str">
            <v>1-in-10</v>
          </cell>
          <cell r="D93" t="str">
            <v>1-in-20</v>
          </cell>
        </row>
        <row r="94">
          <cell r="A94" t="str">
            <v>PGE</v>
          </cell>
          <cell r="B94">
            <v>1.0569999999999999</v>
          </cell>
          <cell r="C94">
            <v>1.073</v>
          </cell>
          <cell r="D94">
            <v>1.087</v>
          </cell>
        </row>
        <row r="95">
          <cell r="A95" t="str">
            <v>SCE</v>
          </cell>
          <cell r="B95">
            <v>1.0680000000000001</v>
          </cell>
          <cell r="C95">
            <v>1.0880000000000001</v>
          </cell>
          <cell r="D95">
            <v>1.1040000000000001</v>
          </cell>
        </row>
        <row r="96">
          <cell r="A96" t="str">
            <v>SDGE</v>
          </cell>
          <cell r="B96">
            <v>1.0780000000000001</v>
          </cell>
          <cell r="C96">
            <v>1.1000000000000001</v>
          </cell>
          <cell r="D96">
            <v>1.119</v>
          </cell>
        </row>
        <row r="97">
          <cell r="A97" t="str">
            <v>LADWP</v>
          </cell>
          <cell r="B97">
            <v>1.0663</v>
          </cell>
          <cell r="C97">
            <v>1.0851</v>
          </cell>
          <cell r="D97">
            <v>1.1013999999999999</v>
          </cell>
        </row>
        <row r="98">
          <cell r="A98" t="str">
            <v>SMUD</v>
          </cell>
          <cell r="B98">
            <v>1.0724899999999999</v>
          </cell>
          <cell r="C98">
            <v>1.09301</v>
          </cell>
          <cell r="D98">
            <v>1.11083</v>
          </cell>
        </row>
        <row r="99">
          <cell r="A99" t="str">
            <v>TID</v>
          </cell>
          <cell r="B99">
            <v>1.0527599999999999</v>
          </cell>
          <cell r="C99">
            <v>1.0677000000000001</v>
          </cell>
          <cell r="D99">
            <v>1.08066</v>
          </cell>
        </row>
        <row r="100">
          <cell r="A100" t="str">
            <v>IID</v>
          </cell>
          <cell r="B100">
            <v>1.0676000000000001</v>
          </cell>
          <cell r="C100">
            <v>1.0780000000000001</v>
          </cell>
          <cell r="D100">
            <v>1.117</v>
          </cell>
        </row>
        <row r="101">
          <cell r="A101" t="str">
            <v>LADWPBA</v>
          </cell>
          <cell r="B101">
            <v>1.07633</v>
          </cell>
          <cell r="C101">
            <v>1.0979399999999999</v>
          </cell>
          <cell r="D101">
            <v>1.1167</v>
          </cell>
        </row>
        <row r="102">
          <cell r="A102" t="str">
            <v>SMUDBA</v>
          </cell>
          <cell r="B102">
            <v>1.0710999999999999</v>
          </cell>
          <cell r="C102">
            <v>1.0912299999999999</v>
          </cell>
          <cell r="D102">
            <v>1.1087</v>
          </cell>
        </row>
        <row r="103">
          <cell r="A103" t="str">
            <v>TID</v>
          </cell>
          <cell r="B103">
            <v>1.0653900000000001</v>
          </cell>
          <cell r="C103">
            <v>1.0839000000000001</v>
          </cell>
          <cell r="D103">
            <v>1.0999699999999999</v>
          </cell>
        </row>
        <row r="104">
          <cell r="A104" t="str">
            <v>SP26</v>
          </cell>
          <cell r="B104">
            <v>1.0730999999999999</v>
          </cell>
          <cell r="C104">
            <v>1.09379</v>
          </cell>
          <cell r="D104">
            <v>1.11175</v>
          </cell>
        </row>
        <row r="105">
          <cell r="A105" t="str">
            <v>GBAY</v>
          </cell>
          <cell r="B105">
            <v>1.0579099999999999</v>
          </cell>
          <cell r="C105">
            <v>1.0743100000000001</v>
          </cell>
          <cell r="D105">
            <v>1.0885400000000001</v>
          </cell>
        </row>
        <row r="106">
          <cell r="A106" t="str">
            <v>BCVTOTAL</v>
          </cell>
          <cell r="B106">
            <v>1.054</v>
          </cell>
          <cell r="C106">
            <v>1.069</v>
          </cell>
          <cell r="D106">
            <v>1.0820000000000001</v>
          </cell>
        </row>
        <row r="107">
          <cell r="A107" t="str">
            <v>labasinlra</v>
          </cell>
          <cell r="B107">
            <v>1.077</v>
          </cell>
          <cell r="C107">
            <v>1.0980000000000001</v>
          </cell>
          <cell r="D107">
            <v>1.117</v>
          </cell>
        </row>
        <row r="108">
          <cell r="C108">
            <v>0</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cullenward-iemac@ghgpolicy.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2.arb.ca.gov/our-work/programs/cap-and-trade-program/cap-and-trade-program-data" TargetMode="External"/><Relationship Id="rId2" Type="http://schemas.openxmlformats.org/officeDocument/2006/relationships/hyperlink" Target="https://www.arb.ca.gov/regact/2016/capandtrade16/attach10.xlsx" TargetMode="External"/><Relationship Id="rId1" Type="http://schemas.openxmlformats.org/officeDocument/2006/relationships/hyperlink" Target="https://www.arb.ca.gov/cc/capandtrade/allowanceallocation/edu-ng-allowancedistribution/electricity-allocation.xlsx" TargetMode="External"/><Relationship Id="rId5" Type="http://schemas.openxmlformats.org/officeDocument/2006/relationships/hyperlink" Target="https://govt.westlaw.com/calregs/Browse/Home/California/CaliforniaCodeofRegulations?guid=I113417D05A2111EC8227000D3A7C4BC3" TargetMode="External"/><Relationship Id="rId4" Type="http://schemas.openxmlformats.org/officeDocument/2006/relationships/hyperlink" Target="https://ww2.arb.ca.gov/sites/default/files/2021-02/ct_reg_unofficial.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2.arb.ca.gov/our-work/programs/cap-and-trade-program/cost-containment-information/reserve-sale-notices-and" TargetMode="External"/><Relationship Id="rId2" Type="http://schemas.openxmlformats.org/officeDocument/2006/relationships/hyperlink" Target="https://fred.stlouisfed.org/series/GDPDEF" TargetMode="External"/><Relationship Id="rId1" Type="http://schemas.openxmlformats.org/officeDocument/2006/relationships/hyperlink" Target="https://ww2.arb.ca.gov/our-work/programs/cap-and-trade-program/auction-information" TargetMode="External"/><Relationship Id="rId4" Type="http://schemas.openxmlformats.org/officeDocument/2006/relationships/hyperlink" Target="https://ww2.arb.ca.gov/our-work/programs/cap-and-trade-program/cost-containment-information/price-ceiling-inform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2.arb.ca.gov/our-work/programs/cap-and-trade-program/cap-and-trade-program-dat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https://fred.stlouisfed.org/series/GDPDEF" TargetMode="External"/><Relationship Id="rId2" Type="http://schemas.openxmlformats.org/officeDocument/2006/relationships/hyperlink" Target="https://ww2.arb.ca.gov/our-work/programs/cap-and-trade-program/program-data/summary-market-transfers-report" TargetMode="External"/><Relationship Id="rId1" Type="http://schemas.openxmlformats.org/officeDocument/2006/relationships/hyperlink" Target="https://ww2.arb.ca.gov/resources/documents/arb-offset-credit-issuance-table" TargetMode="External"/></Relationships>
</file>

<file path=xl/worksheets/_rels/sheet8.xml.rels><?xml version="1.0" encoding="UTF-8" standalone="yes"?>
<Relationships xmlns="http://schemas.openxmlformats.org/package/2006/relationships"><Relationship Id="rId1522" Type="http://schemas.openxmlformats.org/officeDocument/2006/relationships/hyperlink" Target="https://acr2.apx.com/mymodule/reg/prjView.asp?id1=810" TargetMode="External"/><Relationship Id="rId21" Type="http://schemas.openxmlformats.org/officeDocument/2006/relationships/hyperlink" Target="https://acr2.apx.com/mymodule/reg/prjView.asp?id1=184" TargetMode="External"/><Relationship Id="rId170" Type="http://schemas.openxmlformats.org/officeDocument/2006/relationships/hyperlink" Target="https://acr2.apx.com/mymodule/reg/prjView.asp?id1=378" TargetMode="External"/><Relationship Id="rId268" Type="http://schemas.openxmlformats.org/officeDocument/2006/relationships/hyperlink" Target="https://acr2.apx.com/mymodule/reg/prjView.asp?id1=469" TargetMode="External"/><Relationship Id="rId475" Type="http://schemas.openxmlformats.org/officeDocument/2006/relationships/hyperlink" Target="https://thereserve2.apx.com/mymodule/reg/prjView.asp?id1=1156" TargetMode="External"/><Relationship Id="rId682" Type="http://schemas.openxmlformats.org/officeDocument/2006/relationships/hyperlink" Target="https://thereserve2.apx.com/mymodule/reg/prjView.asp?id1=478" TargetMode="External"/><Relationship Id="rId128" Type="http://schemas.openxmlformats.org/officeDocument/2006/relationships/hyperlink" Target="https://acr2.apx.com/mymodule/reg/prjView.asp?id1=284" TargetMode="External"/><Relationship Id="rId335" Type="http://schemas.openxmlformats.org/officeDocument/2006/relationships/hyperlink" Target="https://thereserve2.apx.com/mymodule/reg/prjView.asp?id1=1064" TargetMode="External"/><Relationship Id="rId542" Type="http://schemas.openxmlformats.org/officeDocument/2006/relationships/hyperlink" Target="https://thereserve2.apx.com/mymodule/reg/prjView.asp?id1=1254" TargetMode="External"/><Relationship Id="rId987" Type="http://schemas.openxmlformats.org/officeDocument/2006/relationships/hyperlink" Target="https://acr2.apx.com/mymodule/reg/prjView.asp?id1=371" TargetMode="External"/><Relationship Id="rId1172" Type="http://schemas.openxmlformats.org/officeDocument/2006/relationships/hyperlink" Target="https://acr2.apx.com/mymodule/reg/prjView.asp?id1=589" TargetMode="External"/><Relationship Id="rId402" Type="http://schemas.openxmlformats.org/officeDocument/2006/relationships/hyperlink" Target="https://thereserve2.apx.com/mymodule/reg/prjView.asp?id1=1123" TargetMode="External"/><Relationship Id="rId847" Type="http://schemas.openxmlformats.org/officeDocument/2006/relationships/hyperlink" Target="https://thereserve2.apx.com/mymodule/reg/prjView.asp?id1=577" TargetMode="External"/><Relationship Id="rId1032" Type="http://schemas.openxmlformats.org/officeDocument/2006/relationships/hyperlink" Target="https://acr2.apx.com/mymodule/reg/prjView.asp?id1=425" TargetMode="External"/><Relationship Id="rId1477" Type="http://schemas.openxmlformats.org/officeDocument/2006/relationships/hyperlink" Target="https://thereserve2.apx.com/mymodule/reg/prjView.asp?id1=1274" TargetMode="External"/><Relationship Id="rId1684" Type="http://schemas.openxmlformats.org/officeDocument/2006/relationships/hyperlink" Target="https://acr2.apx.com/mymodule/reg/prjView.asp?id1=811" TargetMode="External"/><Relationship Id="rId707" Type="http://schemas.openxmlformats.org/officeDocument/2006/relationships/hyperlink" Target="https://thereserve2.apx.com/mymodule/reg/prjView.asp?id1=497" TargetMode="External"/><Relationship Id="rId914" Type="http://schemas.openxmlformats.org/officeDocument/2006/relationships/hyperlink" Target="https://thereserve2.apx.com/mymodule/reg/prjView.asp?id1=1036" TargetMode="External"/><Relationship Id="rId1337" Type="http://schemas.openxmlformats.org/officeDocument/2006/relationships/hyperlink" Target="https://thereserve2.apx.com/mymodule/reg/prjView.asp?id1=1274" TargetMode="External"/><Relationship Id="rId1544" Type="http://schemas.openxmlformats.org/officeDocument/2006/relationships/hyperlink" Target="https://acr2.apx.com/mymodule/reg/prjView.asp?id1=650" TargetMode="External"/><Relationship Id="rId1751" Type="http://schemas.openxmlformats.org/officeDocument/2006/relationships/hyperlink" Target="https://thereserve2.apx.com/mymodule/reg/prjView.asp?id1=1339" TargetMode="External"/><Relationship Id="rId43" Type="http://schemas.openxmlformats.org/officeDocument/2006/relationships/hyperlink" Target="https://acr2.apx.com/mymodule/reg/prjView.asp?id1=190" TargetMode="External"/><Relationship Id="rId1404" Type="http://schemas.openxmlformats.org/officeDocument/2006/relationships/hyperlink" Target="https://acr2.apx.com/mymodule/reg/prjView.asp?id1=280" TargetMode="External"/><Relationship Id="rId1611" Type="http://schemas.openxmlformats.org/officeDocument/2006/relationships/hyperlink" Target="https://thereserve2.apx.com/mymodule/reg/prjView.asp?id1=1190" TargetMode="External"/><Relationship Id="rId192" Type="http://schemas.openxmlformats.org/officeDocument/2006/relationships/hyperlink" Target="https://acr2.apx.com/mymodule/reg/prjView.asp?id1=461" TargetMode="External"/><Relationship Id="rId1709" Type="http://schemas.openxmlformats.org/officeDocument/2006/relationships/hyperlink" Target="https://thereserve2.apx.com/mymodule/reg/prjView.asp?id1=992" TargetMode="External"/><Relationship Id="rId497" Type="http://schemas.openxmlformats.org/officeDocument/2006/relationships/hyperlink" Target="https://thereserve2.apx.com/mymodule/reg/prjView.asp?id1=1106" TargetMode="External"/><Relationship Id="rId357" Type="http://schemas.openxmlformats.org/officeDocument/2006/relationships/hyperlink" Target="https://thereserve2.apx.com/mymodule/reg/prjView.asp?id1=1083" TargetMode="External"/><Relationship Id="rId1194" Type="http://schemas.openxmlformats.org/officeDocument/2006/relationships/hyperlink" Target="https://acr2.apx.com/mymodule/reg/prjView.asp?id1=572" TargetMode="External"/><Relationship Id="rId217" Type="http://schemas.openxmlformats.org/officeDocument/2006/relationships/hyperlink" Target="https://thereserve2.apx.com/mymodule/reg/prjView.asp?id1=101" TargetMode="External"/><Relationship Id="rId564" Type="http://schemas.openxmlformats.org/officeDocument/2006/relationships/hyperlink" Target="https://thereserve2.apx.com/mymodule/reg/prjView.asp?id1=1246" TargetMode="External"/><Relationship Id="rId771" Type="http://schemas.openxmlformats.org/officeDocument/2006/relationships/hyperlink" Target="https://thereserve2.apx.com/mymodule/reg/prjView.asp?id1=686" TargetMode="External"/><Relationship Id="rId869" Type="http://schemas.openxmlformats.org/officeDocument/2006/relationships/hyperlink" Target="https://thereserve2.apx.com/mymodule/reg/prjView.asp?id1=582" TargetMode="External"/><Relationship Id="rId1499" Type="http://schemas.openxmlformats.org/officeDocument/2006/relationships/hyperlink" Target="https://thereserve2.apx.com/mymodule/reg/prjView.asp?id1=1257" TargetMode="External"/><Relationship Id="rId424" Type="http://schemas.openxmlformats.org/officeDocument/2006/relationships/hyperlink" Target="https://thereserve2.apx.com/mymodule/reg/prjView.asp?id1=1108" TargetMode="External"/><Relationship Id="rId631" Type="http://schemas.openxmlformats.org/officeDocument/2006/relationships/hyperlink" Target="https://thereserve2.apx.com/mymodule/reg/prjView.asp?id1=947" TargetMode="External"/><Relationship Id="rId729" Type="http://schemas.openxmlformats.org/officeDocument/2006/relationships/hyperlink" Target="https://thereserve2.apx.com/mymodule/reg/prjView.asp?id1=418" TargetMode="External"/><Relationship Id="rId1054" Type="http://schemas.openxmlformats.org/officeDocument/2006/relationships/hyperlink" Target="https://acr2.apx.com/mymodule/reg/prjView.asp?id1=360" TargetMode="External"/><Relationship Id="rId1261" Type="http://schemas.openxmlformats.org/officeDocument/2006/relationships/hyperlink" Target="https://acr2.apx.com/mymodule/reg/prjView.asp?id1=645" TargetMode="External"/><Relationship Id="rId1359" Type="http://schemas.openxmlformats.org/officeDocument/2006/relationships/hyperlink" Target="https://thereserve2.apx.com/mymodule/reg/prjView.asp?id1=1173" TargetMode="External"/><Relationship Id="rId936" Type="http://schemas.openxmlformats.org/officeDocument/2006/relationships/hyperlink" Target="https://acr2.apx.com/mymodule/reg/prjView.asp?id1=260" TargetMode="External"/><Relationship Id="rId1121" Type="http://schemas.openxmlformats.org/officeDocument/2006/relationships/hyperlink" Target="https://acr2.apx.com/mymodule/reg/prjView.asp?id1=577" TargetMode="External"/><Relationship Id="rId1219" Type="http://schemas.openxmlformats.org/officeDocument/2006/relationships/hyperlink" Target="https://acr2.apx.com/mymodule/reg/prjView.asp?id1=403" TargetMode="External"/><Relationship Id="rId1566" Type="http://schemas.openxmlformats.org/officeDocument/2006/relationships/hyperlink" Target="https://thereserve2.apx.com/mymodule/reg/prjView.asp?id1=1105" TargetMode="External"/><Relationship Id="rId1773" Type="http://schemas.openxmlformats.org/officeDocument/2006/relationships/hyperlink" Target="https://acr2.apx.com/mymodule/reg/prjView.asp?id1=1042" TargetMode="External"/><Relationship Id="rId65" Type="http://schemas.openxmlformats.org/officeDocument/2006/relationships/hyperlink" Target="https://acr2.apx.com/mymodule/reg/prjView.asp?id1=233" TargetMode="External"/><Relationship Id="rId1426" Type="http://schemas.openxmlformats.org/officeDocument/2006/relationships/hyperlink" Target="https://thereserve2.apx.com/mymodule/reg/prjView.asp?id1=1275" TargetMode="External"/><Relationship Id="rId1633" Type="http://schemas.openxmlformats.org/officeDocument/2006/relationships/hyperlink" Target="https://acr2.apx.com/mymodule/reg/prjView.asp?id1=324" TargetMode="External"/><Relationship Id="rId1700" Type="http://schemas.openxmlformats.org/officeDocument/2006/relationships/hyperlink" Target="https://acr2.apx.com/mymodule/reg/prjView.asp?id1=752" TargetMode="External"/><Relationship Id="rId281" Type="http://schemas.openxmlformats.org/officeDocument/2006/relationships/hyperlink" Target="https://acr2.apx.com/mymodule/reg/prjView.asp?id1=367" TargetMode="External"/><Relationship Id="rId141" Type="http://schemas.openxmlformats.org/officeDocument/2006/relationships/hyperlink" Target="https://acr2.apx.com/mymodule/reg/prjView.asp?id1=322" TargetMode="External"/><Relationship Id="rId379" Type="http://schemas.openxmlformats.org/officeDocument/2006/relationships/hyperlink" Target="https://thereserve2.apx.com/mymodule/reg/prjView.asp?id1=1049" TargetMode="External"/><Relationship Id="rId586" Type="http://schemas.openxmlformats.org/officeDocument/2006/relationships/hyperlink" Target="https://thereserve2.apx.com/mymodule/reg/prjView.asp?id1=661" TargetMode="External"/><Relationship Id="rId793" Type="http://schemas.openxmlformats.org/officeDocument/2006/relationships/hyperlink" Target="https://thereserve2.apx.com/mymodule/reg/prjView.asp?id1=795" TargetMode="External"/><Relationship Id="rId7" Type="http://schemas.openxmlformats.org/officeDocument/2006/relationships/hyperlink" Target="https://www.vcsprojectdatabase.org/" TargetMode="External"/><Relationship Id="rId239" Type="http://schemas.openxmlformats.org/officeDocument/2006/relationships/hyperlink" Target="https://thereserve2.apx.com/mymodule/reg/prjView.asp?id1=102" TargetMode="External"/><Relationship Id="rId446" Type="http://schemas.openxmlformats.org/officeDocument/2006/relationships/hyperlink" Target="https://thereserve2.apx.com/mymodule/reg/prjView.asp?id1=1137" TargetMode="External"/><Relationship Id="rId653" Type="http://schemas.openxmlformats.org/officeDocument/2006/relationships/hyperlink" Target="https://thereserve2.apx.com/mymodule/reg/prjView.asp?id1=450" TargetMode="External"/><Relationship Id="rId1076" Type="http://schemas.openxmlformats.org/officeDocument/2006/relationships/hyperlink" Target="https://acr2.apx.com/mymodule/reg/prjView.asp?id1=407" TargetMode="External"/><Relationship Id="rId1283" Type="http://schemas.openxmlformats.org/officeDocument/2006/relationships/hyperlink" Target="https://thereserve2.apx.com/mymodule/reg/prjView.asp?id1=1183" TargetMode="External"/><Relationship Id="rId1490" Type="http://schemas.openxmlformats.org/officeDocument/2006/relationships/hyperlink" Target="https://thereserve2.apx.com/mymodule/reg/prjView.asp?id1=993" TargetMode="External"/><Relationship Id="rId306" Type="http://schemas.openxmlformats.org/officeDocument/2006/relationships/hyperlink" Target="https://thereserve2.apx.com/mymodule/reg/prjView.asp?id1=969" TargetMode="External"/><Relationship Id="rId860" Type="http://schemas.openxmlformats.org/officeDocument/2006/relationships/hyperlink" Target="https://thereserve2.apx.com/mymodule/reg/prjView.asp?id1=629" TargetMode="External"/><Relationship Id="rId958" Type="http://schemas.openxmlformats.org/officeDocument/2006/relationships/hyperlink" Target="https://thereserve2.apx.com/mymodule/reg/prjView.asp?id1=1070" TargetMode="External"/><Relationship Id="rId1143" Type="http://schemas.openxmlformats.org/officeDocument/2006/relationships/hyperlink" Target="https://thereserve2.apx.com/mymodule/reg/prjView.asp?id1=1002" TargetMode="External"/><Relationship Id="rId1588" Type="http://schemas.openxmlformats.org/officeDocument/2006/relationships/hyperlink" Target="https://acr2.apx.com/mymodule/reg/prjView.asp?id1=743" TargetMode="External"/><Relationship Id="rId1795" Type="http://schemas.openxmlformats.org/officeDocument/2006/relationships/hyperlink" Target="https://acr2.apx.com/mymodule/reg/prjView.asp?id1=917" TargetMode="External"/><Relationship Id="rId87" Type="http://schemas.openxmlformats.org/officeDocument/2006/relationships/hyperlink" Target="https://acr2.apx.com/mymodule/reg/prjView.asp?id1=244" TargetMode="External"/><Relationship Id="rId513" Type="http://schemas.openxmlformats.org/officeDocument/2006/relationships/hyperlink" Target="https://thereserve2.apx.com/mymodule/reg/prjView.asp?id1=1178" TargetMode="External"/><Relationship Id="rId720" Type="http://schemas.openxmlformats.org/officeDocument/2006/relationships/hyperlink" Target="https://thereserve2.apx.com/mymodule/reg/prjView.asp?id1=532" TargetMode="External"/><Relationship Id="rId818" Type="http://schemas.openxmlformats.org/officeDocument/2006/relationships/hyperlink" Target="https://thereserve2.apx.com/mymodule/reg/prjView.asp?id1=645" TargetMode="External"/><Relationship Id="rId1350" Type="http://schemas.openxmlformats.org/officeDocument/2006/relationships/hyperlink" Target="https://thereserve2.apx.com/mymodule/reg/prjView.asp?id1=1142" TargetMode="External"/><Relationship Id="rId1448" Type="http://schemas.openxmlformats.org/officeDocument/2006/relationships/hyperlink" Target="https://acr2.apx.com/mymodule/reg/prjView.asp?id1=644" TargetMode="External"/><Relationship Id="rId1655" Type="http://schemas.openxmlformats.org/officeDocument/2006/relationships/hyperlink" Target="https://ww2.arb.ca.gov/sites/default/files/2022-11/debs5072.pdf" TargetMode="External"/><Relationship Id="rId1003" Type="http://schemas.openxmlformats.org/officeDocument/2006/relationships/hyperlink" Target="https://acr2.apx.com/mymodule/reg/prjView.asp?id1=536" TargetMode="External"/><Relationship Id="rId1210" Type="http://schemas.openxmlformats.org/officeDocument/2006/relationships/hyperlink" Target="https://thereserve2.apx.com/mymodule/reg/prjView.asp?id1=1136" TargetMode="External"/><Relationship Id="rId1308" Type="http://schemas.openxmlformats.org/officeDocument/2006/relationships/hyperlink" Target="https://thereserve2.apx.com/mymodule/reg/prjView.asp?id1=1340" TargetMode="External"/><Relationship Id="rId1515" Type="http://schemas.openxmlformats.org/officeDocument/2006/relationships/hyperlink" Target="https://thereserve2.apx.com/mymodule/reg/prjView.asp?id1=1063" TargetMode="External"/><Relationship Id="rId1722" Type="http://schemas.openxmlformats.org/officeDocument/2006/relationships/hyperlink" Target="https://thereserve2.apx.com/mymodule/reg/prjView.asp?id1=1321" TargetMode="External"/><Relationship Id="rId14" Type="http://schemas.openxmlformats.org/officeDocument/2006/relationships/hyperlink" Target="https://acr2.apx.com/mymodule/reg/prjView.asp?id1=176" TargetMode="External"/><Relationship Id="rId163" Type="http://schemas.openxmlformats.org/officeDocument/2006/relationships/hyperlink" Target="https://acr2.apx.com/mymodule/reg/prjView.asp?id1=363" TargetMode="External"/><Relationship Id="rId370" Type="http://schemas.openxmlformats.org/officeDocument/2006/relationships/hyperlink" Target="https://thereserve2.apx.com/mymodule/reg/prjView.asp?id1=1094" TargetMode="External"/><Relationship Id="rId230" Type="http://schemas.openxmlformats.org/officeDocument/2006/relationships/hyperlink" Target="https://thereserve2.apx.com/mymodule/reg/prjView.asp?id1=1014" TargetMode="External"/><Relationship Id="rId468" Type="http://schemas.openxmlformats.org/officeDocument/2006/relationships/hyperlink" Target="https://thereserve2.apx.com/mymodule/reg/prjView.asp?id1=1153" TargetMode="External"/><Relationship Id="rId675" Type="http://schemas.openxmlformats.org/officeDocument/2006/relationships/hyperlink" Target="https://thereserve2.apx.com/mymodule/reg/prjView.asp?id1=463" TargetMode="External"/><Relationship Id="rId882" Type="http://schemas.openxmlformats.org/officeDocument/2006/relationships/hyperlink" Target="https://acr2.apx.com/mymodule/reg/prjView.asp?id1=349" TargetMode="External"/><Relationship Id="rId1098" Type="http://schemas.openxmlformats.org/officeDocument/2006/relationships/hyperlink" Target="https://acr2.apx.com/mymodule/reg/prjView.asp?id1=428" TargetMode="External"/><Relationship Id="rId328" Type="http://schemas.openxmlformats.org/officeDocument/2006/relationships/hyperlink" Target="https://thereserve2.apx.com/mymodule/reg/prjView.asp?id1=1058" TargetMode="External"/><Relationship Id="rId535" Type="http://schemas.openxmlformats.org/officeDocument/2006/relationships/hyperlink" Target="https://thereserve2.apx.com/mymodule/reg/prjView.asp?id1=1213" TargetMode="External"/><Relationship Id="rId742" Type="http://schemas.openxmlformats.org/officeDocument/2006/relationships/hyperlink" Target="https://thereserve2.apx.com/mymodule/reg/prjView.asp?id1=489" TargetMode="External"/><Relationship Id="rId1165" Type="http://schemas.openxmlformats.org/officeDocument/2006/relationships/hyperlink" Target="https://thereserve2.apx.com/mymodule/reg/prjView.asp?id1=1095" TargetMode="External"/><Relationship Id="rId1372" Type="http://schemas.openxmlformats.org/officeDocument/2006/relationships/hyperlink" Target="https://thereserve2.apx.com/mymodule/reg/prjView.asp?id1=1293" TargetMode="External"/><Relationship Id="rId602" Type="http://schemas.openxmlformats.org/officeDocument/2006/relationships/hyperlink" Target="https://thereserve2.apx.com/mymodule/reg/prjView.asp?id1=606" TargetMode="External"/><Relationship Id="rId1025" Type="http://schemas.openxmlformats.org/officeDocument/2006/relationships/hyperlink" Target="https://acr2.apx.com/mymodule/reg/prjView.asp?id1=538" TargetMode="External"/><Relationship Id="rId1232" Type="http://schemas.openxmlformats.org/officeDocument/2006/relationships/hyperlink" Target="https://acr2.apx.com/mymodule/reg/prjView.asp?id1=458" TargetMode="External"/><Relationship Id="rId1677" Type="http://schemas.openxmlformats.org/officeDocument/2006/relationships/hyperlink" Target="https://acr2.apx.com/mymodule/reg/prjView.asp?id1=210" TargetMode="External"/><Relationship Id="rId907" Type="http://schemas.openxmlformats.org/officeDocument/2006/relationships/hyperlink" Target="https://thereserve2.apx.com/mymodule/reg/prjView.asp?id1=965" TargetMode="External"/><Relationship Id="rId1537" Type="http://schemas.openxmlformats.org/officeDocument/2006/relationships/hyperlink" Target="https://thereserve2.apx.com/mymodule/reg/prjView.asp?id1=1002" TargetMode="External"/><Relationship Id="rId1744" Type="http://schemas.openxmlformats.org/officeDocument/2006/relationships/hyperlink" Target="https://acr2.apx.com/mymodule/reg/prjView.asp?id1=807" TargetMode="External"/><Relationship Id="rId36" Type="http://schemas.openxmlformats.org/officeDocument/2006/relationships/hyperlink" Target="https://acr2.apx.com/mymodule/reg/prjView.asp?id1=199" TargetMode="External"/><Relationship Id="rId1604" Type="http://schemas.openxmlformats.org/officeDocument/2006/relationships/hyperlink" Target="https://acr2.apx.com/mymodule/reg/prjView.asp?id1=752" TargetMode="External"/><Relationship Id="rId185" Type="http://schemas.openxmlformats.org/officeDocument/2006/relationships/hyperlink" Target="https://acr2.apx.com/mymodule/reg/prjView.asp?id1=426" TargetMode="External"/><Relationship Id="rId392" Type="http://schemas.openxmlformats.org/officeDocument/2006/relationships/hyperlink" Target="https://thereserve2.apx.com/mymodule/reg/prjView.asp?id1=1097" TargetMode="External"/><Relationship Id="rId697" Type="http://schemas.openxmlformats.org/officeDocument/2006/relationships/hyperlink" Target="https://thereserve2.apx.com/mymodule/reg/prjView.asp?id1=802" TargetMode="External"/><Relationship Id="rId252" Type="http://schemas.openxmlformats.org/officeDocument/2006/relationships/hyperlink" Target="https://thereserve2.apx.com/mymodule/reg/prjView.asp?id1=1022" TargetMode="External"/><Relationship Id="rId1187" Type="http://schemas.openxmlformats.org/officeDocument/2006/relationships/hyperlink" Target="https://acr2.apx.com/mymodule/reg/prjView.asp?id1=439" TargetMode="External"/><Relationship Id="rId112" Type="http://schemas.openxmlformats.org/officeDocument/2006/relationships/hyperlink" Target="https://acr2.apx.com/mymodule/reg/prjView.asp?id1=267" TargetMode="External"/><Relationship Id="rId557" Type="http://schemas.openxmlformats.org/officeDocument/2006/relationships/hyperlink" Target="https://thereserve2.apx.com/mymodule/reg/prjView.asp?id1=1236" TargetMode="External"/><Relationship Id="rId764" Type="http://schemas.openxmlformats.org/officeDocument/2006/relationships/hyperlink" Target="https://thereserve2.apx.com/mymodule/reg/prjView.asp?id1=696" TargetMode="External"/><Relationship Id="rId971" Type="http://schemas.openxmlformats.org/officeDocument/2006/relationships/hyperlink" Target="https://thereserve2.apx.com/mymodule/reg/prjView.asp?id1=1169" TargetMode="External"/><Relationship Id="rId1394" Type="http://schemas.openxmlformats.org/officeDocument/2006/relationships/hyperlink" Target="https://acr2.apx.com/mymodule/reg/prjView.asp?id1=695" TargetMode="External"/><Relationship Id="rId1699" Type="http://schemas.openxmlformats.org/officeDocument/2006/relationships/hyperlink" Target="https://acr2.apx.com/mymodule/reg/prjView.asp?id1=674" TargetMode="External"/><Relationship Id="rId417" Type="http://schemas.openxmlformats.org/officeDocument/2006/relationships/hyperlink" Target="https://thereserve2.apx.com/mymodule/reg/prjView.asp?id1=1128" TargetMode="External"/><Relationship Id="rId624" Type="http://schemas.openxmlformats.org/officeDocument/2006/relationships/hyperlink" Target="https://thereserve2.apx.com/mymodule/reg/prjView.asp?id1=813" TargetMode="External"/><Relationship Id="rId831" Type="http://schemas.openxmlformats.org/officeDocument/2006/relationships/hyperlink" Target="https://thereserve2.apx.com/mymodule/reg/prjView.asp?id1=799" TargetMode="External"/><Relationship Id="rId1047" Type="http://schemas.openxmlformats.org/officeDocument/2006/relationships/hyperlink" Target="https://thereserve2.apx.com/mymodule/reg/prjView.asp?id1=1180" TargetMode="External"/><Relationship Id="rId1254" Type="http://schemas.openxmlformats.org/officeDocument/2006/relationships/hyperlink" Target="https://acr2.apx.com/mymodule/reg/prjView.asp?id1=560" TargetMode="External"/><Relationship Id="rId1461" Type="http://schemas.openxmlformats.org/officeDocument/2006/relationships/hyperlink" Target="https://ww2.arb.ca.gov/sites/default/files/2022-11/debs5072.pdf" TargetMode="External"/><Relationship Id="rId929" Type="http://schemas.openxmlformats.org/officeDocument/2006/relationships/hyperlink" Target="https://acr2.apx.com/mymodule/reg/prjView.asp?id1=473" TargetMode="External"/><Relationship Id="rId1114" Type="http://schemas.openxmlformats.org/officeDocument/2006/relationships/hyperlink" Target="https://acr2.apx.com/mymodule/reg/prjView.asp?id1=493" TargetMode="External"/><Relationship Id="rId1321" Type="http://schemas.openxmlformats.org/officeDocument/2006/relationships/hyperlink" Target="https://acr2.apx.com/mymodule/reg/prjView.asp?id1=666" TargetMode="External"/><Relationship Id="rId1559" Type="http://schemas.openxmlformats.org/officeDocument/2006/relationships/hyperlink" Target="https://thereserve2.apx.com/mymodule/reg/prjView.asp?id1=1293" TargetMode="External"/><Relationship Id="rId1766" Type="http://schemas.openxmlformats.org/officeDocument/2006/relationships/hyperlink" Target="https://thereserve2.apx.com/mymodule/reg/prjView.asp?id1=1317" TargetMode="External"/><Relationship Id="rId58" Type="http://schemas.openxmlformats.org/officeDocument/2006/relationships/hyperlink" Target="https://acr2.apx.com/mymodule/reg/prjView.asp?id1=226" TargetMode="External"/><Relationship Id="rId1419" Type="http://schemas.openxmlformats.org/officeDocument/2006/relationships/hyperlink" Target="https://acr2.apx.com/mymodule/reg/prjView.asp?id1=199" TargetMode="External"/><Relationship Id="rId1626" Type="http://schemas.openxmlformats.org/officeDocument/2006/relationships/hyperlink" Target="https://acr2.apx.com/mymodule/reg/prjView.asp?id1=199" TargetMode="External"/><Relationship Id="rId274" Type="http://schemas.openxmlformats.org/officeDocument/2006/relationships/hyperlink" Target="https://thereserve2.apx.com/mymodule/reg/prjView.asp?id1=1070" TargetMode="External"/><Relationship Id="rId481" Type="http://schemas.openxmlformats.org/officeDocument/2006/relationships/hyperlink" Target="https://thereserve2.apx.com/mymodule/reg/prjView.asp?id1=1169" TargetMode="External"/><Relationship Id="rId134" Type="http://schemas.openxmlformats.org/officeDocument/2006/relationships/hyperlink" Target="https://acr2.apx.com/mymodule/reg/prjView.asp?id1=312" TargetMode="External"/><Relationship Id="rId579" Type="http://schemas.openxmlformats.org/officeDocument/2006/relationships/hyperlink" Target="https://thereserve2.apx.com/mymodule/reg/prjView.asp?id1=1303" TargetMode="External"/><Relationship Id="rId786" Type="http://schemas.openxmlformats.org/officeDocument/2006/relationships/hyperlink" Target="https://thereserve2.apx.com/mymodule/reg/prjView.asp?id1=749" TargetMode="External"/><Relationship Id="rId993" Type="http://schemas.openxmlformats.org/officeDocument/2006/relationships/hyperlink" Target="https://thereserve2.apx.com/mymodule/reg/prjView.asp?id1=1208" TargetMode="External"/><Relationship Id="rId341" Type="http://schemas.openxmlformats.org/officeDocument/2006/relationships/hyperlink" Target="https://thereserve2.apx.com/mymodule/reg/prjView.asp?id1=1074" TargetMode="External"/><Relationship Id="rId439" Type="http://schemas.openxmlformats.org/officeDocument/2006/relationships/hyperlink" Target="https://thereserve2.apx.com/mymodule/reg/prjView.asp?id1=1142" TargetMode="External"/><Relationship Id="rId646" Type="http://schemas.openxmlformats.org/officeDocument/2006/relationships/hyperlink" Target="https://thereserve2.apx.com/mymodule/reg/prjView.asp?id1=449" TargetMode="External"/><Relationship Id="rId1069" Type="http://schemas.openxmlformats.org/officeDocument/2006/relationships/hyperlink" Target="https://acr2.apx.com/mymodule/reg/prjView.asp?id1=437" TargetMode="External"/><Relationship Id="rId1276" Type="http://schemas.openxmlformats.org/officeDocument/2006/relationships/hyperlink" Target="https://thereserve2.apx.com/mymodule/reg/prjView.asp?id1=1315" TargetMode="External"/><Relationship Id="rId1483" Type="http://schemas.openxmlformats.org/officeDocument/2006/relationships/hyperlink" Target="https://acr2.apx.com/mymodule/reg/prjView.asp?id1=771" TargetMode="External"/><Relationship Id="rId201" Type="http://schemas.openxmlformats.org/officeDocument/2006/relationships/hyperlink" Target="https://thereserve2.apx.com/mymodule/reg/prjView.asp?id1=1002" TargetMode="External"/><Relationship Id="rId506" Type="http://schemas.openxmlformats.org/officeDocument/2006/relationships/hyperlink" Target="https://thereserve2.apx.com/mymodule/reg/prjView.asp?id1=1175" TargetMode="External"/><Relationship Id="rId853" Type="http://schemas.openxmlformats.org/officeDocument/2006/relationships/hyperlink" Target="https://thereserve2.apx.com/mymodule/reg/prjView.asp?id1=978" TargetMode="External"/><Relationship Id="rId1136" Type="http://schemas.openxmlformats.org/officeDocument/2006/relationships/hyperlink" Target="https://acr2.apx.com/mymodule/reg/prjView.asp?id1=582" TargetMode="External"/><Relationship Id="rId1690" Type="http://schemas.openxmlformats.org/officeDocument/2006/relationships/hyperlink" Target="https://thereserve2.apx.com/mymodule/reg/prjView.asp?id1=1384" TargetMode="External"/><Relationship Id="rId1788" Type="http://schemas.openxmlformats.org/officeDocument/2006/relationships/hyperlink" Target="https://thereserve2.apx.com/mymodule/reg/prjView.asp?id1=1175" TargetMode="External"/><Relationship Id="rId713" Type="http://schemas.openxmlformats.org/officeDocument/2006/relationships/hyperlink" Target="https://thereserve2.apx.com/mymodule/reg/prjView.asp?id1=676" TargetMode="External"/><Relationship Id="rId920" Type="http://schemas.openxmlformats.org/officeDocument/2006/relationships/hyperlink" Target="https://acr2.apx.com/mymodule/reg/prjView.asp?id1=202" TargetMode="External"/><Relationship Id="rId1343" Type="http://schemas.openxmlformats.org/officeDocument/2006/relationships/hyperlink" Target="https://thereserve2.apx.com/mymodule/reg/prjView.asp?id1=1123" TargetMode="External"/><Relationship Id="rId1550" Type="http://schemas.openxmlformats.org/officeDocument/2006/relationships/hyperlink" Target="https://thereserve2.apx.com/mymodule/reg/prjView.asp?id1=1340" TargetMode="External"/><Relationship Id="rId1648" Type="http://schemas.openxmlformats.org/officeDocument/2006/relationships/hyperlink" Target="https://acr2.apx.com/mymodule/reg/prjView.asp?id1=211" TargetMode="External"/><Relationship Id="rId1203" Type="http://schemas.openxmlformats.org/officeDocument/2006/relationships/hyperlink" Target="https://thereserve2.apx.com/mymodule/reg/prjView.asp?id1=1046" TargetMode="External"/><Relationship Id="rId1410" Type="http://schemas.openxmlformats.org/officeDocument/2006/relationships/hyperlink" Target="https://thereserve2.apx.com/mymodule/reg/prjView.asp?id1=1560" TargetMode="External"/><Relationship Id="rId1508" Type="http://schemas.openxmlformats.org/officeDocument/2006/relationships/hyperlink" Target="https://acr2.apx.com/mymodule/reg/prjView.asp?id1=470" TargetMode="External"/><Relationship Id="rId1715" Type="http://schemas.openxmlformats.org/officeDocument/2006/relationships/hyperlink" Target="https://acr2.apx.com/mymodule/reg/prjView.asp?id1=313" TargetMode="External"/><Relationship Id="rId296" Type="http://schemas.openxmlformats.org/officeDocument/2006/relationships/hyperlink" Target="https://thereserve2.apx.com/mymodule/reg/prjView.asp?id1=973" TargetMode="External"/><Relationship Id="rId156" Type="http://schemas.openxmlformats.org/officeDocument/2006/relationships/hyperlink" Target="https://acr2.apx.com/mymodule/reg/prjView.asp?id1=355" TargetMode="External"/><Relationship Id="rId363" Type="http://schemas.openxmlformats.org/officeDocument/2006/relationships/hyperlink" Target="https://thereserve2.apx.com/mymodule/reg/prjView.asp?id1=1088" TargetMode="External"/><Relationship Id="rId570" Type="http://schemas.openxmlformats.org/officeDocument/2006/relationships/hyperlink" Target="https://thereserve2.apx.com/mymodule/reg/prjView.asp?id1=1269" TargetMode="External"/><Relationship Id="rId223" Type="http://schemas.openxmlformats.org/officeDocument/2006/relationships/hyperlink" Target="https://thereserve2.apx.com/mymodule/reg/prjView.asp?id1=1012" TargetMode="External"/><Relationship Id="rId430" Type="http://schemas.openxmlformats.org/officeDocument/2006/relationships/hyperlink" Target="https://thereserve2.apx.com/mymodule/reg/prjView.asp?id1=1133" TargetMode="External"/><Relationship Id="rId668" Type="http://schemas.openxmlformats.org/officeDocument/2006/relationships/hyperlink" Target="https://thereserve2.apx.com/mymodule/reg/prjView.asp?id1=474" TargetMode="External"/><Relationship Id="rId875" Type="http://schemas.openxmlformats.org/officeDocument/2006/relationships/hyperlink" Target="https://thereserve2.apx.com/mymodule/reg/prjView.asp?id1=599" TargetMode="External"/><Relationship Id="rId1060" Type="http://schemas.openxmlformats.org/officeDocument/2006/relationships/hyperlink" Target="https://acr2.apx.com/mymodule/reg/prjView.asp?id1=522" TargetMode="External"/><Relationship Id="rId1298" Type="http://schemas.openxmlformats.org/officeDocument/2006/relationships/hyperlink" Target="https://acr2.apx.com/mymodule/reg/prjView.asp?id1=609" TargetMode="External"/><Relationship Id="rId528" Type="http://schemas.openxmlformats.org/officeDocument/2006/relationships/hyperlink" Target="https://thereserve2.apx.com/mymodule/reg/prjView.asp?id1=1191" TargetMode="External"/><Relationship Id="rId735" Type="http://schemas.openxmlformats.org/officeDocument/2006/relationships/hyperlink" Target="https://thereserve2.apx.com/mymodule/reg/prjView.asp?id1=408" TargetMode="External"/><Relationship Id="rId942" Type="http://schemas.openxmlformats.org/officeDocument/2006/relationships/hyperlink" Target="https://acr2.apx.com/mymodule/reg/prjView.asp?id1=211" TargetMode="External"/><Relationship Id="rId1158" Type="http://schemas.openxmlformats.org/officeDocument/2006/relationships/hyperlink" Target="https://ww2.arb.ca.gov/sites/default/files/2020-08/debs5233.pdf" TargetMode="External"/><Relationship Id="rId1365" Type="http://schemas.openxmlformats.org/officeDocument/2006/relationships/hyperlink" Target="https://thereserve2.apx.com/mymodule/reg/prjView.asp?id1=1498" TargetMode="External"/><Relationship Id="rId1572" Type="http://schemas.openxmlformats.org/officeDocument/2006/relationships/hyperlink" Target="https://acr2.apx.com/mymodule/reg/prjView.asp?id1=403" TargetMode="External"/><Relationship Id="rId1018" Type="http://schemas.openxmlformats.org/officeDocument/2006/relationships/hyperlink" Target="https://thereserve2.apx.com/mymodule/reg/prjView.asp?id1=1159" TargetMode="External"/><Relationship Id="rId1225" Type="http://schemas.openxmlformats.org/officeDocument/2006/relationships/hyperlink" Target="https://thereserve2.apx.com/mymodule/reg/prjView.asp?id1=1154" TargetMode="External"/><Relationship Id="rId1432" Type="http://schemas.openxmlformats.org/officeDocument/2006/relationships/hyperlink" Target="https://thereserve2.apx.com/mymodule/reg/prjView.asp?id1=1191" TargetMode="External"/><Relationship Id="rId71" Type="http://schemas.openxmlformats.org/officeDocument/2006/relationships/hyperlink" Target="https://acr2.apx.com/mymodule/reg/prjView.asp?id1=235" TargetMode="External"/><Relationship Id="rId802" Type="http://schemas.openxmlformats.org/officeDocument/2006/relationships/hyperlink" Target="https://thereserve2.apx.com/mymodule/reg/prjView.asp?id1=429" TargetMode="External"/><Relationship Id="rId1737" Type="http://schemas.openxmlformats.org/officeDocument/2006/relationships/hyperlink" Target="https://thereserve2.apx.com/mymodule/reg/prjView.asp?id1=1208" TargetMode="External"/><Relationship Id="rId29" Type="http://schemas.openxmlformats.org/officeDocument/2006/relationships/hyperlink" Target="https://acr2.apx.com/mymodule/reg/prjView.asp?id1=190" TargetMode="External"/><Relationship Id="rId178" Type="http://schemas.openxmlformats.org/officeDocument/2006/relationships/hyperlink" Target="https://acr2.apx.com/mymodule/reg/prjView.asp?id1=390" TargetMode="External"/><Relationship Id="rId385" Type="http://schemas.openxmlformats.org/officeDocument/2006/relationships/hyperlink" Target="https://thereserve2.apx.com/mymodule/reg/prjView.asp?id1=1109" TargetMode="External"/><Relationship Id="rId592" Type="http://schemas.openxmlformats.org/officeDocument/2006/relationships/hyperlink" Target="https://thereserve2.apx.com/mymodule/reg/prjView.asp?id1=661" TargetMode="External"/><Relationship Id="rId245" Type="http://schemas.openxmlformats.org/officeDocument/2006/relationships/hyperlink" Target="https://thereserve2.apx.com/mymodule/reg/prjView.asp?id1=1021" TargetMode="External"/><Relationship Id="rId452" Type="http://schemas.openxmlformats.org/officeDocument/2006/relationships/hyperlink" Target="https://thereserve2.apx.com/mymodule/reg/prjView.asp?id1=1143" TargetMode="External"/><Relationship Id="rId897" Type="http://schemas.openxmlformats.org/officeDocument/2006/relationships/hyperlink" Target="https://acr2.apx.com/mymodule/reg/prjView.asp?id1=288" TargetMode="External"/><Relationship Id="rId1082" Type="http://schemas.openxmlformats.org/officeDocument/2006/relationships/hyperlink" Target="https://acr2.apx.com/mymodule/reg/prjView.asp?id1=192" TargetMode="External"/><Relationship Id="rId105" Type="http://schemas.openxmlformats.org/officeDocument/2006/relationships/hyperlink" Target="https://acr2.apx.com/mymodule/reg/prjView.asp?id1=262" TargetMode="External"/><Relationship Id="rId312" Type="http://schemas.openxmlformats.org/officeDocument/2006/relationships/hyperlink" Target="https://thereserve2.apx.com/mymodule/reg/prjView.asp?id1=1051" TargetMode="External"/><Relationship Id="rId757" Type="http://schemas.openxmlformats.org/officeDocument/2006/relationships/hyperlink" Target="https://thereserve2.apx.com/mymodule/reg/prjView.asp?id1=956" TargetMode="External"/><Relationship Id="rId964" Type="http://schemas.openxmlformats.org/officeDocument/2006/relationships/hyperlink" Target="https://thereserve2.apx.com/mymodule/reg/prjView.asp?id1=1058" TargetMode="External"/><Relationship Id="rId1387" Type="http://schemas.openxmlformats.org/officeDocument/2006/relationships/hyperlink" Target="https://acr2.apx.com/mymodule/reg/prjView.asp?id1=630" TargetMode="External"/><Relationship Id="rId1594" Type="http://schemas.openxmlformats.org/officeDocument/2006/relationships/hyperlink" Target="https://thereserve2.apx.com/mymodule/reg/prjView.asp?id1=1138" TargetMode="External"/><Relationship Id="rId93" Type="http://schemas.openxmlformats.org/officeDocument/2006/relationships/hyperlink" Target="https://acr2.apx.com/mymodule/reg/prjView.asp?id1=253" TargetMode="External"/><Relationship Id="rId617" Type="http://schemas.openxmlformats.org/officeDocument/2006/relationships/hyperlink" Target="https://thereserve2.apx.com/mymodule/reg/prjView.asp?id1=657" TargetMode="External"/><Relationship Id="rId824" Type="http://schemas.openxmlformats.org/officeDocument/2006/relationships/hyperlink" Target="https://thereserve2.apx.com/mymodule/reg/prjView.asp?id1=994" TargetMode="External"/><Relationship Id="rId1247" Type="http://schemas.openxmlformats.org/officeDocument/2006/relationships/hyperlink" Target="https://acr2.apx.com/mymodule/reg/prjView.asp?id1=636" TargetMode="External"/><Relationship Id="rId1454" Type="http://schemas.openxmlformats.org/officeDocument/2006/relationships/hyperlink" Target="https://thereserve2.apx.com/mymodule/reg/prjView.asp?id1=969" TargetMode="External"/><Relationship Id="rId1661" Type="http://schemas.openxmlformats.org/officeDocument/2006/relationships/hyperlink" Target="https://thereserve2.apx.com/mymodule/reg/prjView.asp?id1=1141" TargetMode="External"/><Relationship Id="rId1107" Type="http://schemas.openxmlformats.org/officeDocument/2006/relationships/hyperlink" Target="https://thereserve2.apx.com/mymodule/reg/prjView.asp?id1=1315" TargetMode="External"/><Relationship Id="rId1314" Type="http://schemas.openxmlformats.org/officeDocument/2006/relationships/hyperlink" Target="https://acr2.apx.com/mymodule/reg/prjView.asp?id1=546" TargetMode="External"/><Relationship Id="rId1521" Type="http://schemas.openxmlformats.org/officeDocument/2006/relationships/hyperlink" Target="https://acr2.apx.com/mymodule/reg/prjView.asp?id1=257" TargetMode="External"/><Relationship Id="rId1759" Type="http://schemas.openxmlformats.org/officeDocument/2006/relationships/hyperlink" Target="https://acr2.apx.com/mymodule/reg/prjView.asp?id1=841" TargetMode="External"/><Relationship Id="rId1619" Type="http://schemas.openxmlformats.org/officeDocument/2006/relationships/hyperlink" Target="https://acr2.apx.com/mymodule/reg/prjView.asp?id1=771" TargetMode="External"/><Relationship Id="rId20" Type="http://schemas.openxmlformats.org/officeDocument/2006/relationships/hyperlink" Target="https://acr2.apx.com/mymodule/reg/prjView.asp?id1=183" TargetMode="External"/><Relationship Id="rId267" Type="http://schemas.openxmlformats.org/officeDocument/2006/relationships/hyperlink" Target="https://thereserve2.apx.com/mymodule/reg/prjView.asp?id1=1326" TargetMode="External"/><Relationship Id="rId474" Type="http://schemas.openxmlformats.org/officeDocument/2006/relationships/hyperlink" Target="https://thereserve2.apx.com/mymodule/reg/prjView.asp?id1=1155" TargetMode="External"/><Relationship Id="rId127" Type="http://schemas.openxmlformats.org/officeDocument/2006/relationships/hyperlink" Target="https://acr2.apx.com/mymodule/reg/prjView.asp?id1=283" TargetMode="External"/><Relationship Id="rId681" Type="http://schemas.openxmlformats.org/officeDocument/2006/relationships/hyperlink" Target="https://thereserve2.apx.com/mymodule/reg/prjView.asp?id1=478" TargetMode="External"/><Relationship Id="rId779" Type="http://schemas.openxmlformats.org/officeDocument/2006/relationships/hyperlink" Target="https://thereserve2.apx.com/mymodule/reg/prjView.asp?id1=488" TargetMode="External"/><Relationship Id="rId986" Type="http://schemas.openxmlformats.org/officeDocument/2006/relationships/hyperlink" Target="https://acr2.apx.com/mymodule/reg/prjView.asp?id1=371" TargetMode="External"/><Relationship Id="rId334" Type="http://schemas.openxmlformats.org/officeDocument/2006/relationships/hyperlink" Target="https://thereserve2.apx.com/mymodule/reg/prjView.asp?id1=1064" TargetMode="External"/><Relationship Id="rId541" Type="http://schemas.openxmlformats.org/officeDocument/2006/relationships/hyperlink" Target="https://thereserve2.apx.com/mymodule/reg/prjView.asp?id1=1253" TargetMode="External"/><Relationship Id="rId639" Type="http://schemas.openxmlformats.org/officeDocument/2006/relationships/hyperlink" Target="https://thereserve2.apx.com/mymodule/reg/prjView.asp?id1=855" TargetMode="External"/><Relationship Id="rId1171" Type="http://schemas.openxmlformats.org/officeDocument/2006/relationships/hyperlink" Target="https://thereserve2.apx.com/mymodule/reg/prjView.asp?id1=1456" TargetMode="External"/><Relationship Id="rId1269" Type="http://schemas.openxmlformats.org/officeDocument/2006/relationships/hyperlink" Target="https://acr2.apx.com/mymodule/reg/prjView.asp?id1=266" TargetMode="External"/><Relationship Id="rId1476" Type="http://schemas.openxmlformats.org/officeDocument/2006/relationships/hyperlink" Target="https://thereserve2.apx.com/mymodule/reg/prjView.asp?id1=1265" TargetMode="External"/><Relationship Id="rId401" Type="http://schemas.openxmlformats.org/officeDocument/2006/relationships/hyperlink" Target="https://thereserve2.apx.com/mymodule/reg/prjView.asp?id1=1122" TargetMode="External"/><Relationship Id="rId846" Type="http://schemas.openxmlformats.org/officeDocument/2006/relationships/hyperlink" Target="https://thereserve2.apx.com/mymodule/reg/prjView.asp?id1=577" TargetMode="External"/><Relationship Id="rId1031" Type="http://schemas.openxmlformats.org/officeDocument/2006/relationships/hyperlink" Target="https://acr2.apx.com/mymodule/reg/prjView.asp?id1=547" TargetMode="External"/><Relationship Id="rId1129" Type="http://schemas.openxmlformats.org/officeDocument/2006/relationships/hyperlink" Target="https://acr2.apx.com/mymodule/reg/prjView.asp?id1=200" TargetMode="External"/><Relationship Id="rId1683" Type="http://schemas.openxmlformats.org/officeDocument/2006/relationships/hyperlink" Target="https://thereserve2.apx.com/mymodule/reg/prjView.asp?id1=1246" TargetMode="External"/><Relationship Id="rId706" Type="http://schemas.openxmlformats.org/officeDocument/2006/relationships/hyperlink" Target="https://thereserve2.apx.com/mymodule/reg/prjView.asp?id1=683" TargetMode="External"/><Relationship Id="rId913" Type="http://schemas.openxmlformats.org/officeDocument/2006/relationships/hyperlink" Target="https://thereserve2.apx.com/mymodule/reg/prjView.asp?id1=1217" TargetMode="External"/><Relationship Id="rId1336" Type="http://schemas.openxmlformats.org/officeDocument/2006/relationships/hyperlink" Target="https://thereserve2.apx.com/mymodule/reg/prjView.asp?id1=1145" TargetMode="External"/><Relationship Id="rId1543" Type="http://schemas.openxmlformats.org/officeDocument/2006/relationships/hyperlink" Target="https://acr2.apx.com/mymodule/reg/prjView.asp?id1=259" TargetMode="External"/><Relationship Id="rId1750" Type="http://schemas.openxmlformats.org/officeDocument/2006/relationships/hyperlink" Target="https://thereserve2.apx.com/mymodule/reg/prjView.asp?id1=1339" TargetMode="External"/><Relationship Id="rId42" Type="http://schemas.openxmlformats.org/officeDocument/2006/relationships/hyperlink" Target="https://acr2.apx.com/mymodule/reg/prjView.asp?id1=190" TargetMode="External"/><Relationship Id="rId1403" Type="http://schemas.openxmlformats.org/officeDocument/2006/relationships/hyperlink" Target="https://thereserve2.apx.com/mymodule/reg/prjView.asp?id1=1100" TargetMode="External"/><Relationship Id="rId1610" Type="http://schemas.openxmlformats.org/officeDocument/2006/relationships/hyperlink" Target="https://thereserve2.apx.com/mymodule/reg/prjView.asp?id1=1180" TargetMode="External"/><Relationship Id="rId191" Type="http://schemas.openxmlformats.org/officeDocument/2006/relationships/hyperlink" Target="https://acr2.apx.com/mymodule/reg/prjView.asp?id1=445" TargetMode="External"/><Relationship Id="rId1708" Type="http://schemas.openxmlformats.org/officeDocument/2006/relationships/hyperlink" Target="https://thereserve2.apx.com/mymodule/reg/prjView.asp?id1=1340" TargetMode="External"/><Relationship Id="rId289" Type="http://schemas.openxmlformats.org/officeDocument/2006/relationships/hyperlink" Target="https://thereserve2.apx.com/mymodule/reg/prjView.asp?id1=1180" TargetMode="External"/><Relationship Id="rId496" Type="http://schemas.openxmlformats.org/officeDocument/2006/relationships/hyperlink" Target="https://thereserve2.apx.com/mymodule/reg/prjView.asp?id1=1106" TargetMode="External"/><Relationship Id="rId149" Type="http://schemas.openxmlformats.org/officeDocument/2006/relationships/hyperlink" Target="https://acr2.apx.com/mymodule/reg/prjView.asp?id1=349" TargetMode="External"/><Relationship Id="rId356" Type="http://schemas.openxmlformats.org/officeDocument/2006/relationships/hyperlink" Target="https://thereserve2.apx.com/mymodule/reg/prjView.asp?id1=1089" TargetMode="External"/><Relationship Id="rId563" Type="http://schemas.openxmlformats.org/officeDocument/2006/relationships/hyperlink" Target="https://thereserve2.apx.com/mymodule/reg/prjView.asp?id1=1246" TargetMode="External"/><Relationship Id="rId770" Type="http://schemas.openxmlformats.org/officeDocument/2006/relationships/hyperlink" Target="https://thereserve2.apx.com/mymodule/reg/prjView.asp?id1=686" TargetMode="External"/><Relationship Id="rId1193" Type="http://schemas.openxmlformats.org/officeDocument/2006/relationships/hyperlink" Target="https://thereserve2.apx.com/mymodule/reg/prjView.asp?id1=1109" TargetMode="External"/><Relationship Id="rId216" Type="http://schemas.openxmlformats.org/officeDocument/2006/relationships/hyperlink" Target="https://thereserve2.apx.com/mymodule/reg/prjView.asp?id1=101" TargetMode="External"/><Relationship Id="rId423" Type="http://schemas.openxmlformats.org/officeDocument/2006/relationships/hyperlink" Target="https://thereserve2.apx.com/mymodule/reg/prjView.asp?id1=1108" TargetMode="External"/><Relationship Id="rId868" Type="http://schemas.openxmlformats.org/officeDocument/2006/relationships/hyperlink" Target="https://thereserve2.apx.com/mymodule/reg/prjView.asp?id1=582" TargetMode="External"/><Relationship Id="rId1053" Type="http://schemas.openxmlformats.org/officeDocument/2006/relationships/hyperlink" Target="https://thereserve2.apx.com/mymodule/reg/prjView.asp?id1=1169" TargetMode="External"/><Relationship Id="rId1260" Type="http://schemas.openxmlformats.org/officeDocument/2006/relationships/hyperlink" Target="https://thereserve2.apx.com/mymodule/reg/prjView.asp?id1=1035" TargetMode="External"/><Relationship Id="rId1498" Type="http://schemas.openxmlformats.org/officeDocument/2006/relationships/hyperlink" Target="https://thereserve2.apx.com/mymodule/reg/prjView.asp?id1=1217" TargetMode="External"/><Relationship Id="rId630" Type="http://schemas.openxmlformats.org/officeDocument/2006/relationships/hyperlink" Target="https://thereserve2.apx.com/mymodule/reg/prjView.asp?id1=947" TargetMode="External"/><Relationship Id="rId728" Type="http://schemas.openxmlformats.org/officeDocument/2006/relationships/hyperlink" Target="https://thereserve2.apx.com/mymodule/reg/prjView.asp?id1=418" TargetMode="External"/><Relationship Id="rId935" Type="http://schemas.openxmlformats.org/officeDocument/2006/relationships/hyperlink" Target="https://acr2.apx.com/mymodule/reg/prjView.asp?id1=260" TargetMode="External"/><Relationship Id="rId1358" Type="http://schemas.openxmlformats.org/officeDocument/2006/relationships/hyperlink" Target="https://thereserve2.apx.com/mymodule/reg/prjView.asp?id1=1173" TargetMode="External"/><Relationship Id="rId1565" Type="http://schemas.openxmlformats.org/officeDocument/2006/relationships/hyperlink" Target="https://acr2.apx.com/mymodule/reg/prjView.asp?id1=242" TargetMode="External"/><Relationship Id="rId1772" Type="http://schemas.openxmlformats.org/officeDocument/2006/relationships/hyperlink" Target="https://acr2.apx.com/mymodule/reg/prjView.asp?id1=731" TargetMode="External"/><Relationship Id="rId64" Type="http://schemas.openxmlformats.org/officeDocument/2006/relationships/hyperlink" Target="https://acr2.apx.com/mymodule/reg/prjView.asp?id1=233" TargetMode="External"/><Relationship Id="rId1120" Type="http://schemas.openxmlformats.org/officeDocument/2006/relationships/hyperlink" Target="https://thereserve2.apx.com/mymodule/reg/prjView.asp?id1=1274" TargetMode="External"/><Relationship Id="rId1218" Type="http://schemas.openxmlformats.org/officeDocument/2006/relationships/hyperlink" Target="https://thereserve2.apx.com/mymodule/reg/prjView.asp?id1=1215" TargetMode="External"/><Relationship Id="rId1425" Type="http://schemas.openxmlformats.org/officeDocument/2006/relationships/hyperlink" Target="https://acr2.apx.com/mymodule/reg/prjView.asp?id1=282" TargetMode="External"/><Relationship Id="rId1632" Type="http://schemas.openxmlformats.org/officeDocument/2006/relationships/hyperlink" Target="https://acr2.apx.com/mymodule/reg/prjView.asp?id1=324" TargetMode="External"/><Relationship Id="rId280" Type="http://schemas.openxmlformats.org/officeDocument/2006/relationships/hyperlink" Target="https://acr2.apx.com/mymodule/reg/prjView.asp?id1=313" TargetMode="External"/><Relationship Id="rId140" Type="http://schemas.openxmlformats.org/officeDocument/2006/relationships/hyperlink" Target="https://acr2.apx.com/mymodule/reg/prjView.asp?id1=316" TargetMode="External"/><Relationship Id="rId378" Type="http://schemas.openxmlformats.org/officeDocument/2006/relationships/hyperlink" Target="https://thereserve2.apx.com/mymodule/reg/prjView.asp?id1=1049" TargetMode="External"/><Relationship Id="rId585" Type="http://schemas.openxmlformats.org/officeDocument/2006/relationships/hyperlink" Target="https://thereserve2.apx.com/mymodule/reg/prjView.asp?id1=1318" TargetMode="External"/><Relationship Id="rId792" Type="http://schemas.openxmlformats.org/officeDocument/2006/relationships/hyperlink" Target="https://thereserve2.apx.com/mymodule/reg/prjView.asp?id1=795" TargetMode="External"/><Relationship Id="rId6" Type="http://schemas.openxmlformats.org/officeDocument/2006/relationships/hyperlink" Target="http://www.vcsprojectdatabase.org/" TargetMode="External"/><Relationship Id="rId238" Type="http://schemas.openxmlformats.org/officeDocument/2006/relationships/hyperlink" Target="https://thereserve2.apx.com/mymodule/reg/prjView.asp?id1=102" TargetMode="External"/><Relationship Id="rId445" Type="http://schemas.openxmlformats.org/officeDocument/2006/relationships/hyperlink" Target="https://thereserve2.apx.com/mymodule/reg/prjView.asp?id1=1137" TargetMode="External"/><Relationship Id="rId652" Type="http://schemas.openxmlformats.org/officeDocument/2006/relationships/hyperlink" Target="https://thereserve2.apx.com/mymodule/reg/prjView.asp?id1=450" TargetMode="External"/><Relationship Id="rId1075" Type="http://schemas.openxmlformats.org/officeDocument/2006/relationships/hyperlink" Target="https://acr2.apx.com/mymodule/reg/prjView.asp?id1=373" TargetMode="External"/><Relationship Id="rId1282" Type="http://schemas.openxmlformats.org/officeDocument/2006/relationships/hyperlink" Target="https://thereserve2.apx.com/mymodule/reg/prjView.asp?id1=1105" TargetMode="External"/><Relationship Id="rId305" Type="http://schemas.openxmlformats.org/officeDocument/2006/relationships/hyperlink" Target="https://thereserve2.apx.com/mymodule/reg/prjView.asp?id1=982" TargetMode="External"/><Relationship Id="rId512" Type="http://schemas.openxmlformats.org/officeDocument/2006/relationships/hyperlink" Target="https://thereserve2.apx.com/mymodule/reg/prjView.asp?id1=1174" TargetMode="External"/><Relationship Id="rId957" Type="http://schemas.openxmlformats.org/officeDocument/2006/relationships/hyperlink" Target="https://thereserve2.apx.com/mymodule/reg/prjView.asp?id1=1143" TargetMode="External"/><Relationship Id="rId1142" Type="http://schemas.openxmlformats.org/officeDocument/2006/relationships/hyperlink" Target="https://thereserve2.apx.com/mymodule/reg/prjView.asp?id1=1032" TargetMode="External"/><Relationship Id="rId1587" Type="http://schemas.openxmlformats.org/officeDocument/2006/relationships/hyperlink" Target="https://acr2.apx.com/mymodule/reg/prjView.asp?id1=593" TargetMode="External"/><Relationship Id="rId1794" Type="http://schemas.openxmlformats.org/officeDocument/2006/relationships/hyperlink" Target="https://acr2.apx.com/mymodule/reg/prjView.asp?id1=771" TargetMode="External"/><Relationship Id="rId86" Type="http://schemas.openxmlformats.org/officeDocument/2006/relationships/hyperlink" Target="https://acr2.apx.com/mymodule/reg/prjView.asp?id1=243" TargetMode="External"/><Relationship Id="rId817" Type="http://schemas.openxmlformats.org/officeDocument/2006/relationships/hyperlink" Target="https://thereserve2.apx.com/mymodule/reg/prjView.asp?id1=901" TargetMode="External"/><Relationship Id="rId1002" Type="http://schemas.openxmlformats.org/officeDocument/2006/relationships/hyperlink" Target="https://thereserve2.apx.com/mymodule/reg/prjView.asp?id1=1100" TargetMode="External"/><Relationship Id="rId1447" Type="http://schemas.openxmlformats.org/officeDocument/2006/relationships/hyperlink" Target="https://acr2.apx.com/mymodule/reg/prjView.asp?id1=371" TargetMode="External"/><Relationship Id="rId1654" Type="http://schemas.openxmlformats.org/officeDocument/2006/relationships/hyperlink" Target="https://ww2.arb.ca.gov/sites/default/files/2022-11/debs5072.pdf" TargetMode="External"/><Relationship Id="rId1307" Type="http://schemas.openxmlformats.org/officeDocument/2006/relationships/hyperlink" Target="https://acr2.apx.com/mymodule/reg/prjView.asp?id1=189" TargetMode="External"/><Relationship Id="rId1514" Type="http://schemas.openxmlformats.org/officeDocument/2006/relationships/hyperlink" Target="https://thereserve2.apx.com/mymodule/reg/prjView.asp?id1=1063" TargetMode="External"/><Relationship Id="rId1721" Type="http://schemas.openxmlformats.org/officeDocument/2006/relationships/hyperlink" Target="https://thereserve2.apx.com/mymodule/reg/prjView.asp?id1=1321" TargetMode="External"/><Relationship Id="rId13" Type="http://schemas.openxmlformats.org/officeDocument/2006/relationships/hyperlink" Target="https://acr2.apx.com/mymodule/reg/prjView.asp?id1=173" TargetMode="External"/><Relationship Id="rId162" Type="http://schemas.openxmlformats.org/officeDocument/2006/relationships/hyperlink" Target="https://acr2.apx.com/mymodule/reg/prjView.asp?id1=360" TargetMode="External"/><Relationship Id="rId467" Type="http://schemas.openxmlformats.org/officeDocument/2006/relationships/hyperlink" Target="https://thereserve2.apx.com/mymodule/reg/prjView.asp?id1=1154" TargetMode="External"/><Relationship Id="rId1097" Type="http://schemas.openxmlformats.org/officeDocument/2006/relationships/hyperlink" Target="https://thereserve2.apx.com/mymodule/reg/prjView.asp?id1=1368" TargetMode="External"/><Relationship Id="rId674" Type="http://schemas.openxmlformats.org/officeDocument/2006/relationships/hyperlink" Target="https://thereserve2.apx.com/mymodule/reg/prjView.asp?id1=463" TargetMode="External"/><Relationship Id="rId881" Type="http://schemas.openxmlformats.org/officeDocument/2006/relationships/hyperlink" Target="https://acr2.apx.com/mymodule/reg/prjView.asp?id1=235" TargetMode="External"/><Relationship Id="rId979" Type="http://schemas.openxmlformats.org/officeDocument/2006/relationships/hyperlink" Target="https://acr2.apx.com/mymodule/reg/prjView.asp?id1=276" TargetMode="External"/><Relationship Id="rId327" Type="http://schemas.openxmlformats.org/officeDocument/2006/relationships/hyperlink" Target="https://thereserve2.apx.com/mymodule/reg/prjView.asp?id1=1058" TargetMode="External"/><Relationship Id="rId534" Type="http://schemas.openxmlformats.org/officeDocument/2006/relationships/hyperlink" Target="https://thereserve2.apx.com/mymodule/reg/prjView.asp?id1=1209" TargetMode="External"/><Relationship Id="rId741" Type="http://schemas.openxmlformats.org/officeDocument/2006/relationships/hyperlink" Target="https://thereserve2.apx.com/mymodule/reg/prjView.asp?id1=412" TargetMode="External"/><Relationship Id="rId839" Type="http://schemas.openxmlformats.org/officeDocument/2006/relationships/hyperlink" Target="https://thereserve2.apx.com/mymodule/reg/prjView.asp?id1=905" TargetMode="External"/><Relationship Id="rId1164" Type="http://schemas.openxmlformats.org/officeDocument/2006/relationships/hyperlink" Target="https://acr2.apx.com/mymodule/reg/prjView.asp?id1=427" TargetMode="External"/><Relationship Id="rId1371" Type="http://schemas.openxmlformats.org/officeDocument/2006/relationships/hyperlink" Target="https://thereserve2.apx.com/mymodule/reg/prjView.asp?id1=1292" TargetMode="External"/><Relationship Id="rId1469" Type="http://schemas.openxmlformats.org/officeDocument/2006/relationships/hyperlink" Target="https://acr2.apx.com/mymodule/reg/prjView.asp?id1=259" TargetMode="External"/><Relationship Id="rId601" Type="http://schemas.openxmlformats.org/officeDocument/2006/relationships/hyperlink" Target="https://thereserve2.apx.com/mymodule/reg/prjView.asp?id1=393" TargetMode="External"/><Relationship Id="rId1024" Type="http://schemas.openxmlformats.org/officeDocument/2006/relationships/hyperlink" Target="https://thereserve2.apx.com/mymodule/reg/prjView.asp?id1=1139" TargetMode="External"/><Relationship Id="rId1231" Type="http://schemas.openxmlformats.org/officeDocument/2006/relationships/hyperlink" Target="https://acr2.apx.com/mymodule/reg/prjView.asp?id1=625" TargetMode="External"/><Relationship Id="rId1676" Type="http://schemas.openxmlformats.org/officeDocument/2006/relationships/hyperlink" Target="https://thereserve2.apx.com/mymodule/reg/prjView.asp?id1=1408" TargetMode="External"/><Relationship Id="rId906" Type="http://schemas.openxmlformats.org/officeDocument/2006/relationships/hyperlink" Target="https://thereserve2.apx.com/mymodule/reg/prjView.asp?id1=1105" TargetMode="External"/><Relationship Id="rId1329" Type="http://schemas.openxmlformats.org/officeDocument/2006/relationships/hyperlink" Target="https://acr2.apx.com/mymodule/reg/prjView.asp?id1=281" TargetMode="External"/><Relationship Id="rId1536" Type="http://schemas.openxmlformats.org/officeDocument/2006/relationships/hyperlink" Target="https://acr2.apx.com/mymodule/reg/prjView.asp?id1=274" TargetMode="External"/><Relationship Id="rId1743" Type="http://schemas.openxmlformats.org/officeDocument/2006/relationships/hyperlink" Target="https://acr2.apx.com/mymodule/reg/prjView.asp?id1=544" TargetMode="External"/><Relationship Id="rId35" Type="http://schemas.openxmlformats.org/officeDocument/2006/relationships/hyperlink" Target="https://acr2.apx.com/mymodule/reg/prjView.asp?id1=199" TargetMode="External"/><Relationship Id="rId1603" Type="http://schemas.openxmlformats.org/officeDocument/2006/relationships/hyperlink" Target="https://acr2.apx.com/mymodule/reg/prjView.asp?id1=493" TargetMode="External"/><Relationship Id="rId184" Type="http://schemas.openxmlformats.org/officeDocument/2006/relationships/hyperlink" Target="https://acr2.apx.com/mymodule/reg/prjView.asp?id1=432" TargetMode="External"/><Relationship Id="rId391" Type="http://schemas.openxmlformats.org/officeDocument/2006/relationships/hyperlink" Target="https://thereserve2.apx.com/mymodule/reg/prjView.asp?id1=1097" TargetMode="External"/><Relationship Id="rId251" Type="http://schemas.openxmlformats.org/officeDocument/2006/relationships/hyperlink" Target="https://thereserve2.apx.com/mymodule/reg/prjView.asp?id1=1023" TargetMode="External"/><Relationship Id="rId489" Type="http://schemas.openxmlformats.org/officeDocument/2006/relationships/hyperlink" Target="https://thereserve2.apx.com/mymodule/reg/prjView.asp?id1=1145" TargetMode="External"/><Relationship Id="rId696" Type="http://schemas.openxmlformats.org/officeDocument/2006/relationships/hyperlink" Target="https://thereserve2.apx.com/mymodule/reg/prjView.asp?id1=802" TargetMode="External"/><Relationship Id="rId349" Type="http://schemas.openxmlformats.org/officeDocument/2006/relationships/hyperlink" Target="https://thereserve2.apx.com/mymodule/reg/prjView.asp?id1=1046" TargetMode="External"/><Relationship Id="rId556" Type="http://schemas.openxmlformats.org/officeDocument/2006/relationships/hyperlink" Target="https://thereserve2.apx.com/mymodule/reg/prjView.asp?id1=1235" TargetMode="External"/><Relationship Id="rId763" Type="http://schemas.openxmlformats.org/officeDocument/2006/relationships/hyperlink" Target="https://thereserve2.apx.com/mymodule/reg/prjView.asp?id1=696" TargetMode="External"/><Relationship Id="rId1186" Type="http://schemas.openxmlformats.org/officeDocument/2006/relationships/hyperlink" Target="https://acr2.apx.com/mymodule/reg/prjView.asp?id1=360" TargetMode="External"/><Relationship Id="rId1393" Type="http://schemas.openxmlformats.org/officeDocument/2006/relationships/hyperlink" Target="https://acr2.apx.com/mymodule/reg/prjView.asp?id1=694" TargetMode="External"/><Relationship Id="rId111" Type="http://schemas.openxmlformats.org/officeDocument/2006/relationships/hyperlink" Target="https://acr2.apx.com/mymodule/reg/prjView.asp?id1=266" TargetMode="External"/><Relationship Id="rId209" Type="http://schemas.openxmlformats.org/officeDocument/2006/relationships/hyperlink" Target="https://thereserve2.apx.com/mymodule/reg/prjView.asp?id1=101" TargetMode="External"/><Relationship Id="rId416" Type="http://schemas.openxmlformats.org/officeDocument/2006/relationships/hyperlink" Target="https://thereserve2.apx.com/mymodule/reg/prjView.asp?id1=1128" TargetMode="External"/><Relationship Id="rId970" Type="http://schemas.openxmlformats.org/officeDocument/2006/relationships/hyperlink" Target="https://acr2.apx.com/mymodule/reg/prjView.asp?id1=349" TargetMode="External"/><Relationship Id="rId1046" Type="http://schemas.openxmlformats.org/officeDocument/2006/relationships/hyperlink" Target="https://thereserve2.apx.com/mymodule/reg/prjView.asp?id1=1175" TargetMode="External"/><Relationship Id="rId1253" Type="http://schemas.openxmlformats.org/officeDocument/2006/relationships/hyperlink" Target="https://acr2.apx.com/mymodule/reg/prjView.asp?id1=378" TargetMode="External"/><Relationship Id="rId1698" Type="http://schemas.openxmlformats.org/officeDocument/2006/relationships/hyperlink" Target="https://thereserve2.apx.com/mymodule/reg/prjView.asp?id1=1152" TargetMode="External"/><Relationship Id="rId623" Type="http://schemas.openxmlformats.org/officeDocument/2006/relationships/hyperlink" Target="https://thereserve2.apx.com/mymodule/reg/prjView.asp?id1=959" TargetMode="External"/><Relationship Id="rId830" Type="http://schemas.openxmlformats.org/officeDocument/2006/relationships/hyperlink" Target="https://thereserve2.apx.com/mymodule/reg/prjView.asp?id1=799" TargetMode="External"/><Relationship Id="rId928" Type="http://schemas.openxmlformats.org/officeDocument/2006/relationships/hyperlink" Target="https://acr2.apx.com/mymodule/reg/prjView.asp?id1=473" TargetMode="External"/><Relationship Id="rId1460" Type="http://schemas.openxmlformats.org/officeDocument/2006/relationships/hyperlink" Target="https://ww2.arb.ca.gov/sites/default/files/2022-11/debs5072.pdf" TargetMode="External"/><Relationship Id="rId1558" Type="http://schemas.openxmlformats.org/officeDocument/2006/relationships/hyperlink" Target="https://thereserve2.apx.com/mymodule/reg/prjView.asp?id1=1293" TargetMode="External"/><Relationship Id="rId1765" Type="http://schemas.openxmlformats.org/officeDocument/2006/relationships/hyperlink" Target="https://acr2.apx.com/mymodule/reg/prjView.asp?id1=439" TargetMode="External"/><Relationship Id="rId57" Type="http://schemas.openxmlformats.org/officeDocument/2006/relationships/hyperlink" Target="https://acr2.apx.com/mymodule/reg/prjView.asp?id1=226" TargetMode="External"/><Relationship Id="rId1113" Type="http://schemas.openxmlformats.org/officeDocument/2006/relationships/hyperlink" Target="https://acr2.apx.com/mymodule/reg/prjView.asp?id1=561" TargetMode="External"/><Relationship Id="rId1320" Type="http://schemas.openxmlformats.org/officeDocument/2006/relationships/hyperlink" Target="https://acr2.apx.com/mymodule/reg/prjView.asp?id1=241" TargetMode="External"/><Relationship Id="rId1418" Type="http://schemas.openxmlformats.org/officeDocument/2006/relationships/hyperlink" Target="https://acr2.apx.com/mymodule/reg/prjView.asp?id1=199" TargetMode="External"/><Relationship Id="rId1625" Type="http://schemas.openxmlformats.org/officeDocument/2006/relationships/hyperlink" Target="https://acr2.apx.com/mymodule/reg/prjView.asp?id1=427" TargetMode="External"/><Relationship Id="rId273" Type="http://schemas.openxmlformats.org/officeDocument/2006/relationships/hyperlink" Target="https://thereserve2.apx.com/mymodule/reg/prjView.asp?id1=1310" TargetMode="External"/><Relationship Id="rId480" Type="http://schemas.openxmlformats.org/officeDocument/2006/relationships/hyperlink" Target="https://thereserve2.apx.com/mymodule/reg/prjView.asp?id1=1160" TargetMode="External"/><Relationship Id="rId133" Type="http://schemas.openxmlformats.org/officeDocument/2006/relationships/hyperlink" Target="https://acr2.apx.com/mymodule/reg/prjView.asp?id1=311" TargetMode="External"/><Relationship Id="rId340" Type="http://schemas.openxmlformats.org/officeDocument/2006/relationships/hyperlink" Target="https://thereserve2.apx.com/mymodule/reg/prjView.asp?id1=1065" TargetMode="External"/><Relationship Id="rId578" Type="http://schemas.openxmlformats.org/officeDocument/2006/relationships/hyperlink" Target="https://thereserve2.apx.com/mymodule/reg/prjView.asp?id1=1302" TargetMode="External"/><Relationship Id="rId785" Type="http://schemas.openxmlformats.org/officeDocument/2006/relationships/hyperlink" Target="https://thereserve2.apx.com/mymodule/reg/prjView.asp?id1=749" TargetMode="External"/><Relationship Id="rId992" Type="http://schemas.openxmlformats.org/officeDocument/2006/relationships/hyperlink" Target="https://acr2.apx.com/mymodule/reg/prjView.asp?id1=282" TargetMode="External"/><Relationship Id="rId200" Type="http://schemas.openxmlformats.org/officeDocument/2006/relationships/hyperlink" Target="https://thereserve2.apx.com/mymodule/reg/prjView.asp?id1=1002" TargetMode="External"/><Relationship Id="rId438" Type="http://schemas.openxmlformats.org/officeDocument/2006/relationships/hyperlink" Target="https://thereserve2.apx.com/mymodule/reg/prjView.asp?id1=1098" TargetMode="External"/><Relationship Id="rId645" Type="http://schemas.openxmlformats.org/officeDocument/2006/relationships/hyperlink" Target="https://thereserve2.apx.com/mymodule/reg/prjView.asp?id1=449" TargetMode="External"/><Relationship Id="rId852" Type="http://schemas.openxmlformats.org/officeDocument/2006/relationships/hyperlink" Target="https://thereserve2.apx.com/mymodule/reg/prjView.asp?id1=978" TargetMode="External"/><Relationship Id="rId1068" Type="http://schemas.openxmlformats.org/officeDocument/2006/relationships/hyperlink" Target="https://thereserve2.apx.com/mymodule/reg/prjView.asp?id1=1413" TargetMode="External"/><Relationship Id="rId1275" Type="http://schemas.openxmlformats.org/officeDocument/2006/relationships/hyperlink" Target="https://acr2.apx.com/mymodule/reg/prjView.asp?id1=427" TargetMode="External"/><Relationship Id="rId1482" Type="http://schemas.openxmlformats.org/officeDocument/2006/relationships/hyperlink" Target="https://acr2.apx.com/mymodule/reg/prjView.asp?id1=761" TargetMode="External"/><Relationship Id="rId505" Type="http://schemas.openxmlformats.org/officeDocument/2006/relationships/hyperlink" Target="https://thereserve2.apx.com/mymodule/reg/prjView.asp?id1=1175" TargetMode="External"/><Relationship Id="rId712" Type="http://schemas.openxmlformats.org/officeDocument/2006/relationships/hyperlink" Target="https://thereserve2.apx.com/mymodule/reg/prjView.asp?id1=676" TargetMode="External"/><Relationship Id="rId1135" Type="http://schemas.openxmlformats.org/officeDocument/2006/relationships/hyperlink" Target="https://acr2.apx.com/mymodule/reg/prjView.asp?id1=467" TargetMode="External"/><Relationship Id="rId1342" Type="http://schemas.openxmlformats.org/officeDocument/2006/relationships/hyperlink" Target="https://thereserve2.apx.com/mymodule/reg/prjView.asp?id1=1209" TargetMode="External"/><Relationship Id="rId1787" Type="http://schemas.openxmlformats.org/officeDocument/2006/relationships/hyperlink" Target="https://thereserve2.apx.com/mymodule/reg/prjView.asp?id1=1175" TargetMode="External"/><Relationship Id="rId79" Type="http://schemas.openxmlformats.org/officeDocument/2006/relationships/hyperlink" Target="https://acr2.apx.com/mymodule/reg/prjView.asp?id1=239" TargetMode="External"/><Relationship Id="rId1202" Type="http://schemas.openxmlformats.org/officeDocument/2006/relationships/hyperlink" Target="https://thereserve2.apx.com/mymodule/reg/prjView.asp?id1=1174" TargetMode="External"/><Relationship Id="rId1647" Type="http://schemas.openxmlformats.org/officeDocument/2006/relationships/hyperlink" Target="https://acr2.apx.com/mymodule/reg/prjView.asp?id1=610" TargetMode="External"/><Relationship Id="rId1507" Type="http://schemas.openxmlformats.org/officeDocument/2006/relationships/hyperlink" Target="https://thereserve2.apx.com/mymodule/reg/prjView.asp?id1=1036" TargetMode="External"/><Relationship Id="rId1714" Type="http://schemas.openxmlformats.org/officeDocument/2006/relationships/hyperlink" Target="https://acr2.apx.com/mymodule/reg/prjView.asp?id1=650" TargetMode="External"/><Relationship Id="rId295" Type="http://schemas.openxmlformats.org/officeDocument/2006/relationships/hyperlink" Target="https://thereserve2.apx.com/mymodule/reg/prjView.asp?id1=973" TargetMode="External"/><Relationship Id="rId155" Type="http://schemas.openxmlformats.org/officeDocument/2006/relationships/hyperlink" Target="https://acr2.apx.com/mymodule/reg/prjView.asp?id1=354" TargetMode="External"/><Relationship Id="rId362" Type="http://schemas.openxmlformats.org/officeDocument/2006/relationships/hyperlink" Target="https://thereserve2.apx.com/mymodule/reg/prjView.asp?id1=1088" TargetMode="External"/><Relationship Id="rId1297" Type="http://schemas.openxmlformats.org/officeDocument/2006/relationships/hyperlink" Target="https://acr2.apx.com/mymodule/reg/prjView.asp?id1=608" TargetMode="External"/><Relationship Id="rId222" Type="http://schemas.openxmlformats.org/officeDocument/2006/relationships/hyperlink" Target="https://thereserve2.apx.com/mymodule/reg/prjView.asp?id1=1011" TargetMode="External"/><Relationship Id="rId667" Type="http://schemas.openxmlformats.org/officeDocument/2006/relationships/hyperlink" Target="https://thereserve2.apx.com/mymodule/reg/prjView.asp?id1=474" TargetMode="External"/><Relationship Id="rId874" Type="http://schemas.openxmlformats.org/officeDocument/2006/relationships/hyperlink" Target="https://thereserve2.apx.com/mymodule/reg/prjView.asp?id1=599" TargetMode="External"/><Relationship Id="rId527" Type="http://schemas.openxmlformats.org/officeDocument/2006/relationships/hyperlink" Target="https://thereserve2.apx.com/mymodule/reg/prjView.asp?id1=1242" TargetMode="External"/><Relationship Id="rId734" Type="http://schemas.openxmlformats.org/officeDocument/2006/relationships/hyperlink" Target="https://thereserve2.apx.com/mymodule/reg/prjView.asp?id1=408" TargetMode="External"/><Relationship Id="rId941" Type="http://schemas.openxmlformats.org/officeDocument/2006/relationships/hyperlink" Target="https://acr2.apx.com/mymodule/reg/prjView.asp?id1=211" TargetMode="External"/><Relationship Id="rId1157" Type="http://schemas.openxmlformats.org/officeDocument/2006/relationships/hyperlink" Target="https://acr2.apx.com/mymodule/reg/prjView.asp?id1=273" TargetMode="External"/><Relationship Id="rId1364" Type="http://schemas.openxmlformats.org/officeDocument/2006/relationships/hyperlink" Target="https://acr2.apx.com/mymodule/reg/prjView.asp?id1=686" TargetMode="External"/><Relationship Id="rId1571" Type="http://schemas.openxmlformats.org/officeDocument/2006/relationships/hyperlink" Target="https://acr2.apx.com/mymodule/reg/prjView.asp?id1=313" TargetMode="External"/><Relationship Id="rId70" Type="http://schemas.openxmlformats.org/officeDocument/2006/relationships/hyperlink" Target="https://acr2.apx.com/mymodule/reg/prjView.asp?id1=235" TargetMode="External"/><Relationship Id="rId801" Type="http://schemas.openxmlformats.org/officeDocument/2006/relationships/hyperlink" Target="https://thereserve2.apx.com/mymodule/reg/prjView.asp?id1=612" TargetMode="External"/><Relationship Id="rId1017" Type="http://schemas.openxmlformats.org/officeDocument/2006/relationships/hyperlink" Target="https://thereserve2.apx.com/mymodule/reg/prjView.asp?id1=1063" TargetMode="External"/><Relationship Id="rId1224" Type="http://schemas.openxmlformats.org/officeDocument/2006/relationships/hyperlink" Target="https://acr2.apx.com/mymodule/reg/prjView.asp?id1=274" TargetMode="External"/><Relationship Id="rId1431" Type="http://schemas.openxmlformats.org/officeDocument/2006/relationships/hyperlink" Target="https://thereserve2.apx.com/mymodule/reg/prjView.asp?id1=1105" TargetMode="External"/><Relationship Id="rId1669" Type="http://schemas.openxmlformats.org/officeDocument/2006/relationships/hyperlink" Target="https://ww2.arb.ca.gov/sites/default/files/2020-08/debs5233.pdf" TargetMode="External"/><Relationship Id="rId1529" Type="http://schemas.openxmlformats.org/officeDocument/2006/relationships/hyperlink" Target="https://thereserve2.apx.com/mymodule/reg/prjView.asp?id1=1197" TargetMode="External"/><Relationship Id="rId1736" Type="http://schemas.openxmlformats.org/officeDocument/2006/relationships/hyperlink" Target="https://acr2.apx.com/mymodule/reg/prjView.asp?id1=743" TargetMode="External"/><Relationship Id="rId28" Type="http://schemas.openxmlformats.org/officeDocument/2006/relationships/hyperlink" Target="https://acr2.apx.com/mymodule/reg/prjView.asp?id1=190" TargetMode="External"/><Relationship Id="rId1803" Type="http://schemas.openxmlformats.org/officeDocument/2006/relationships/printerSettings" Target="../printerSettings/printerSettings3.bin"/><Relationship Id="rId177" Type="http://schemas.openxmlformats.org/officeDocument/2006/relationships/hyperlink" Target="https://acr2.apx.com/mymodule/reg/prjView.asp?id1=401" TargetMode="External"/><Relationship Id="rId384" Type="http://schemas.openxmlformats.org/officeDocument/2006/relationships/hyperlink" Target="https://thereserve2.apx.com/mymodule/reg/prjView.asp?id1=1109" TargetMode="External"/><Relationship Id="rId591" Type="http://schemas.openxmlformats.org/officeDocument/2006/relationships/hyperlink" Target="https://thereserve2.apx.com/mymodule/reg/prjView.asp?id1=661" TargetMode="External"/><Relationship Id="rId244" Type="http://schemas.openxmlformats.org/officeDocument/2006/relationships/hyperlink" Target="https://thereserve2.apx.com/mymodule/reg/prjView.asp?id1=102" TargetMode="External"/><Relationship Id="rId689" Type="http://schemas.openxmlformats.org/officeDocument/2006/relationships/hyperlink" Target="https://thereserve2.apx.com/mymodule/reg/prjView.asp?id1=659" TargetMode="External"/><Relationship Id="rId896" Type="http://schemas.openxmlformats.org/officeDocument/2006/relationships/hyperlink" Target="https://thereserve2.apx.com/mymodule/reg/prjView.asp?id1=1367" TargetMode="External"/><Relationship Id="rId1081" Type="http://schemas.openxmlformats.org/officeDocument/2006/relationships/hyperlink" Target="https://acr2.apx.com/mymodule/reg/prjView.asp?id1=192" TargetMode="External"/><Relationship Id="rId451" Type="http://schemas.openxmlformats.org/officeDocument/2006/relationships/hyperlink" Target="https://thereserve2.apx.com/mymodule/reg/prjView.asp?id1=1143" TargetMode="External"/><Relationship Id="rId549" Type="http://schemas.openxmlformats.org/officeDocument/2006/relationships/hyperlink" Target="https://thereserve2.apx.com/mymodule/reg/prjView.asp?id1=1287" TargetMode="External"/><Relationship Id="rId756" Type="http://schemas.openxmlformats.org/officeDocument/2006/relationships/hyperlink" Target="https://thereserve2.apx.com/mymodule/reg/prjView.asp?id1=974" TargetMode="External"/><Relationship Id="rId1179" Type="http://schemas.openxmlformats.org/officeDocument/2006/relationships/hyperlink" Target="https://acr2.apx.com/mymodule/reg/prjView.asp?id1=246" TargetMode="External"/><Relationship Id="rId1386" Type="http://schemas.openxmlformats.org/officeDocument/2006/relationships/hyperlink" Target="https://thereserve2.apx.com/mymodule/reg/prjView.asp?id1=1145" TargetMode="External"/><Relationship Id="rId1593" Type="http://schemas.openxmlformats.org/officeDocument/2006/relationships/hyperlink" Target="https://acr2.apx.com/mymodule/reg/prjView.asp?id1=276" TargetMode="External"/><Relationship Id="rId104" Type="http://schemas.openxmlformats.org/officeDocument/2006/relationships/hyperlink" Target="https://acr2.apx.com/mymodule/reg/prjView.asp?id1=262" TargetMode="External"/><Relationship Id="rId311" Type="http://schemas.openxmlformats.org/officeDocument/2006/relationships/hyperlink" Target="https://thereserve2.apx.com/mymodule/reg/prjView.asp?id1=1041" TargetMode="External"/><Relationship Id="rId409" Type="http://schemas.openxmlformats.org/officeDocument/2006/relationships/hyperlink" Target="https://thereserve2.apx.com/mymodule/reg/prjView.asp?id1=1125" TargetMode="External"/><Relationship Id="rId963" Type="http://schemas.openxmlformats.org/officeDocument/2006/relationships/hyperlink" Target="https://acr2.apx.com/mymodule/reg/prjView.asp?id1=279" TargetMode="External"/><Relationship Id="rId1039" Type="http://schemas.openxmlformats.org/officeDocument/2006/relationships/hyperlink" Target="https://acr2.apx.com/mymodule/reg/prjView.asp?id1=202" TargetMode="External"/><Relationship Id="rId1246" Type="http://schemas.openxmlformats.org/officeDocument/2006/relationships/hyperlink" Target="https://thereserve2.apx.com/mymodule/reg/prjView.asp?id1=1078" TargetMode="External"/><Relationship Id="rId92" Type="http://schemas.openxmlformats.org/officeDocument/2006/relationships/hyperlink" Target="https://acr2.apx.com/mymodule/reg/prjView.asp?id1=252" TargetMode="External"/><Relationship Id="rId616" Type="http://schemas.openxmlformats.org/officeDocument/2006/relationships/hyperlink" Target="https://thereserve2.apx.com/mymodule/reg/prjView.asp?id1=762" TargetMode="External"/><Relationship Id="rId823" Type="http://schemas.openxmlformats.org/officeDocument/2006/relationships/hyperlink" Target="https://thereserve2.apx.com/mymodule/reg/prjView.asp?id1=994" TargetMode="External"/><Relationship Id="rId1453" Type="http://schemas.openxmlformats.org/officeDocument/2006/relationships/hyperlink" Target="https://acr2.apx.com/mymodule/reg/prjView.asp?id1=609" TargetMode="External"/><Relationship Id="rId1660" Type="http://schemas.openxmlformats.org/officeDocument/2006/relationships/hyperlink" Target="https://thereserve2.apx.com/mymodule/reg/prjView.asp?id1=1141" TargetMode="External"/><Relationship Id="rId1758" Type="http://schemas.openxmlformats.org/officeDocument/2006/relationships/hyperlink" Target="https://acr2.apx.com/mymodule/reg/prjView.asp?id1=282" TargetMode="External"/><Relationship Id="rId1106" Type="http://schemas.openxmlformats.org/officeDocument/2006/relationships/hyperlink" Target="https://thereserve2.apx.com/mymodule/reg/prjView.asp?id1=1298" TargetMode="External"/><Relationship Id="rId1313" Type="http://schemas.openxmlformats.org/officeDocument/2006/relationships/hyperlink" Target="https://acr2.apx.com/mymodule/reg/prjView.asp?id1=537" TargetMode="External"/><Relationship Id="rId1520" Type="http://schemas.openxmlformats.org/officeDocument/2006/relationships/hyperlink" Target="https://acr2.apx.com/mymodule/reg/prjView.asp?id1=257" TargetMode="External"/><Relationship Id="rId1618" Type="http://schemas.openxmlformats.org/officeDocument/2006/relationships/hyperlink" Target="https://acr2.apx.com/mymodule/reg/prjView.asp?id1=778" TargetMode="External"/><Relationship Id="rId199" Type="http://schemas.openxmlformats.org/officeDocument/2006/relationships/hyperlink" Target="https://thereserve2.apx.com/mymodule/reg/prjView.asp?id1=1002" TargetMode="External"/><Relationship Id="rId266" Type="http://schemas.openxmlformats.org/officeDocument/2006/relationships/hyperlink" Target="https://acr2.apx.com/mymodule/reg/prjView.asp?id1=233" TargetMode="External"/><Relationship Id="rId473" Type="http://schemas.openxmlformats.org/officeDocument/2006/relationships/hyperlink" Target="https://thereserve2.apx.com/mymodule/reg/prjView.asp?id1=1155" TargetMode="External"/><Relationship Id="rId680" Type="http://schemas.openxmlformats.org/officeDocument/2006/relationships/hyperlink" Target="https://thereserve2.apx.com/mymodule/reg/prjView.asp?id1=478" TargetMode="External"/><Relationship Id="rId126" Type="http://schemas.openxmlformats.org/officeDocument/2006/relationships/hyperlink" Target="https://acr2.apx.com/mymodule/reg/prjView.asp?id1=284" TargetMode="External"/><Relationship Id="rId333" Type="http://schemas.openxmlformats.org/officeDocument/2006/relationships/hyperlink" Target="https://thereserve2.apx.com/mymodule/reg/prjView.asp?id1=1064" TargetMode="External"/><Relationship Id="rId540" Type="http://schemas.openxmlformats.org/officeDocument/2006/relationships/hyperlink" Target="https://thereserve2.apx.com/mymodule/reg/prjView.asp?id1=1253" TargetMode="External"/><Relationship Id="rId778" Type="http://schemas.openxmlformats.org/officeDocument/2006/relationships/hyperlink" Target="https://thereserve2.apx.com/mymodule/reg/prjView.asp?id1=488" TargetMode="External"/><Relationship Id="rId985" Type="http://schemas.openxmlformats.org/officeDocument/2006/relationships/hyperlink" Target="https://thereserve2.apx.com/mymodule/reg/prjView.asp?id1=1161" TargetMode="External"/><Relationship Id="rId1170" Type="http://schemas.openxmlformats.org/officeDocument/2006/relationships/hyperlink" Target="https://thereserve2.apx.com/mymodule/reg/prjView.asp?id1=1441" TargetMode="External"/><Relationship Id="rId638" Type="http://schemas.openxmlformats.org/officeDocument/2006/relationships/hyperlink" Target="https://thereserve2.apx.com/mymodule/reg/prjView.asp?id1=855" TargetMode="External"/><Relationship Id="rId845" Type="http://schemas.openxmlformats.org/officeDocument/2006/relationships/hyperlink" Target="https://thereserve2.apx.com/mymodule/reg/prjView.asp?id1=977" TargetMode="External"/><Relationship Id="rId1030" Type="http://schemas.openxmlformats.org/officeDocument/2006/relationships/hyperlink" Target="https://thereserve2.apx.com/mymodule/reg/prjView.asp?id1=1151" TargetMode="External"/><Relationship Id="rId1268" Type="http://schemas.openxmlformats.org/officeDocument/2006/relationships/hyperlink" Target="https://acr2.apx.com/mymodule/reg/prjView.asp?id1=417" TargetMode="External"/><Relationship Id="rId1475" Type="http://schemas.openxmlformats.org/officeDocument/2006/relationships/hyperlink" Target="https://thereserve2.apx.com/mymodule/reg/prjView.asp?id1=1298" TargetMode="External"/><Relationship Id="rId1682" Type="http://schemas.openxmlformats.org/officeDocument/2006/relationships/hyperlink" Target="https://acr2.apx.com/mymodule/reg/prjView.asp?id1=210" TargetMode="External"/><Relationship Id="rId400" Type="http://schemas.openxmlformats.org/officeDocument/2006/relationships/hyperlink" Target="https://thereserve2.apx.com/mymodule/reg/prjView.asp?id1=1123" TargetMode="External"/><Relationship Id="rId705" Type="http://schemas.openxmlformats.org/officeDocument/2006/relationships/hyperlink" Target="https://thereserve2.apx.com/mymodule/reg/prjView.asp?id1=497" TargetMode="External"/><Relationship Id="rId1128" Type="http://schemas.openxmlformats.org/officeDocument/2006/relationships/hyperlink" Target="https://acr2.apx.com/mymodule/reg/prjView.asp?id1=249" TargetMode="External"/><Relationship Id="rId1335" Type="http://schemas.openxmlformats.org/officeDocument/2006/relationships/hyperlink" Target="https://acr2.apx.com/mymodule/reg/prjView.asp?id1=235" TargetMode="External"/><Relationship Id="rId1542" Type="http://schemas.openxmlformats.org/officeDocument/2006/relationships/hyperlink" Target="https://thereserve2.apx.com/mymodule/reg/prjView.asp?id1=1381" TargetMode="External"/><Relationship Id="rId912" Type="http://schemas.openxmlformats.org/officeDocument/2006/relationships/hyperlink" Target="https://thereserve2.apx.com/mymodule/reg/prjView.asp?id1=1217" TargetMode="External"/><Relationship Id="rId41" Type="http://schemas.openxmlformats.org/officeDocument/2006/relationships/hyperlink" Target="https://acr2.apx.com/mymodule/reg/prjView.asp?id1=200" TargetMode="External"/><Relationship Id="rId1402" Type="http://schemas.openxmlformats.org/officeDocument/2006/relationships/hyperlink" Target="https://acr2.apx.com/mymodule/reg/prjView.asp?id1=675" TargetMode="External"/><Relationship Id="rId1707" Type="http://schemas.openxmlformats.org/officeDocument/2006/relationships/hyperlink" Target="https://acr2.apx.com/mymodule/reg/prjView.asp?id1=806" TargetMode="External"/><Relationship Id="rId190" Type="http://schemas.openxmlformats.org/officeDocument/2006/relationships/hyperlink" Target="https://acr2.apx.com/mymodule/reg/prjView.asp?id1=443" TargetMode="External"/><Relationship Id="rId288" Type="http://schemas.openxmlformats.org/officeDocument/2006/relationships/hyperlink" Target="https://thereserve2.apx.com/mymodule/reg/prjView.asp?id1=1180" TargetMode="External"/><Relationship Id="rId495" Type="http://schemas.openxmlformats.org/officeDocument/2006/relationships/hyperlink" Target="https://thereserve2.apx.com/mymodule/reg/prjView.asp?id1=1105" TargetMode="External"/><Relationship Id="rId148" Type="http://schemas.openxmlformats.org/officeDocument/2006/relationships/hyperlink" Target="https://acr2.apx.com/mymodule/reg/prjView.asp?id1=343" TargetMode="External"/><Relationship Id="rId355" Type="http://schemas.openxmlformats.org/officeDocument/2006/relationships/hyperlink" Target="https://thereserve2.apx.com/mymodule/reg/prjView.asp?id1=1087" TargetMode="External"/><Relationship Id="rId562" Type="http://schemas.openxmlformats.org/officeDocument/2006/relationships/hyperlink" Target="https://thereserve2.apx.com/mymodule/reg/prjView.asp?id1=1245" TargetMode="External"/><Relationship Id="rId1192" Type="http://schemas.openxmlformats.org/officeDocument/2006/relationships/hyperlink" Target="https://thereserve2.apx.com/mymodule/reg/prjView.asp?id1=1159" TargetMode="External"/><Relationship Id="rId215" Type="http://schemas.openxmlformats.org/officeDocument/2006/relationships/hyperlink" Target="https://thereserve2.apx.com/mymodule/reg/prjView.asp?id1=101" TargetMode="External"/><Relationship Id="rId422" Type="http://schemas.openxmlformats.org/officeDocument/2006/relationships/hyperlink" Target="https://thereserve2.apx.com/mymodule/reg/prjView.asp?id1=1130" TargetMode="External"/><Relationship Id="rId867" Type="http://schemas.openxmlformats.org/officeDocument/2006/relationships/hyperlink" Target="https://thereserve2.apx.com/mymodule/reg/prjView.asp?id1=697" TargetMode="External"/><Relationship Id="rId1052" Type="http://schemas.openxmlformats.org/officeDocument/2006/relationships/hyperlink" Target="https://acr2.apx.com/mymodule/reg/prjView.asp?id1=189" TargetMode="External"/><Relationship Id="rId1497" Type="http://schemas.openxmlformats.org/officeDocument/2006/relationships/hyperlink" Target="https://thereserve2.apx.com/mymodule/reg/prjView.asp?id1=1145" TargetMode="External"/><Relationship Id="rId727" Type="http://schemas.openxmlformats.org/officeDocument/2006/relationships/hyperlink" Target="https://thereserve2.apx.com/mymodule/reg/prjView.asp?id1=418" TargetMode="External"/><Relationship Id="rId934" Type="http://schemas.openxmlformats.org/officeDocument/2006/relationships/hyperlink" Target="https://acr2.apx.com/mymodule/reg/prjView.asp?id1=260" TargetMode="External"/><Relationship Id="rId1357" Type="http://schemas.openxmlformats.org/officeDocument/2006/relationships/hyperlink" Target="https://thereserve2.apx.com/mymodule/reg/prjView.asp?id1=1173" TargetMode="External"/><Relationship Id="rId1564" Type="http://schemas.openxmlformats.org/officeDocument/2006/relationships/hyperlink" Target="https://acr2.apx.com/mymodule/reg/prjView.asp?id1=242" TargetMode="External"/><Relationship Id="rId1771" Type="http://schemas.openxmlformats.org/officeDocument/2006/relationships/hyperlink" Target="https://acr2.apx.com/mymodule/reg/prjView.asp?id1=242" TargetMode="External"/><Relationship Id="rId63" Type="http://schemas.openxmlformats.org/officeDocument/2006/relationships/hyperlink" Target="https://acr2.apx.com/mymodule/reg/prjView.asp?id1=233" TargetMode="External"/><Relationship Id="rId1217" Type="http://schemas.openxmlformats.org/officeDocument/2006/relationships/hyperlink" Target="https://thereserve2.apx.com/mymodule/reg/prjView.asp?id1=1100" TargetMode="External"/><Relationship Id="rId1424" Type="http://schemas.openxmlformats.org/officeDocument/2006/relationships/hyperlink" Target="https://acr2.apx.com/mymodule/reg/prjView.asp?id1=594" TargetMode="External"/><Relationship Id="rId1631" Type="http://schemas.openxmlformats.org/officeDocument/2006/relationships/hyperlink" Target="https://acr2.apx.com/mymodule/reg/prjView.asp?id1=255" TargetMode="External"/><Relationship Id="rId1729" Type="http://schemas.openxmlformats.org/officeDocument/2006/relationships/hyperlink" Target="https://acr2.apx.com/mymodule/reg/prjView.asp?id1=182" TargetMode="External"/><Relationship Id="rId377" Type="http://schemas.openxmlformats.org/officeDocument/2006/relationships/hyperlink" Target="https://thereserve2.apx.com/mymodule/reg/prjView.asp?id1=1049" TargetMode="External"/><Relationship Id="rId584" Type="http://schemas.openxmlformats.org/officeDocument/2006/relationships/hyperlink" Target="https://thereserve2.apx.com/mymodule/reg/prjView.asp?id1=1312" TargetMode="External"/><Relationship Id="rId5" Type="http://schemas.openxmlformats.org/officeDocument/2006/relationships/hyperlink" Target="http://www.vcsprojectdatabase.org/" TargetMode="External"/><Relationship Id="rId237" Type="http://schemas.openxmlformats.org/officeDocument/2006/relationships/hyperlink" Target="https://thereserve2.apx.com/mymodule/reg/prjView.asp?id1=102" TargetMode="External"/><Relationship Id="rId791" Type="http://schemas.openxmlformats.org/officeDocument/2006/relationships/hyperlink" Target="https://thereserve2.apx.com/mymodule/reg/prjView.asp?id1=777" TargetMode="External"/><Relationship Id="rId889" Type="http://schemas.openxmlformats.org/officeDocument/2006/relationships/hyperlink" Target="https://thereserve2.apx.com/mymodule/reg/prjView.asp?id1=1086" TargetMode="External"/><Relationship Id="rId1074" Type="http://schemas.openxmlformats.org/officeDocument/2006/relationships/hyperlink" Target="https://acr2.apx.com/mymodule/reg/prjView.asp?id1=373" TargetMode="External"/><Relationship Id="rId444" Type="http://schemas.openxmlformats.org/officeDocument/2006/relationships/hyperlink" Target="https://thereserve2.apx.com/mymodule/reg/prjView.asp?id1=1135" TargetMode="External"/><Relationship Id="rId651" Type="http://schemas.openxmlformats.org/officeDocument/2006/relationships/hyperlink" Target="https://thereserve2.apx.com/mymodule/reg/prjView.asp?id1=450" TargetMode="External"/><Relationship Id="rId749" Type="http://schemas.openxmlformats.org/officeDocument/2006/relationships/hyperlink" Target="https://thereserve2.apx.com/mymodule/reg/prjView.asp?id1=954" TargetMode="External"/><Relationship Id="rId1281" Type="http://schemas.openxmlformats.org/officeDocument/2006/relationships/hyperlink" Target="https://thereserve2.apx.com/mymodule/reg/prjView.asp?id1=1080" TargetMode="External"/><Relationship Id="rId1379" Type="http://schemas.openxmlformats.org/officeDocument/2006/relationships/hyperlink" Target="https://thereserve2.apx.com/mymodule/reg/prjView.asp?id1=1321" TargetMode="External"/><Relationship Id="rId1586" Type="http://schemas.openxmlformats.org/officeDocument/2006/relationships/hyperlink" Target="https://thereserve2.apx.com/mymodule/reg/prjView.asp?id1=1265" TargetMode="External"/><Relationship Id="rId304" Type="http://schemas.openxmlformats.org/officeDocument/2006/relationships/hyperlink" Target="https://thereserve2.apx.com/mymodule/reg/prjView.asp?id1=982" TargetMode="External"/><Relationship Id="rId511" Type="http://schemas.openxmlformats.org/officeDocument/2006/relationships/hyperlink" Target="https://thereserve2.apx.com/mymodule/reg/prjView.asp?id1=1179" TargetMode="External"/><Relationship Id="rId609" Type="http://schemas.openxmlformats.org/officeDocument/2006/relationships/hyperlink" Target="https://thereserve2.apx.com/mymodule/reg/prjView.asp?id1=607" TargetMode="External"/><Relationship Id="rId956" Type="http://schemas.openxmlformats.org/officeDocument/2006/relationships/hyperlink" Target="https://acr2.apx.com/mymodule/reg/prjView.asp?id1=280" TargetMode="External"/><Relationship Id="rId1141" Type="http://schemas.openxmlformats.org/officeDocument/2006/relationships/hyperlink" Target="https://thereserve2.apx.com/mymodule/reg/prjView.asp?id1=1032" TargetMode="External"/><Relationship Id="rId1239" Type="http://schemas.openxmlformats.org/officeDocument/2006/relationships/hyperlink" Target="https://acr2.apx.com/mymodule/reg/prjView.asp?id1=418" TargetMode="External"/><Relationship Id="rId1793" Type="http://schemas.openxmlformats.org/officeDocument/2006/relationships/hyperlink" Target="https://acr2.apx.com/mymodule/reg/prjView.asp?id1=546" TargetMode="External"/><Relationship Id="rId85" Type="http://schemas.openxmlformats.org/officeDocument/2006/relationships/hyperlink" Target="https://acr2.apx.com/mymodule/reg/prjView.asp?id1=242" TargetMode="External"/><Relationship Id="rId816" Type="http://schemas.openxmlformats.org/officeDocument/2006/relationships/hyperlink" Target="https://thereserve2.apx.com/mymodule/reg/prjView.asp?id1=645" TargetMode="External"/><Relationship Id="rId1001" Type="http://schemas.openxmlformats.org/officeDocument/2006/relationships/hyperlink" Target="https://thereserve2.apx.com/mymodule/reg/prjView.asp?id1=1205" TargetMode="External"/><Relationship Id="rId1446" Type="http://schemas.openxmlformats.org/officeDocument/2006/relationships/hyperlink" Target="https://thereserve2.apx.com/mymodule/reg/prjView.asp?id1=1330" TargetMode="External"/><Relationship Id="rId1653" Type="http://schemas.openxmlformats.org/officeDocument/2006/relationships/hyperlink" Target="https://ww2.arb.ca.gov/sites/default/files/2022-11/debs5072.pdf" TargetMode="External"/><Relationship Id="rId1306" Type="http://schemas.openxmlformats.org/officeDocument/2006/relationships/hyperlink" Target="https://acr2.apx.com/mymodule/reg/prjView.asp?id1=189" TargetMode="External"/><Relationship Id="rId1513" Type="http://schemas.openxmlformats.org/officeDocument/2006/relationships/hyperlink" Target="https://thereserve2.apx.com/mymodule/reg/prjView.asp?id1=1063" TargetMode="External"/><Relationship Id="rId1720" Type="http://schemas.openxmlformats.org/officeDocument/2006/relationships/hyperlink" Target="https://acr2.apx.com/mymodule/reg/prjView.asp?id1=808" TargetMode="External"/><Relationship Id="rId12" Type="http://schemas.openxmlformats.org/officeDocument/2006/relationships/hyperlink" Target="https://acr2.apx.com/mymodule/reg/prjView.asp?id1=173" TargetMode="External"/><Relationship Id="rId161" Type="http://schemas.openxmlformats.org/officeDocument/2006/relationships/hyperlink" Target="https://acr2.apx.com/mymodule/reg/prjView.asp?id1=359" TargetMode="External"/><Relationship Id="rId399" Type="http://schemas.openxmlformats.org/officeDocument/2006/relationships/hyperlink" Target="https://thereserve2.apx.com/mymodule/reg/prjView.asp?id1=1122" TargetMode="External"/><Relationship Id="rId259" Type="http://schemas.openxmlformats.org/officeDocument/2006/relationships/hyperlink" Target="https://thereserve2.apx.com/mymodule/reg/prjView.asp?id1=1035" TargetMode="External"/><Relationship Id="rId466" Type="http://schemas.openxmlformats.org/officeDocument/2006/relationships/hyperlink" Target="https://thereserve2.apx.com/mymodule/reg/prjView.asp?id1=1153" TargetMode="External"/><Relationship Id="rId673" Type="http://schemas.openxmlformats.org/officeDocument/2006/relationships/hyperlink" Target="https://thereserve2.apx.com/mymodule/reg/prjView.asp?id1=463" TargetMode="External"/><Relationship Id="rId880" Type="http://schemas.openxmlformats.org/officeDocument/2006/relationships/hyperlink" Target="https://acr2.apx.com/mymodule/reg/prjView.asp?id1=417" TargetMode="External"/><Relationship Id="rId1096" Type="http://schemas.openxmlformats.org/officeDocument/2006/relationships/hyperlink" Target="https://acr2.apx.com/mymodule/reg/prjView.asp?id1=287" TargetMode="External"/><Relationship Id="rId119" Type="http://schemas.openxmlformats.org/officeDocument/2006/relationships/hyperlink" Target="https://acr2.apx.com/mymodule/reg/prjView.asp?id1=271" TargetMode="External"/><Relationship Id="rId326" Type="http://schemas.openxmlformats.org/officeDocument/2006/relationships/hyperlink" Target="https://thereserve2.apx.com/mymodule/reg/prjView.asp?id1=1057" TargetMode="External"/><Relationship Id="rId533" Type="http://schemas.openxmlformats.org/officeDocument/2006/relationships/hyperlink" Target="https://thereserve2.apx.com/mymodule/reg/prjView.asp?id1=1209" TargetMode="External"/><Relationship Id="rId978" Type="http://schemas.openxmlformats.org/officeDocument/2006/relationships/hyperlink" Target="https://acr2.apx.com/mymodule/reg/prjView.asp?id1=242" TargetMode="External"/><Relationship Id="rId1163" Type="http://schemas.openxmlformats.org/officeDocument/2006/relationships/hyperlink" Target="https://thereserve2.apx.com/mymodule/reg/prjView.asp?id1=1145" TargetMode="External"/><Relationship Id="rId1370" Type="http://schemas.openxmlformats.org/officeDocument/2006/relationships/hyperlink" Target="https://thereserve2.apx.com/mymodule/reg/prjView.asp?id1=1184" TargetMode="External"/><Relationship Id="rId740" Type="http://schemas.openxmlformats.org/officeDocument/2006/relationships/hyperlink" Target="https://thereserve2.apx.com/mymodule/reg/prjView.asp?id1=944" TargetMode="External"/><Relationship Id="rId838" Type="http://schemas.openxmlformats.org/officeDocument/2006/relationships/hyperlink" Target="https://thereserve2.apx.com/mymodule/reg/prjView.asp?id1=905" TargetMode="External"/><Relationship Id="rId1023" Type="http://schemas.openxmlformats.org/officeDocument/2006/relationships/hyperlink" Target="https://thereserve2.apx.com/mymodule/reg/prjView.asp?id1=1099" TargetMode="External"/><Relationship Id="rId1468" Type="http://schemas.openxmlformats.org/officeDocument/2006/relationships/hyperlink" Target="https://thereserve2.apx.com/mymodule/reg/prjView.asp?id1=1124" TargetMode="External"/><Relationship Id="rId1675" Type="http://schemas.openxmlformats.org/officeDocument/2006/relationships/hyperlink" Target="https://acr2.apx.com/mymodule/reg/prjView.asp?id1=883" TargetMode="External"/><Relationship Id="rId600" Type="http://schemas.openxmlformats.org/officeDocument/2006/relationships/hyperlink" Target="https://thereserve2.apx.com/mymodule/reg/prjView.asp?id1=393" TargetMode="External"/><Relationship Id="rId1230" Type="http://schemas.openxmlformats.org/officeDocument/2006/relationships/hyperlink" Target="https://acr2.apx.com/mymodule/reg/prjView.asp?id1=544" TargetMode="External"/><Relationship Id="rId1328" Type="http://schemas.openxmlformats.org/officeDocument/2006/relationships/hyperlink" Target="https://acr2.apx.com/mymodule/reg/prjView.asp?id1=281" TargetMode="External"/><Relationship Id="rId1535" Type="http://schemas.openxmlformats.org/officeDocument/2006/relationships/hyperlink" Target="https://thereserve2.apx.com/mymodule/reg/prjView.asp?id1=1317" TargetMode="External"/><Relationship Id="rId905" Type="http://schemas.openxmlformats.org/officeDocument/2006/relationships/hyperlink" Target="https://thereserve2.apx.com/mymodule/reg/prjView.asp?id1=1124" TargetMode="External"/><Relationship Id="rId1742" Type="http://schemas.openxmlformats.org/officeDocument/2006/relationships/hyperlink" Target="https://acr2.apx.com/mymodule/reg/prjView.asp?id1=842" TargetMode="External"/><Relationship Id="rId34" Type="http://schemas.openxmlformats.org/officeDocument/2006/relationships/hyperlink" Target="https://acr2.apx.com/mymodule/reg/prjView.asp?id1=198" TargetMode="External"/><Relationship Id="rId1602" Type="http://schemas.openxmlformats.org/officeDocument/2006/relationships/hyperlink" Target="https://acr2.apx.com/mymodule/reg/prjView.asp?id1=260" TargetMode="External"/><Relationship Id="rId183" Type="http://schemas.openxmlformats.org/officeDocument/2006/relationships/hyperlink" Target="https://acr2.apx.com/mymodule/reg/prjView.asp?id1=431" TargetMode="External"/><Relationship Id="rId390" Type="http://schemas.openxmlformats.org/officeDocument/2006/relationships/hyperlink" Target="https://thereserve2.apx.com/mymodule/reg/prjView.asp?id1=1097" TargetMode="External"/><Relationship Id="rId250" Type="http://schemas.openxmlformats.org/officeDocument/2006/relationships/hyperlink" Target="https://thereserve2.apx.com/mymodule/reg/prjView.asp?id1=1022" TargetMode="External"/><Relationship Id="rId488" Type="http://schemas.openxmlformats.org/officeDocument/2006/relationships/hyperlink" Target="https://thereserve2.apx.com/mymodule/reg/prjView.asp?id1=1145" TargetMode="External"/><Relationship Id="rId695" Type="http://schemas.openxmlformats.org/officeDocument/2006/relationships/hyperlink" Target="https://thereserve2.apx.com/mymodule/reg/prjView.asp?id1=659" TargetMode="External"/><Relationship Id="rId110" Type="http://schemas.openxmlformats.org/officeDocument/2006/relationships/hyperlink" Target="https://acr2.apx.com/mymodule/reg/prjView.asp?id1=266" TargetMode="External"/><Relationship Id="rId348" Type="http://schemas.openxmlformats.org/officeDocument/2006/relationships/hyperlink" Target="https://thereserve2.apx.com/mymodule/reg/prjView.asp?id1=1077" TargetMode="External"/><Relationship Id="rId555" Type="http://schemas.openxmlformats.org/officeDocument/2006/relationships/hyperlink" Target="https://thereserve2.apx.com/mymodule/reg/prjView.asp?id1=1234" TargetMode="External"/><Relationship Id="rId762" Type="http://schemas.openxmlformats.org/officeDocument/2006/relationships/hyperlink" Target="https://thereserve2.apx.com/mymodule/reg/prjView.asp?id1=696" TargetMode="External"/><Relationship Id="rId1185" Type="http://schemas.openxmlformats.org/officeDocument/2006/relationships/hyperlink" Target="https://thereserve2.apx.com/mymodule/reg/prjView.asp?id1=1208" TargetMode="External"/><Relationship Id="rId1392" Type="http://schemas.openxmlformats.org/officeDocument/2006/relationships/hyperlink" Target="https://acr2.apx.com/mymodule/reg/prjView.asp?id1=292" TargetMode="External"/><Relationship Id="rId208" Type="http://schemas.openxmlformats.org/officeDocument/2006/relationships/hyperlink" Target="https://thereserve2.apx.com/mymodule/reg/prjView.asp?id1=101" TargetMode="External"/><Relationship Id="rId415" Type="http://schemas.openxmlformats.org/officeDocument/2006/relationships/hyperlink" Target="https://thereserve2.apx.com/mymodule/reg/prjView.asp?id1=1127" TargetMode="External"/><Relationship Id="rId622" Type="http://schemas.openxmlformats.org/officeDocument/2006/relationships/hyperlink" Target="https://thereserve2.apx.com/mymodule/reg/prjView.asp?id1=813" TargetMode="External"/><Relationship Id="rId1045" Type="http://schemas.openxmlformats.org/officeDocument/2006/relationships/hyperlink" Target="https://thereserve2.apx.com/mymodule/reg/prjView.asp?id1=1175" TargetMode="External"/><Relationship Id="rId1252" Type="http://schemas.openxmlformats.org/officeDocument/2006/relationships/hyperlink" Target="https://acr2.apx.com/mymodule/reg/prjView.asp?id1=378" TargetMode="External"/><Relationship Id="rId1697" Type="http://schemas.openxmlformats.org/officeDocument/2006/relationships/hyperlink" Target="https://acr2.apx.com/mymodule/reg/prjView.asp?id1=437" TargetMode="External"/><Relationship Id="rId927" Type="http://schemas.openxmlformats.org/officeDocument/2006/relationships/hyperlink" Target="https://acr2.apx.com/mymodule/reg/prjView.asp?id1=473" TargetMode="External"/><Relationship Id="rId1112" Type="http://schemas.openxmlformats.org/officeDocument/2006/relationships/hyperlink" Target="https://thereserve2.apx.com/mymodule/reg/prjView.asp?id1=1253" TargetMode="External"/><Relationship Id="rId1557" Type="http://schemas.openxmlformats.org/officeDocument/2006/relationships/hyperlink" Target="https://thereserve2.apx.com/mymodule/reg/prjView.asp?id1=1381" TargetMode="External"/><Relationship Id="rId1764" Type="http://schemas.openxmlformats.org/officeDocument/2006/relationships/hyperlink" Target="https://acr2.apx.com/mymodule/reg/prjView.asp?id1=439" TargetMode="External"/><Relationship Id="rId56" Type="http://schemas.openxmlformats.org/officeDocument/2006/relationships/hyperlink" Target="https://acr2.apx.com/mymodule/reg/prjView.asp?id1=226" TargetMode="External"/><Relationship Id="rId1417" Type="http://schemas.openxmlformats.org/officeDocument/2006/relationships/hyperlink" Target="https://acr2.apx.com/mymodule/reg/prjView.asp?id1=199" TargetMode="External"/><Relationship Id="rId1624" Type="http://schemas.openxmlformats.org/officeDocument/2006/relationships/hyperlink" Target="https://thereserve2.apx.com/mymodule/reg/prjView.asp?id1=1329" TargetMode="External"/><Relationship Id="rId272" Type="http://schemas.openxmlformats.org/officeDocument/2006/relationships/hyperlink" Target="https://acr2.apx.com/mymodule/reg/prjView.asp?id1=407" TargetMode="External"/><Relationship Id="rId577" Type="http://schemas.openxmlformats.org/officeDocument/2006/relationships/hyperlink" Target="https://thereserve2.apx.com/mymodule/reg/prjView.asp?id1=1301" TargetMode="External"/><Relationship Id="rId132" Type="http://schemas.openxmlformats.org/officeDocument/2006/relationships/hyperlink" Target="https://acr2.apx.com/mymodule/reg/prjView.asp?id1=303" TargetMode="External"/><Relationship Id="rId784" Type="http://schemas.openxmlformats.org/officeDocument/2006/relationships/hyperlink" Target="https://thereserve2.apx.com/mymodule/reg/prjView.asp?id1=749" TargetMode="External"/><Relationship Id="rId991" Type="http://schemas.openxmlformats.org/officeDocument/2006/relationships/hyperlink" Target="https://thereserve2.apx.com/mymodule/reg/prjView.asp?id1=1257" TargetMode="External"/><Relationship Id="rId1067" Type="http://schemas.openxmlformats.org/officeDocument/2006/relationships/hyperlink" Target="https://acr2.apx.com/mymodule/reg/prjView.asp?id1=292" TargetMode="External"/><Relationship Id="rId437" Type="http://schemas.openxmlformats.org/officeDocument/2006/relationships/hyperlink" Target="https://thereserve2.apx.com/mymodule/reg/prjView.asp?id1=1098" TargetMode="External"/><Relationship Id="rId644" Type="http://schemas.openxmlformats.org/officeDocument/2006/relationships/hyperlink" Target="https://thereserve2.apx.com/mymodule/reg/prjView.asp?id1=449" TargetMode="External"/><Relationship Id="rId851" Type="http://schemas.openxmlformats.org/officeDocument/2006/relationships/hyperlink" Target="https://thereserve2.apx.com/mymodule/reg/prjView.asp?id1=957" TargetMode="External"/><Relationship Id="rId1274" Type="http://schemas.openxmlformats.org/officeDocument/2006/relationships/hyperlink" Target="https://acr2.apx.com/mymodule/reg/prjView.asp?id1=395" TargetMode="External"/><Relationship Id="rId1481" Type="http://schemas.openxmlformats.org/officeDocument/2006/relationships/hyperlink" Target="https://thereserve2.apx.com/mymodule/reg/prjView.asp?id1=1095" TargetMode="External"/><Relationship Id="rId1579" Type="http://schemas.openxmlformats.org/officeDocument/2006/relationships/hyperlink" Target="https://thereserve2.apx.com/mymodule/reg/prjView.asp?id1=1062" TargetMode="External"/><Relationship Id="rId504" Type="http://schemas.openxmlformats.org/officeDocument/2006/relationships/hyperlink" Target="https://thereserve2.apx.com/mymodule/reg/prjView.asp?id1=1175" TargetMode="External"/><Relationship Id="rId711" Type="http://schemas.openxmlformats.org/officeDocument/2006/relationships/hyperlink" Target="https://thereserve2.apx.com/mymodule/reg/prjView.asp?id1=676" TargetMode="External"/><Relationship Id="rId949" Type="http://schemas.openxmlformats.org/officeDocument/2006/relationships/hyperlink" Target="https://acr2.apx.com/mymodule/reg/prjView.asp?id1=497" TargetMode="External"/><Relationship Id="rId1134" Type="http://schemas.openxmlformats.org/officeDocument/2006/relationships/hyperlink" Target="https://acr2.apx.com/mymodule/reg/prjView.asp?id1=546" TargetMode="External"/><Relationship Id="rId1341" Type="http://schemas.openxmlformats.org/officeDocument/2006/relationships/hyperlink" Target="https://thereserve2.apx.com/mymodule/reg/prjView.asp?id1=1209" TargetMode="External"/><Relationship Id="rId1786" Type="http://schemas.openxmlformats.org/officeDocument/2006/relationships/hyperlink" Target="https://acr2.apx.com/mymodule/reg/prjView.asp?id1=262" TargetMode="External"/><Relationship Id="rId78" Type="http://schemas.openxmlformats.org/officeDocument/2006/relationships/hyperlink" Target="https://acr2.apx.com/mymodule/reg/prjView.asp?id1=239" TargetMode="External"/><Relationship Id="rId809" Type="http://schemas.openxmlformats.org/officeDocument/2006/relationships/hyperlink" Target="https://thereserve2.apx.com/mymodule/reg/prjView.asp?id1=781" TargetMode="External"/><Relationship Id="rId1201" Type="http://schemas.openxmlformats.org/officeDocument/2006/relationships/hyperlink" Target="https://thereserve2.apx.com/mymodule/reg/prjView.asp?id1=1174" TargetMode="External"/><Relationship Id="rId1439" Type="http://schemas.openxmlformats.org/officeDocument/2006/relationships/hyperlink" Target="https://acr2.apx.com/mymodule/reg/prjView.asp?id1=755" TargetMode="External"/><Relationship Id="rId1646" Type="http://schemas.openxmlformats.org/officeDocument/2006/relationships/hyperlink" Target="https://acr2.apx.com/mymodule/reg/prjView.asp?id1=371" TargetMode="External"/><Relationship Id="rId1506" Type="http://schemas.openxmlformats.org/officeDocument/2006/relationships/hyperlink" Target="https://acr2.apx.com/mymodule/reg/prjView.asp?id1=751" TargetMode="External"/><Relationship Id="rId1713" Type="http://schemas.openxmlformats.org/officeDocument/2006/relationships/hyperlink" Target="https://acr2.apx.com/mymodule/reg/prjView.asp?id1=256" TargetMode="External"/><Relationship Id="rId294" Type="http://schemas.openxmlformats.org/officeDocument/2006/relationships/hyperlink" Target="https://thereserve2.apx.com/mymodule/reg/prjView.asp?id1=973" TargetMode="External"/><Relationship Id="rId154" Type="http://schemas.openxmlformats.org/officeDocument/2006/relationships/hyperlink" Target="https://acr2.apx.com/mymodule/reg/prjView.asp?id1=353" TargetMode="External"/><Relationship Id="rId361" Type="http://schemas.openxmlformats.org/officeDocument/2006/relationships/hyperlink" Target="https://thereserve2.apx.com/mymodule/reg/prjView.asp?id1=1086" TargetMode="External"/><Relationship Id="rId599" Type="http://schemas.openxmlformats.org/officeDocument/2006/relationships/hyperlink" Target="https://thereserve2.apx.com/mymodule/reg/prjView.asp?id1=393" TargetMode="External"/><Relationship Id="rId459" Type="http://schemas.openxmlformats.org/officeDocument/2006/relationships/hyperlink" Target="https://thereserve2.apx.com/mymodule/reg/prjView.asp?id1=1151" TargetMode="External"/><Relationship Id="rId666" Type="http://schemas.openxmlformats.org/officeDocument/2006/relationships/hyperlink" Target="https://thereserve2.apx.com/mymodule/reg/prjView.asp?id1=981" TargetMode="External"/><Relationship Id="rId873" Type="http://schemas.openxmlformats.org/officeDocument/2006/relationships/hyperlink" Target="https://thereserve2.apx.com/mymodule/reg/prjView.asp?id1=681" TargetMode="External"/><Relationship Id="rId1089" Type="http://schemas.openxmlformats.org/officeDocument/2006/relationships/hyperlink" Target="https://acr2.apx.com/mymodule/reg/prjView.asp?id1=256" TargetMode="External"/><Relationship Id="rId1296" Type="http://schemas.openxmlformats.org/officeDocument/2006/relationships/hyperlink" Target="https://acr2.apx.com/mymodule/reg/prjView.asp?id1=578" TargetMode="External"/><Relationship Id="rId221" Type="http://schemas.openxmlformats.org/officeDocument/2006/relationships/hyperlink" Target="https://thereserve2.apx.com/mymodule/reg/prjView.asp?id1=1010" TargetMode="External"/><Relationship Id="rId319" Type="http://schemas.openxmlformats.org/officeDocument/2006/relationships/hyperlink" Target="https://thereserve2.apx.com/mymodule/reg/prjView.asp?id1=1056" TargetMode="External"/><Relationship Id="rId526" Type="http://schemas.openxmlformats.org/officeDocument/2006/relationships/hyperlink" Target="https://thereserve2.apx.com/mymodule/reg/prjView.asp?id1=1244" TargetMode="External"/><Relationship Id="rId1156" Type="http://schemas.openxmlformats.org/officeDocument/2006/relationships/hyperlink" Target="https://acr2.apx.com/mymodule/reg/prjView.asp?id1=280" TargetMode="External"/><Relationship Id="rId1363" Type="http://schemas.openxmlformats.org/officeDocument/2006/relationships/hyperlink" Target="https://thereserve2.apx.com/mymodule/reg/prjView.asp?id1=1130" TargetMode="External"/><Relationship Id="rId733" Type="http://schemas.openxmlformats.org/officeDocument/2006/relationships/hyperlink" Target="https://thereserve2.apx.com/mymodule/reg/prjView.asp?id1=945" TargetMode="External"/><Relationship Id="rId940" Type="http://schemas.openxmlformats.org/officeDocument/2006/relationships/hyperlink" Target="https://thereserve2.apx.com/mymodule/reg/prjView.asp?id1=1213" TargetMode="External"/><Relationship Id="rId1016" Type="http://schemas.openxmlformats.org/officeDocument/2006/relationships/hyperlink" Target="https://acr2.apx.com/mymodule/reg/prjView.asp?id1=313" TargetMode="External"/><Relationship Id="rId1570" Type="http://schemas.openxmlformats.org/officeDocument/2006/relationships/hyperlink" Target="https://acr2.apx.com/mymodule/reg/prjView.asp?id1=872" TargetMode="External"/><Relationship Id="rId1668" Type="http://schemas.openxmlformats.org/officeDocument/2006/relationships/hyperlink" Target="https://acr2.apx.com/mymodule/reg/prjView.asp?id1=273" TargetMode="External"/><Relationship Id="rId800" Type="http://schemas.openxmlformats.org/officeDocument/2006/relationships/hyperlink" Target="https://thereserve2.apx.com/mymodule/reg/prjView.asp?id1=786" TargetMode="External"/><Relationship Id="rId1223" Type="http://schemas.openxmlformats.org/officeDocument/2006/relationships/hyperlink" Target="https://acr2.apx.com/mymodule/reg/prjView.asp?id1=236" TargetMode="External"/><Relationship Id="rId1430" Type="http://schemas.openxmlformats.org/officeDocument/2006/relationships/hyperlink" Target="https://acr2.apx.com/mymodule/reg/prjView.asp?id1=762" TargetMode="External"/><Relationship Id="rId1528" Type="http://schemas.openxmlformats.org/officeDocument/2006/relationships/hyperlink" Target="https://thereserve2.apx.com/mymodule/reg/prjView.asp?id1=1315" TargetMode="External"/><Relationship Id="rId1735" Type="http://schemas.openxmlformats.org/officeDocument/2006/relationships/hyperlink" Target="https://thereserve2.apx.com/mymodule/reg/prjView.asp?id1=1140" TargetMode="External"/><Relationship Id="rId27" Type="http://schemas.openxmlformats.org/officeDocument/2006/relationships/hyperlink" Target="https://acr2.apx.com/mymodule/reg/prjView.asp?id1=189" TargetMode="External"/><Relationship Id="rId1802" Type="http://schemas.openxmlformats.org/officeDocument/2006/relationships/hyperlink" Target="https://thereserve2.apx.com/mymodule/reg/prjView.asp?id1=1317" TargetMode="External"/><Relationship Id="rId176" Type="http://schemas.openxmlformats.org/officeDocument/2006/relationships/hyperlink" Target="https://acr2.apx.com/mymodule/reg/prjView.asp?id1=388" TargetMode="External"/><Relationship Id="rId383" Type="http://schemas.openxmlformats.org/officeDocument/2006/relationships/hyperlink" Target="https://thereserve2.apx.com/mymodule/reg/prjView.asp?id1=1109" TargetMode="External"/><Relationship Id="rId590" Type="http://schemas.openxmlformats.org/officeDocument/2006/relationships/hyperlink" Target="https://thereserve2.apx.com/mymodule/reg/prjView.asp?id1=661" TargetMode="External"/><Relationship Id="rId243" Type="http://schemas.openxmlformats.org/officeDocument/2006/relationships/hyperlink" Target="https://thereserve2.apx.com/mymodule/reg/prjView.asp?id1=102" TargetMode="External"/><Relationship Id="rId450" Type="http://schemas.openxmlformats.org/officeDocument/2006/relationships/hyperlink" Target="https://thereserve2.apx.com/mymodule/reg/prjView.asp?id1=1143" TargetMode="External"/><Relationship Id="rId688" Type="http://schemas.openxmlformats.org/officeDocument/2006/relationships/hyperlink" Target="https://thereserve2.apx.com/mymodule/reg/prjView.asp?id1=659" TargetMode="External"/><Relationship Id="rId895" Type="http://schemas.openxmlformats.org/officeDocument/2006/relationships/hyperlink" Target="https://thereserve2.apx.com/mymodule/reg/prjView.asp?id1=1191" TargetMode="External"/><Relationship Id="rId1080" Type="http://schemas.openxmlformats.org/officeDocument/2006/relationships/hyperlink" Target="https://thereserve2.apx.com/mymodule/reg/prjView.asp?id1=1412" TargetMode="External"/><Relationship Id="rId103" Type="http://schemas.openxmlformats.org/officeDocument/2006/relationships/hyperlink" Target="https://acr2.apx.com/mymodule/reg/prjView.asp?id1=260" TargetMode="External"/><Relationship Id="rId310" Type="http://schemas.openxmlformats.org/officeDocument/2006/relationships/hyperlink" Target="https://thereserve2.apx.com/mymodule/reg/prjView.asp?id1=1047" TargetMode="External"/><Relationship Id="rId548" Type="http://schemas.openxmlformats.org/officeDocument/2006/relationships/hyperlink" Target="https://thereserve2.apx.com/mymodule/reg/prjView.asp?id1=1279" TargetMode="External"/><Relationship Id="rId755" Type="http://schemas.openxmlformats.org/officeDocument/2006/relationships/hyperlink" Target="https://thereserve2.apx.com/mymodule/reg/prjView.asp?id1=974" TargetMode="External"/><Relationship Id="rId962" Type="http://schemas.openxmlformats.org/officeDocument/2006/relationships/hyperlink" Target="https://acr2.apx.com/mymodule/reg/prjView.asp?id1=279" TargetMode="External"/><Relationship Id="rId1178" Type="http://schemas.openxmlformats.org/officeDocument/2006/relationships/hyperlink" Target="https://acr2.apx.com/mymodule/reg/prjView.asp?id1=355" TargetMode="External"/><Relationship Id="rId1385" Type="http://schemas.openxmlformats.org/officeDocument/2006/relationships/hyperlink" Target="https://acr2.apx.com/mymodule/reg/prjView.asp?id1=200" TargetMode="External"/><Relationship Id="rId1592" Type="http://schemas.openxmlformats.org/officeDocument/2006/relationships/hyperlink" Target="https://acr2.apx.com/mymodule/reg/prjView.asp?id1=266" TargetMode="External"/><Relationship Id="rId91" Type="http://schemas.openxmlformats.org/officeDocument/2006/relationships/hyperlink" Target="https://acr2.apx.com/mymodule/reg/prjView.asp?id1=249" TargetMode="External"/><Relationship Id="rId408" Type="http://schemas.openxmlformats.org/officeDocument/2006/relationships/hyperlink" Target="https://thereserve2.apx.com/mymodule/reg/prjView.asp?id1=1124" TargetMode="External"/><Relationship Id="rId615" Type="http://schemas.openxmlformats.org/officeDocument/2006/relationships/hyperlink" Target="https://thereserve2.apx.com/mymodule/reg/prjView.asp?id1=607" TargetMode="External"/><Relationship Id="rId822" Type="http://schemas.openxmlformats.org/officeDocument/2006/relationships/hyperlink" Target="https://thereserve2.apx.com/mymodule/reg/prjView.asp?id1=994" TargetMode="External"/><Relationship Id="rId1038" Type="http://schemas.openxmlformats.org/officeDocument/2006/relationships/hyperlink" Target="https://thereserve2.apx.com/mymodule/reg/prjView.asp?id1=1215" TargetMode="External"/><Relationship Id="rId1245" Type="http://schemas.openxmlformats.org/officeDocument/2006/relationships/hyperlink" Target="https://acr2.apx.com/mymodule/reg/prjView.asp?id1=619" TargetMode="External"/><Relationship Id="rId1452" Type="http://schemas.openxmlformats.org/officeDocument/2006/relationships/hyperlink" Target="https://acr2.apx.com/mymodule/reg/prjView.asp?id1=427" TargetMode="External"/><Relationship Id="rId1105" Type="http://schemas.openxmlformats.org/officeDocument/2006/relationships/hyperlink" Target="https://thereserve2.apx.com/mymodule/reg/prjView.asp?id1=1291" TargetMode="External"/><Relationship Id="rId1312" Type="http://schemas.openxmlformats.org/officeDocument/2006/relationships/hyperlink" Target="https://thereserve2.apx.com/mymodule/reg/prjView.asp?id1=969" TargetMode="External"/><Relationship Id="rId1757" Type="http://schemas.openxmlformats.org/officeDocument/2006/relationships/hyperlink" Target="https://acr2.apx.com/mymodule/reg/prjView.asp?id1=1040" TargetMode="External"/><Relationship Id="rId49" Type="http://schemas.openxmlformats.org/officeDocument/2006/relationships/hyperlink" Target="https://acr2.apx.com/mymodule/reg/prjView.asp?id1=211" TargetMode="External"/><Relationship Id="rId1617" Type="http://schemas.openxmlformats.org/officeDocument/2006/relationships/hyperlink" Target="https://acr2.apx.com/mymodule/reg/prjView.asp?id1=746" TargetMode="External"/><Relationship Id="rId198" Type="http://schemas.openxmlformats.org/officeDocument/2006/relationships/hyperlink" Target="https://thereserve2.apx.com/mymodule/reg/prjView.asp?id1=1002" TargetMode="External"/><Relationship Id="rId265" Type="http://schemas.openxmlformats.org/officeDocument/2006/relationships/hyperlink" Target="https://acr2.apx.com/mymodule/reg/prjView.asp?id1=232" TargetMode="External"/><Relationship Id="rId472" Type="http://schemas.openxmlformats.org/officeDocument/2006/relationships/hyperlink" Target="https://thereserve2.apx.com/mymodule/reg/prjView.asp?id1=1155" TargetMode="External"/><Relationship Id="rId125" Type="http://schemas.openxmlformats.org/officeDocument/2006/relationships/hyperlink" Target="https://acr2.apx.com/mymodule/reg/prjView.asp?id1=285" TargetMode="External"/><Relationship Id="rId332" Type="http://schemas.openxmlformats.org/officeDocument/2006/relationships/hyperlink" Target="https://thereserve2.apx.com/mymodule/reg/prjView.asp?id1=1068" TargetMode="External"/><Relationship Id="rId777" Type="http://schemas.openxmlformats.org/officeDocument/2006/relationships/hyperlink" Target="https://thereserve2.apx.com/mymodule/reg/prjView.asp?id1=488" TargetMode="External"/><Relationship Id="rId984" Type="http://schemas.openxmlformats.org/officeDocument/2006/relationships/hyperlink" Target="https://thereserve2.apx.com/mymodule/reg/prjView.asp?id1=1161" TargetMode="External"/><Relationship Id="rId637" Type="http://schemas.openxmlformats.org/officeDocument/2006/relationships/hyperlink" Target="https://thereserve2.apx.com/mymodule/reg/prjView.asp?id1=836" TargetMode="External"/><Relationship Id="rId844" Type="http://schemas.openxmlformats.org/officeDocument/2006/relationships/hyperlink" Target="https://thereserve2.apx.com/mymodule/reg/prjView.asp?id1=977" TargetMode="External"/><Relationship Id="rId1267" Type="http://schemas.openxmlformats.org/officeDocument/2006/relationships/hyperlink" Target="https://acr2.apx.com/mymodule/reg/prjView.asp?id1=417" TargetMode="External"/><Relationship Id="rId1474" Type="http://schemas.openxmlformats.org/officeDocument/2006/relationships/hyperlink" Target="https://thereserve2.apx.com/mymodule/reg/prjView.asp?id1=1291" TargetMode="External"/><Relationship Id="rId1681" Type="http://schemas.openxmlformats.org/officeDocument/2006/relationships/hyperlink" Target="https://acr2.apx.com/mymodule/reg/prjView.asp?id1=210" TargetMode="External"/><Relationship Id="rId704" Type="http://schemas.openxmlformats.org/officeDocument/2006/relationships/hyperlink" Target="https://thereserve2.apx.com/mymodule/reg/prjView.asp?id1=497" TargetMode="External"/><Relationship Id="rId911" Type="http://schemas.openxmlformats.org/officeDocument/2006/relationships/hyperlink" Target="https://thereserve2.apx.com/mymodule/reg/prjView.asp?id1=1078" TargetMode="External"/><Relationship Id="rId1127" Type="http://schemas.openxmlformats.org/officeDocument/2006/relationships/hyperlink" Target="https://acr2.apx.com/mymodule/reg/prjView.asp?id1=249" TargetMode="External"/><Relationship Id="rId1334" Type="http://schemas.openxmlformats.org/officeDocument/2006/relationships/hyperlink" Target="https://thereserve2.apx.com/mymodule/reg/prjView.asp?id1=1122" TargetMode="External"/><Relationship Id="rId1541" Type="http://schemas.openxmlformats.org/officeDocument/2006/relationships/hyperlink" Target="https://thereserve2.apx.com/mymodule/reg/prjView.asp?id1=1436" TargetMode="External"/><Relationship Id="rId1779" Type="http://schemas.openxmlformats.org/officeDocument/2006/relationships/hyperlink" Target="https://thereserve2.apx.com/mymodule/reg/prjView.asp?id1=1316" TargetMode="External"/><Relationship Id="rId40" Type="http://schemas.openxmlformats.org/officeDocument/2006/relationships/hyperlink" Target="https://acr2.apx.com/mymodule/reg/prjView.asp?id1=202" TargetMode="External"/><Relationship Id="rId1401" Type="http://schemas.openxmlformats.org/officeDocument/2006/relationships/hyperlink" Target="https://acr2.apx.com/mymodule/reg/prjView.asp?id1=650" TargetMode="External"/><Relationship Id="rId1639" Type="http://schemas.openxmlformats.org/officeDocument/2006/relationships/hyperlink" Target="https://acr2.apx.com/mymodule/reg/prjView.asp?id1=761" TargetMode="External"/><Relationship Id="rId1706" Type="http://schemas.openxmlformats.org/officeDocument/2006/relationships/hyperlink" Target="https://acr2.apx.com/mymodule/reg/prjView.asp?id1=607" TargetMode="External"/><Relationship Id="rId287" Type="http://schemas.openxmlformats.org/officeDocument/2006/relationships/hyperlink" Target="https://acr2.apx.com/mymodule/reg/prjView.asp?id1=226" TargetMode="External"/><Relationship Id="rId494" Type="http://schemas.openxmlformats.org/officeDocument/2006/relationships/hyperlink" Target="https://thereserve2.apx.com/mymodule/reg/prjView.asp?id1=1106" TargetMode="External"/><Relationship Id="rId147" Type="http://schemas.openxmlformats.org/officeDocument/2006/relationships/hyperlink" Target="https://acr2.apx.com/mymodule/reg/prjView.asp?id1=342" TargetMode="External"/><Relationship Id="rId354" Type="http://schemas.openxmlformats.org/officeDocument/2006/relationships/hyperlink" Target="https://thereserve2.apx.com/mymodule/reg/prjView.asp?id1=1078" TargetMode="External"/><Relationship Id="rId799" Type="http://schemas.openxmlformats.org/officeDocument/2006/relationships/hyperlink" Target="https://thereserve2.apx.com/mymodule/reg/prjView.asp?id1=833" TargetMode="External"/><Relationship Id="rId1191" Type="http://schemas.openxmlformats.org/officeDocument/2006/relationships/hyperlink" Target="https://thereserve2.apx.com/mymodule/reg/prjView.asp?id1=1103" TargetMode="External"/><Relationship Id="rId561" Type="http://schemas.openxmlformats.org/officeDocument/2006/relationships/hyperlink" Target="https://thereserve2.apx.com/mymodule/reg/prjView.asp?id1=1263" TargetMode="External"/><Relationship Id="rId659" Type="http://schemas.openxmlformats.org/officeDocument/2006/relationships/hyperlink" Target="https://thereserve2.apx.com/mymodule/reg/prjView.asp?id1=604" TargetMode="External"/><Relationship Id="rId866" Type="http://schemas.openxmlformats.org/officeDocument/2006/relationships/hyperlink" Target="https://thereserve2.apx.com/mymodule/reg/prjView.asp?id1=697" TargetMode="External"/><Relationship Id="rId1289" Type="http://schemas.openxmlformats.org/officeDocument/2006/relationships/hyperlink" Target="https://acr2.apx.com/mymodule/reg/prjView.asp?id1=493" TargetMode="External"/><Relationship Id="rId1496" Type="http://schemas.openxmlformats.org/officeDocument/2006/relationships/hyperlink" Target="https://acr2.apx.com/mymodule/reg/prjView.asp?id1=355" TargetMode="External"/><Relationship Id="rId214" Type="http://schemas.openxmlformats.org/officeDocument/2006/relationships/hyperlink" Target="https://thereserve2.apx.com/mymodule/reg/prjView.asp?id1=101" TargetMode="External"/><Relationship Id="rId421" Type="http://schemas.openxmlformats.org/officeDocument/2006/relationships/hyperlink" Target="https://thereserve2.apx.com/mymodule/reg/prjView.asp?id1=1130" TargetMode="External"/><Relationship Id="rId519" Type="http://schemas.openxmlformats.org/officeDocument/2006/relationships/hyperlink" Target="https://thereserve2.apx.com/mymodule/reg/prjView.asp?id1=1139" TargetMode="External"/><Relationship Id="rId1051" Type="http://schemas.openxmlformats.org/officeDocument/2006/relationships/hyperlink" Target="https://acr2.apx.com/mymodule/reg/prjView.asp?id1=189" TargetMode="External"/><Relationship Id="rId1149" Type="http://schemas.openxmlformats.org/officeDocument/2006/relationships/hyperlink" Target="https://thereserve2.apx.com/mymodule/reg/prjView.asp?id1=1102" TargetMode="External"/><Relationship Id="rId1356" Type="http://schemas.openxmlformats.org/officeDocument/2006/relationships/hyperlink" Target="https://thereserve2.apx.com/mymodule/reg/prjView.asp?id1=1152" TargetMode="External"/><Relationship Id="rId726" Type="http://schemas.openxmlformats.org/officeDocument/2006/relationships/hyperlink" Target="https://thereserve2.apx.com/mymodule/reg/prjView.asp?id1=418" TargetMode="External"/><Relationship Id="rId933" Type="http://schemas.openxmlformats.org/officeDocument/2006/relationships/hyperlink" Target="https://thereserve2.apx.com/mymodule/reg/prjView.asp?id1=1128" TargetMode="External"/><Relationship Id="rId1009" Type="http://schemas.openxmlformats.org/officeDocument/2006/relationships/hyperlink" Target="https://thereserve2.apx.com/mymodule/reg/prjView.asp?id1=1156" TargetMode="External"/><Relationship Id="rId1563" Type="http://schemas.openxmlformats.org/officeDocument/2006/relationships/hyperlink" Target="https://acr2.apx.com/mymodule/reg/prjView.asp?id1=280" TargetMode="External"/><Relationship Id="rId1770" Type="http://schemas.openxmlformats.org/officeDocument/2006/relationships/hyperlink" Target="https://acr2.apx.com/mymodule/reg/prjView.asp?id1=493" TargetMode="External"/><Relationship Id="rId62" Type="http://schemas.openxmlformats.org/officeDocument/2006/relationships/hyperlink" Target="https://acr2.apx.com/mymodule/reg/prjView.asp?id1=232" TargetMode="External"/><Relationship Id="rId1216" Type="http://schemas.openxmlformats.org/officeDocument/2006/relationships/hyperlink" Target="https://acr2.apx.com/mymodule/reg/prjView.asp?id1=388" TargetMode="External"/><Relationship Id="rId1423" Type="http://schemas.openxmlformats.org/officeDocument/2006/relationships/hyperlink" Target="https://acr2.apx.com/mymodule/reg/prjView.asp?id1=544" TargetMode="External"/><Relationship Id="rId1630" Type="http://schemas.openxmlformats.org/officeDocument/2006/relationships/hyperlink" Target="https://acr2.apx.com/mymodule/reg/prjView.asp?id1=255" TargetMode="External"/><Relationship Id="rId1728" Type="http://schemas.openxmlformats.org/officeDocument/2006/relationships/hyperlink" Target="https://acr2.apx.com/mymodule/reg/prjView.asp?id1=182" TargetMode="External"/><Relationship Id="rId169" Type="http://schemas.openxmlformats.org/officeDocument/2006/relationships/hyperlink" Target="https://acr2.apx.com/mymodule/reg/prjView.asp?id1=377" TargetMode="External"/><Relationship Id="rId376" Type="http://schemas.openxmlformats.org/officeDocument/2006/relationships/hyperlink" Target="https://thereserve2.apx.com/mymodule/reg/prjView.asp?id1=1049" TargetMode="External"/><Relationship Id="rId583" Type="http://schemas.openxmlformats.org/officeDocument/2006/relationships/hyperlink" Target="https://thereserve2.apx.com/mymodule/reg/prjView.asp?id1=1311" TargetMode="External"/><Relationship Id="rId790" Type="http://schemas.openxmlformats.org/officeDocument/2006/relationships/hyperlink" Target="https://thereserve2.apx.com/mymodule/reg/prjView.asp?id1=777" TargetMode="External"/><Relationship Id="rId4" Type="http://schemas.openxmlformats.org/officeDocument/2006/relationships/hyperlink" Target="http://www.vcsprojectdatabase.org/" TargetMode="External"/><Relationship Id="rId236" Type="http://schemas.openxmlformats.org/officeDocument/2006/relationships/hyperlink" Target="https://thereserve2.apx.com/mymodule/reg/prjView.asp?id1=102" TargetMode="External"/><Relationship Id="rId443" Type="http://schemas.openxmlformats.org/officeDocument/2006/relationships/hyperlink" Target="https://thereserve2.apx.com/mymodule/reg/prjView.asp?id1=1135" TargetMode="External"/><Relationship Id="rId650" Type="http://schemas.openxmlformats.org/officeDocument/2006/relationships/hyperlink" Target="https://thereserve2.apx.com/mymodule/reg/prjView.asp?id1=450" TargetMode="External"/><Relationship Id="rId888" Type="http://schemas.openxmlformats.org/officeDocument/2006/relationships/hyperlink" Target="https://thereserve2.apx.com/mymodule/reg/prjView.asp?id1=1086" TargetMode="External"/><Relationship Id="rId1073" Type="http://schemas.openxmlformats.org/officeDocument/2006/relationships/hyperlink" Target="https://thereserve2.apx.com/mymodule/reg/prjView.asp?id1=1340" TargetMode="External"/><Relationship Id="rId1280" Type="http://schemas.openxmlformats.org/officeDocument/2006/relationships/hyperlink" Target="https://thereserve2.apx.com/mymodule/reg/prjView.asp?id1=1080" TargetMode="External"/><Relationship Id="rId303" Type="http://schemas.openxmlformats.org/officeDocument/2006/relationships/hyperlink" Target="https://thereserve2.apx.com/mymodule/reg/prjView.asp?id1=989" TargetMode="External"/><Relationship Id="rId748" Type="http://schemas.openxmlformats.org/officeDocument/2006/relationships/hyperlink" Target="https://thereserve2.apx.com/mymodule/reg/prjView.asp?id1=440" TargetMode="External"/><Relationship Id="rId955" Type="http://schemas.openxmlformats.org/officeDocument/2006/relationships/hyperlink" Target="https://acr2.apx.com/mymodule/reg/prjView.asp?id1=280" TargetMode="External"/><Relationship Id="rId1140" Type="http://schemas.openxmlformats.org/officeDocument/2006/relationships/hyperlink" Target="https://thereserve2.apx.com/mymodule/reg/prjView.asp?id1=1032" TargetMode="External"/><Relationship Id="rId1378" Type="http://schemas.openxmlformats.org/officeDocument/2006/relationships/hyperlink" Target="https://thereserve2.apx.com/mymodule/reg/prjView.asp?id1=1183" TargetMode="External"/><Relationship Id="rId1585" Type="http://schemas.openxmlformats.org/officeDocument/2006/relationships/hyperlink" Target="https://acr2.apx.com/mymodule/reg/prjView.asp?id1=388" TargetMode="External"/><Relationship Id="rId1792" Type="http://schemas.openxmlformats.org/officeDocument/2006/relationships/hyperlink" Target="https://acr2.apx.com/mymodule/reg/prjView.asp?id1=542" TargetMode="External"/><Relationship Id="rId84" Type="http://schemas.openxmlformats.org/officeDocument/2006/relationships/hyperlink" Target="https://acr2.apx.com/mymodule/reg/prjView.asp?id1=241" TargetMode="External"/><Relationship Id="rId510" Type="http://schemas.openxmlformats.org/officeDocument/2006/relationships/hyperlink" Target="https://thereserve2.apx.com/mymodule/reg/prjView.asp?id1=1136" TargetMode="External"/><Relationship Id="rId608" Type="http://schemas.openxmlformats.org/officeDocument/2006/relationships/hyperlink" Target="https://thereserve2.apx.com/mymodule/reg/prjView.asp?id1=607" TargetMode="External"/><Relationship Id="rId815" Type="http://schemas.openxmlformats.org/officeDocument/2006/relationships/hyperlink" Target="https://thereserve2.apx.com/mymodule/reg/prjView.asp?id1=645" TargetMode="External"/><Relationship Id="rId1238" Type="http://schemas.openxmlformats.org/officeDocument/2006/relationships/hyperlink" Target="https://acr2.apx.com/mymodule/reg/prjView.asp?id1=407" TargetMode="External"/><Relationship Id="rId1445" Type="http://schemas.openxmlformats.org/officeDocument/2006/relationships/hyperlink" Target="https://thereserve2.apx.com/mymodule/reg/prjView.asp?id1=1330" TargetMode="External"/><Relationship Id="rId1652" Type="http://schemas.openxmlformats.org/officeDocument/2006/relationships/hyperlink" Target="https://ww2.arb.ca.gov/sites/default/files/2022-11/debs5072.pdf" TargetMode="External"/><Relationship Id="rId1000" Type="http://schemas.openxmlformats.org/officeDocument/2006/relationships/hyperlink" Target="https://acr2.apx.com/mymodule/reg/prjView.asp?id1=241" TargetMode="External"/><Relationship Id="rId1305" Type="http://schemas.openxmlformats.org/officeDocument/2006/relationships/hyperlink" Target="https://acr2.apx.com/mymodule/reg/prjView.asp?id1=256" TargetMode="External"/><Relationship Id="rId107" Type="http://schemas.openxmlformats.org/officeDocument/2006/relationships/hyperlink" Target="https://acr2.apx.com/mymodule/reg/prjView.asp?id1=265" TargetMode="External"/><Relationship Id="rId454" Type="http://schemas.openxmlformats.org/officeDocument/2006/relationships/hyperlink" Target="https://thereserve2.apx.com/mymodule/reg/prjView.asp?id1=1147" TargetMode="External"/><Relationship Id="rId661" Type="http://schemas.openxmlformats.org/officeDocument/2006/relationships/hyperlink" Target="https://thereserve2.apx.com/mymodule/reg/prjView.asp?id1=604" TargetMode="External"/><Relationship Id="rId759" Type="http://schemas.openxmlformats.org/officeDocument/2006/relationships/hyperlink" Target="https://thereserve2.apx.com/mymodule/reg/prjView.asp?id1=956" TargetMode="External"/><Relationship Id="rId966" Type="http://schemas.openxmlformats.org/officeDocument/2006/relationships/hyperlink" Target="https://thereserve2.apx.com/mymodule/reg/prjView.asp?id1=1376" TargetMode="External"/><Relationship Id="rId1291" Type="http://schemas.openxmlformats.org/officeDocument/2006/relationships/hyperlink" Target="https://thereserve2.apx.com/mymodule/reg/prjView.asp?id1=1213" TargetMode="External"/><Relationship Id="rId1389" Type="http://schemas.openxmlformats.org/officeDocument/2006/relationships/hyperlink" Target="https://thereserve2.apx.com/mymodule/reg/prjView.asp?id1=1132" TargetMode="External"/><Relationship Id="rId1512" Type="http://schemas.openxmlformats.org/officeDocument/2006/relationships/hyperlink" Target="https://thereserve2.apx.com/mymodule/reg/prjView.asp?id1=1063" TargetMode="External"/><Relationship Id="rId1596" Type="http://schemas.openxmlformats.org/officeDocument/2006/relationships/hyperlink" Target="https://acr2.apx.com/mymodule/reg/prjView.asp?id1=731" TargetMode="External"/><Relationship Id="rId11" Type="http://schemas.openxmlformats.org/officeDocument/2006/relationships/hyperlink" Target="https://acr2.apx.com/mymodule/reg/prjView.asp?id1=173" TargetMode="External"/><Relationship Id="rId314" Type="http://schemas.openxmlformats.org/officeDocument/2006/relationships/hyperlink" Target="https://thereserve2.apx.com/mymodule/reg/prjView.asp?id1=1036" TargetMode="External"/><Relationship Id="rId398" Type="http://schemas.openxmlformats.org/officeDocument/2006/relationships/hyperlink" Target="https://thereserve2.apx.com/mymodule/reg/prjView.asp?id1=1122" TargetMode="External"/><Relationship Id="rId521" Type="http://schemas.openxmlformats.org/officeDocument/2006/relationships/hyperlink" Target="https://thereserve2.apx.com/mymodule/reg/prjView.asp?id1=1183" TargetMode="External"/><Relationship Id="rId619" Type="http://schemas.openxmlformats.org/officeDocument/2006/relationships/hyperlink" Target="https://thereserve2.apx.com/mymodule/reg/prjView.asp?id1=657" TargetMode="External"/><Relationship Id="rId1151" Type="http://schemas.openxmlformats.org/officeDocument/2006/relationships/hyperlink" Target="https://acr2.apx.com/mymodule/reg/prjView.asp?id1=182" TargetMode="External"/><Relationship Id="rId1249" Type="http://schemas.openxmlformats.org/officeDocument/2006/relationships/hyperlink" Target="https://thereserve2.apx.com/mymodule/reg/prjView.asp?id1=1481" TargetMode="External"/><Relationship Id="rId95" Type="http://schemas.openxmlformats.org/officeDocument/2006/relationships/hyperlink" Target="https://acr2.apx.com/mymodule/reg/prjView.asp?id1=255" TargetMode="External"/><Relationship Id="rId160" Type="http://schemas.openxmlformats.org/officeDocument/2006/relationships/hyperlink" Target="https://acr2.apx.com/mymodule/reg/prjView.asp?id1=358" TargetMode="External"/><Relationship Id="rId826" Type="http://schemas.openxmlformats.org/officeDocument/2006/relationships/hyperlink" Target="https://thereserve2.apx.com/mymodule/reg/prjView.asp?id1=994" TargetMode="External"/><Relationship Id="rId1011" Type="http://schemas.openxmlformats.org/officeDocument/2006/relationships/hyperlink" Target="https://thereserve2.apx.com/mymodule/reg/prjView.asp?id1=1153" TargetMode="External"/><Relationship Id="rId1109" Type="http://schemas.openxmlformats.org/officeDocument/2006/relationships/hyperlink" Target="https://thereserve2.apx.com/mymodule/reg/prjView.asp?id1=1314" TargetMode="External"/><Relationship Id="rId1456" Type="http://schemas.openxmlformats.org/officeDocument/2006/relationships/hyperlink" Target="https://ww2.arb.ca.gov/sites/default/files/2022-11/debs6314.pdf" TargetMode="External"/><Relationship Id="rId1663" Type="http://schemas.openxmlformats.org/officeDocument/2006/relationships/hyperlink" Target="https://acr2.apx.com/mymodule/reg/prjView.asp?id1=542" TargetMode="External"/><Relationship Id="rId258" Type="http://schemas.openxmlformats.org/officeDocument/2006/relationships/hyperlink" Target="https://thereserve2.apx.com/mymodule/reg/prjView.asp?id1=1035" TargetMode="External"/><Relationship Id="rId465" Type="http://schemas.openxmlformats.org/officeDocument/2006/relationships/hyperlink" Target="https://thereserve2.apx.com/mymodule/reg/prjView.asp?id1=1153" TargetMode="External"/><Relationship Id="rId672" Type="http://schemas.openxmlformats.org/officeDocument/2006/relationships/hyperlink" Target="https://thereserve2.apx.com/mymodule/reg/prjView.asp?id1=463" TargetMode="External"/><Relationship Id="rId1095" Type="http://schemas.openxmlformats.org/officeDocument/2006/relationships/hyperlink" Target="https://thereserve2.apx.com/mymodule/reg/prjView.asp?id1=1401" TargetMode="External"/><Relationship Id="rId1316" Type="http://schemas.openxmlformats.org/officeDocument/2006/relationships/hyperlink" Target="https://acr2.apx.com/mymodule/reg/prjView.asp?id1=249" TargetMode="External"/><Relationship Id="rId1523" Type="http://schemas.openxmlformats.org/officeDocument/2006/relationships/hyperlink" Target="https://thereserve2.apx.com/mymodule/reg/prjView.asp?id1=1035" TargetMode="External"/><Relationship Id="rId1730" Type="http://schemas.openxmlformats.org/officeDocument/2006/relationships/hyperlink" Target="https://acr2.apx.com/mymodule/reg/prjView.asp?id1=182" TargetMode="External"/><Relationship Id="rId22" Type="http://schemas.openxmlformats.org/officeDocument/2006/relationships/hyperlink" Target="https://acr2.apx.com/mymodule/reg/prjView.asp?id1=189" TargetMode="External"/><Relationship Id="rId118" Type="http://schemas.openxmlformats.org/officeDocument/2006/relationships/hyperlink" Target="https://acr2.apx.com/mymodule/reg/prjView.asp?id1=281" TargetMode="External"/><Relationship Id="rId325" Type="http://schemas.openxmlformats.org/officeDocument/2006/relationships/hyperlink" Target="https://thereserve2.apx.com/mymodule/reg/prjView.asp?id1=1057" TargetMode="External"/><Relationship Id="rId532" Type="http://schemas.openxmlformats.org/officeDocument/2006/relationships/hyperlink" Target="https://thereserve2.apx.com/mymodule/reg/prjView.asp?id1=1204" TargetMode="External"/><Relationship Id="rId977" Type="http://schemas.openxmlformats.org/officeDocument/2006/relationships/hyperlink" Target="https://acr2.apx.com/mymodule/reg/prjView.asp?id1=535" TargetMode="External"/><Relationship Id="rId1162" Type="http://schemas.openxmlformats.org/officeDocument/2006/relationships/hyperlink" Target="https://thereserve2.apx.com/mymodule/reg/prjView.asp?id1=1145" TargetMode="External"/><Relationship Id="rId171" Type="http://schemas.openxmlformats.org/officeDocument/2006/relationships/hyperlink" Target="https://acr2.apx.com/mymodule/reg/prjView.asp?id1=383" TargetMode="External"/><Relationship Id="rId837" Type="http://schemas.openxmlformats.org/officeDocument/2006/relationships/hyperlink" Target="https://thereserve2.apx.com/mymodule/reg/prjView.asp?id1=780" TargetMode="External"/><Relationship Id="rId1022" Type="http://schemas.openxmlformats.org/officeDocument/2006/relationships/hyperlink" Target="https://acr2.apx.com/mymodule/reg/prjView.asp?id1=543" TargetMode="External"/><Relationship Id="rId1467" Type="http://schemas.openxmlformats.org/officeDocument/2006/relationships/hyperlink" Target="https://thereserve2.apx.com/mymodule/reg/prjView.asp?id1=1138" TargetMode="External"/><Relationship Id="rId1674" Type="http://schemas.openxmlformats.org/officeDocument/2006/relationships/hyperlink" Target="https://acr2.apx.com/mymodule/reg/prjView.asp?id1=669" TargetMode="External"/><Relationship Id="rId269" Type="http://schemas.openxmlformats.org/officeDocument/2006/relationships/hyperlink" Target="https://acr2.apx.com/mymodule/reg/prjView.asp?id1=472" TargetMode="External"/><Relationship Id="rId476" Type="http://schemas.openxmlformats.org/officeDocument/2006/relationships/hyperlink" Target="https://thereserve2.apx.com/mymodule/reg/prjView.asp?id1=1156" TargetMode="External"/><Relationship Id="rId683" Type="http://schemas.openxmlformats.org/officeDocument/2006/relationships/hyperlink" Target="https://thereserve2.apx.com/mymodule/reg/prjView.asp?id1=959" TargetMode="External"/><Relationship Id="rId890" Type="http://schemas.openxmlformats.org/officeDocument/2006/relationships/hyperlink" Target="https://thereserve2.apx.com/mymodule/reg/prjView.asp?id1=1086" TargetMode="External"/><Relationship Id="rId904" Type="http://schemas.openxmlformats.org/officeDocument/2006/relationships/hyperlink" Target="https://thereserve2.apx.com/mymodule/reg/prjView.asp?id1=1265" TargetMode="External"/><Relationship Id="rId1327" Type="http://schemas.openxmlformats.org/officeDocument/2006/relationships/hyperlink" Target="https://acr2.apx.com/mymodule/reg/prjView.asp?id1=281" TargetMode="External"/><Relationship Id="rId1534" Type="http://schemas.openxmlformats.org/officeDocument/2006/relationships/hyperlink" Target="https://thereserve2.apx.com/mymodule/reg/prjView.asp?id1=1316" TargetMode="External"/><Relationship Id="rId1741" Type="http://schemas.openxmlformats.org/officeDocument/2006/relationships/hyperlink" Target="https://acr2.apx.com/mymodule/reg/prjView.asp?id1=850" TargetMode="External"/><Relationship Id="rId33" Type="http://schemas.openxmlformats.org/officeDocument/2006/relationships/hyperlink" Target="https://acr2.apx.com/mymodule/reg/prjView.asp?id1=196" TargetMode="External"/><Relationship Id="rId129" Type="http://schemas.openxmlformats.org/officeDocument/2006/relationships/hyperlink" Target="https://acr2.apx.com/mymodule/reg/prjView.asp?id1=287" TargetMode="External"/><Relationship Id="rId336" Type="http://schemas.openxmlformats.org/officeDocument/2006/relationships/hyperlink" Target="https://thereserve2.apx.com/mymodule/reg/prjView.asp?id1=1069" TargetMode="External"/><Relationship Id="rId543" Type="http://schemas.openxmlformats.org/officeDocument/2006/relationships/hyperlink" Target="https://thereserve2.apx.com/mymodule/reg/prjView.asp?id1=1251" TargetMode="External"/><Relationship Id="rId988" Type="http://schemas.openxmlformats.org/officeDocument/2006/relationships/hyperlink" Target="https://acr2.apx.com/mymodule/reg/prjView.asp?id1=200" TargetMode="External"/><Relationship Id="rId1173" Type="http://schemas.openxmlformats.org/officeDocument/2006/relationships/hyperlink" Target="https://thereserve2.apx.com/mymodule/reg/prjView.asp?id1=1257" TargetMode="External"/><Relationship Id="rId1380" Type="http://schemas.openxmlformats.org/officeDocument/2006/relationships/hyperlink" Target="https://thereserve2.apx.com/mymodule/reg/prjView.asp?id1=1321" TargetMode="External"/><Relationship Id="rId1601" Type="http://schemas.openxmlformats.org/officeDocument/2006/relationships/hyperlink" Target="https://acr2.apx.com/mymodule/reg/prjView.asp?id1=275" TargetMode="External"/><Relationship Id="rId182" Type="http://schemas.openxmlformats.org/officeDocument/2006/relationships/hyperlink" Target="https://acr2.apx.com/mymodule/reg/prjView.asp?id1=429" TargetMode="External"/><Relationship Id="rId403" Type="http://schemas.openxmlformats.org/officeDocument/2006/relationships/hyperlink" Target="https://thereserve2.apx.com/mymodule/reg/prjView.asp?id1=1123" TargetMode="External"/><Relationship Id="rId750" Type="http://schemas.openxmlformats.org/officeDocument/2006/relationships/hyperlink" Target="https://thereserve2.apx.com/mymodule/reg/prjView.asp?id1=952" TargetMode="External"/><Relationship Id="rId848" Type="http://schemas.openxmlformats.org/officeDocument/2006/relationships/hyperlink" Target="https://thereserve2.apx.com/mymodule/reg/prjView.asp?id1=577" TargetMode="External"/><Relationship Id="rId1033" Type="http://schemas.openxmlformats.org/officeDocument/2006/relationships/hyperlink" Target="https://acr2.apx.com/mymodule/reg/prjView.asp?id1=522" TargetMode="External"/><Relationship Id="rId1478" Type="http://schemas.openxmlformats.org/officeDocument/2006/relationships/hyperlink" Target="https://acr2.apx.com/mymodule/reg/prjView.asp?id1=546" TargetMode="External"/><Relationship Id="rId1685" Type="http://schemas.openxmlformats.org/officeDocument/2006/relationships/hyperlink" Target="https://acr2.apx.com/mymodule/reg/prjView.asp?id1=911" TargetMode="External"/><Relationship Id="rId487" Type="http://schemas.openxmlformats.org/officeDocument/2006/relationships/hyperlink" Target="https://thereserve2.apx.com/mymodule/reg/prjView.asp?id1=1141" TargetMode="External"/><Relationship Id="rId610" Type="http://schemas.openxmlformats.org/officeDocument/2006/relationships/hyperlink" Target="https://thereserve2.apx.com/mymodule/reg/prjView.asp?id1=607" TargetMode="External"/><Relationship Id="rId694" Type="http://schemas.openxmlformats.org/officeDocument/2006/relationships/hyperlink" Target="https://thereserve2.apx.com/mymodule/reg/prjView.asp?id1=659" TargetMode="External"/><Relationship Id="rId708" Type="http://schemas.openxmlformats.org/officeDocument/2006/relationships/hyperlink" Target="https://thereserve2.apx.com/mymodule/reg/prjView.asp?id1=683" TargetMode="External"/><Relationship Id="rId915" Type="http://schemas.openxmlformats.org/officeDocument/2006/relationships/hyperlink" Target="https://thereserve2.apx.com/mymodule/reg/prjView.asp?id1=1297" TargetMode="External"/><Relationship Id="rId1240" Type="http://schemas.openxmlformats.org/officeDocument/2006/relationships/hyperlink" Target="https://thereserve2.apx.com/mymodule/reg/prjView.asp?id1=1205" TargetMode="External"/><Relationship Id="rId1338" Type="http://schemas.openxmlformats.org/officeDocument/2006/relationships/hyperlink" Target="https://acr2.apx.com/mymodule/reg/prjView.asp?id1=355" TargetMode="External"/><Relationship Id="rId1545" Type="http://schemas.openxmlformats.org/officeDocument/2006/relationships/hyperlink" Target="https://acr2.apx.com/mymodule/reg/prjView.asp?id1=236" TargetMode="External"/><Relationship Id="rId347" Type="http://schemas.openxmlformats.org/officeDocument/2006/relationships/hyperlink" Target="https://thereserve2.apx.com/mymodule/reg/prjView.asp?id1=1077" TargetMode="External"/><Relationship Id="rId999" Type="http://schemas.openxmlformats.org/officeDocument/2006/relationships/hyperlink" Target="https://thereserve2.apx.com/mymodule/reg/prjView.asp?id1=1109" TargetMode="External"/><Relationship Id="rId1100" Type="http://schemas.openxmlformats.org/officeDocument/2006/relationships/hyperlink" Target="https://acr2.apx.com/mymodule/reg/prjView.asp?id1=226" TargetMode="External"/><Relationship Id="rId1184" Type="http://schemas.openxmlformats.org/officeDocument/2006/relationships/hyperlink" Target="https://acr2.apx.com/mymodule/reg/prjView.asp?id1=425" TargetMode="External"/><Relationship Id="rId1405" Type="http://schemas.openxmlformats.org/officeDocument/2006/relationships/hyperlink" Target="https://acr2.apx.com/mymodule/reg/prjView.asp?id1=276" TargetMode="External"/><Relationship Id="rId1752" Type="http://schemas.openxmlformats.org/officeDocument/2006/relationships/hyperlink" Target="https://thereserve2.apx.com/mymodule/reg/prjView.asp?id1=1339" TargetMode="External"/><Relationship Id="rId44" Type="http://schemas.openxmlformats.org/officeDocument/2006/relationships/hyperlink" Target="https://acr2.apx.com/mymodule/reg/prjView.asp?id1=192" TargetMode="External"/><Relationship Id="rId554" Type="http://schemas.openxmlformats.org/officeDocument/2006/relationships/hyperlink" Target="https://thereserve2.apx.com/mymodule/reg/prjView.asp?id1=1250" TargetMode="External"/><Relationship Id="rId761" Type="http://schemas.openxmlformats.org/officeDocument/2006/relationships/hyperlink" Target="https://thereserve2.apx.com/mymodule/reg/prjView.asp?id1=487" TargetMode="External"/><Relationship Id="rId859" Type="http://schemas.openxmlformats.org/officeDocument/2006/relationships/hyperlink" Target="https://thereserve2.apx.com/mymodule/reg/prjView.asp?id1=593" TargetMode="External"/><Relationship Id="rId1391" Type="http://schemas.openxmlformats.org/officeDocument/2006/relationships/hyperlink" Target="https://acr2.apx.com/mymodule/reg/prjView.asp?id1=292" TargetMode="External"/><Relationship Id="rId1489" Type="http://schemas.openxmlformats.org/officeDocument/2006/relationships/hyperlink" Target="https://thereserve2.apx.com/mymodule/reg/prjView.asp?id1=993" TargetMode="External"/><Relationship Id="rId1612" Type="http://schemas.openxmlformats.org/officeDocument/2006/relationships/hyperlink" Target="https://thereserve2.apx.com/mymodule/reg/prjView.asp?id1=1190" TargetMode="External"/><Relationship Id="rId1696" Type="http://schemas.openxmlformats.org/officeDocument/2006/relationships/hyperlink" Target="https://acr2.apx.com/mymodule/reg/prjView.asp?id1=437" TargetMode="External"/><Relationship Id="rId193" Type="http://schemas.openxmlformats.org/officeDocument/2006/relationships/hyperlink" Target="https://acr2.apx.com/mymodule/reg/prjView.asp?id1=468" TargetMode="External"/><Relationship Id="rId207" Type="http://schemas.openxmlformats.org/officeDocument/2006/relationships/hyperlink" Target="https://thereserve2.apx.com/mymodule/reg/prjView.asp?id1=101" TargetMode="External"/><Relationship Id="rId414" Type="http://schemas.openxmlformats.org/officeDocument/2006/relationships/hyperlink" Target="https://thereserve2.apx.com/mymodule/reg/prjView.asp?id1=1127" TargetMode="External"/><Relationship Id="rId498" Type="http://schemas.openxmlformats.org/officeDocument/2006/relationships/hyperlink" Target="https://thereserve2.apx.com/mymodule/reg/prjView.asp?id1=1134" TargetMode="External"/><Relationship Id="rId621" Type="http://schemas.openxmlformats.org/officeDocument/2006/relationships/hyperlink" Target="https://thereserve2.apx.com/mymodule/reg/prjView.asp?id1=813" TargetMode="External"/><Relationship Id="rId1044" Type="http://schemas.openxmlformats.org/officeDocument/2006/relationships/hyperlink" Target="https://ww2.arb.ca.gov/sites/default/files/2020-08/debs5233.pdf" TargetMode="External"/><Relationship Id="rId1251" Type="http://schemas.openxmlformats.org/officeDocument/2006/relationships/hyperlink" Target="https://acr2.apx.com/mymodule/reg/prjView.asp?id1=378" TargetMode="External"/><Relationship Id="rId1349" Type="http://schemas.openxmlformats.org/officeDocument/2006/relationships/hyperlink" Target="https://thereserve2.apx.com/mymodule/reg/prjView.asp?id1=1142" TargetMode="External"/><Relationship Id="rId260" Type="http://schemas.openxmlformats.org/officeDocument/2006/relationships/hyperlink" Target="https://thereserve2.apx.com/mymodule/reg/prjView.asp?id1=995" TargetMode="External"/><Relationship Id="rId719" Type="http://schemas.openxmlformats.org/officeDocument/2006/relationships/hyperlink" Target="https://thereserve2.apx.com/mymodule/reg/prjView.asp?id1=532" TargetMode="External"/><Relationship Id="rId926" Type="http://schemas.openxmlformats.org/officeDocument/2006/relationships/hyperlink" Target="https://acr2.apx.com/mymodule/reg/prjView.asp?id1=495" TargetMode="External"/><Relationship Id="rId1111" Type="http://schemas.openxmlformats.org/officeDocument/2006/relationships/hyperlink" Target="https://ww2.arb.ca.gov/sites/default/files/2022-11/debs6314.pdf" TargetMode="External"/><Relationship Id="rId1556" Type="http://schemas.openxmlformats.org/officeDocument/2006/relationships/hyperlink" Target="https://acr2.apx.com/mymodule/reg/prjView.asp?id1=741" TargetMode="External"/><Relationship Id="rId1763" Type="http://schemas.openxmlformats.org/officeDocument/2006/relationships/hyperlink" Target="https://acr2.apx.com/mymodule/reg/prjView.asp?id1=1022" TargetMode="External"/><Relationship Id="rId55" Type="http://schemas.openxmlformats.org/officeDocument/2006/relationships/hyperlink" Target="https://acr2.apx.com/mymodule/reg/prjView.asp?id1=225" TargetMode="External"/><Relationship Id="rId120" Type="http://schemas.openxmlformats.org/officeDocument/2006/relationships/hyperlink" Target="https://acr2.apx.com/mymodule/reg/prjView.asp?id1=276" TargetMode="External"/><Relationship Id="rId358" Type="http://schemas.openxmlformats.org/officeDocument/2006/relationships/hyperlink" Target="https://thereserve2.apx.com/mymodule/reg/prjView.asp?id1=1083" TargetMode="External"/><Relationship Id="rId565" Type="http://schemas.openxmlformats.org/officeDocument/2006/relationships/hyperlink" Target="https://thereserve2.apx.com/mymodule/reg/prjView.asp?id1=1267" TargetMode="External"/><Relationship Id="rId772" Type="http://schemas.openxmlformats.org/officeDocument/2006/relationships/hyperlink" Target="https://thereserve2.apx.com/mymodule/reg/prjView.asp?id1=990" TargetMode="External"/><Relationship Id="rId1195" Type="http://schemas.openxmlformats.org/officeDocument/2006/relationships/hyperlink" Target="https://acr2.apx.com/mymodule/reg/prjView.asp?id1=540" TargetMode="External"/><Relationship Id="rId1209" Type="http://schemas.openxmlformats.org/officeDocument/2006/relationships/hyperlink" Target="https://thereserve2.apx.com/mymodule/reg/prjView.asp?id1=1246" TargetMode="External"/><Relationship Id="rId1416" Type="http://schemas.openxmlformats.org/officeDocument/2006/relationships/hyperlink" Target="https://acr2.apx.com/mymodule/reg/prjView.asp?id1=199" TargetMode="External"/><Relationship Id="rId1623" Type="http://schemas.openxmlformats.org/officeDocument/2006/relationships/hyperlink" Target="https://thereserve2.apx.com/mymodule/reg/prjView.asp?id1=1329" TargetMode="External"/><Relationship Id="rId218" Type="http://schemas.openxmlformats.org/officeDocument/2006/relationships/hyperlink" Target="https://thereserve2.apx.com/mymodule/reg/prjView.asp?id1=101" TargetMode="External"/><Relationship Id="rId425" Type="http://schemas.openxmlformats.org/officeDocument/2006/relationships/hyperlink" Target="https://thereserve2.apx.com/mymodule/reg/prjView.asp?id1=1108" TargetMode="External"/><Relationship Id="rId632" Type="http://schemas.openxmlformats.org/officeDocument/2006/relationships/hyperlink" Target="https://thereserve2.apx.com/mymodule/reg/prjView.asp?id1=831" TargetMode="External"/><Relationship Id="rId1055" Type="http://schemas.openxmlformats.org/officeDocument/2006/relationships/hyperlink" Target="https://acr2.apx.com/mymodule/reg/prjView.asp?id1=360" TargetMode="External"/><Relationship Id="rId1262" Type="http://schemas.openxmlformats.org/officeDocument/2006/relationships/hyperlink" Target="https://thereserve2.apx.com/mymodule/reg/prjView.asp?id1=1086" TargetMode="External"/><Relationship Id="rId271" Type="http://schemas.openxmlformats.org/officeDocument/2006/relationships/hyperlink" Target="https://acr2.apx.com/mymodule/reg/prjView.asp?id1=210" TargetMode="External"/><Relationship Id="rId937" Type="http://schemas.openxmlformats.org/officeDocument/2006/relationships/hyperlink" Target="https://www.vcsprojectdatabase.org/" TargetMode="External"/><Relationship Id="rId1122" Type="http://schemas.openxmlformats.org/officeDocument/2006/relationships/hyperlink" Target="https://thereserve2.apx.com/mymodule/reg/prjView.asp?id1=1265" TargetMode="External"/><Relationship Id="rId1567" Type="http://schemas.openxmlformats.org/officeDocument/2006/relationships/hyperlink" Target="https://thereserve2.apx.com/mymodule/reg/prjView.asp?id1=1098" TargetMode="External"/><Relationship Id="rId1774" Type="http://schemas.openxmlformats.org/officeDocument/2006/relationships/hyperlink" Target="https://thereserve2.apx.com/mymodule/reg/prjView.asp?id1=1139" TargetMode="External"/><Relationship Id="rId66" Type="http://schemas.openxmlformats.org/officeDocument/2006/relationships/hyperlink" Target="https://acr2.apx.com/mymodule/reg/prjView.asp?id1=234" TargetMode="External"/><Relationship Id="rId131" Type="http://schemas.openxmlformats.org/officeDocument/2006/relationships/hyperlink" Target="https://acr2.apx.com/mymodule/reg/prjView.asp?id1=292" TargetMode="External"/><Relationship Id="rId369" Type="http://schemas.openxmlformats.org/officeDocument/2006/relationships/hyperlink" Target="https://thereserve2.apx.com/mymodule/reg/prjView.asp?id1=1080" TargetMode="External"/><Relationship Id="rId576" Type="http://schemas.openxmlformats.org/officeDocument/2006/relationships/hyperlink" Target="https://thereserve2.apx.com/mymodule/reg/prjView.asp?id1=1296" TargetMode="External"/><Relationship Id="rId783" Type="http://schemas.openxmlformats.org/officeDocument/2006/relationships/hyperlink" Target="https://thereserve2.apx.com/mymodule/reg/prjView.asp?id1=749" TargetMode="External"/><Relationship Id="rId990" Type="http://schemas.openxmlformats.org/officeDocument/2006/relationships/hyperlink" Target="https://acr2.apx.com/mymodule/reg/prjView.asp?id1=238" TargetMode="External"/><Relationship Id="rId1427" Type="http://schemas.openxmlformats.org/officeDocument/2006/relationships/hyperlink" Target="https://thereserve2.apx.com/mymodule/reg/prjView.asp?id1=1275" TargetMode="External"/><Relationship Id="rId1634" Type="http://schemas.openxmlformats.org/officeDocument/2006/relationships/hyperlink" Target="https://acr2.apx.com/mymodule/reg/prjView.asp?id1=741" TargetMode="External"/><Relationship Id="rId229" Type="http://schemas.openxmlformats.org/officeDocument/2006/relationships/hyperlink" Target="https://thereserve2.apx.com/mymodule/reg/prjView.asp?id1=1013" TargetMode="External"/><Relationship Id="rId436" Type="http://schemas.openxmlformats.org/officeDocument/2006/relationships/hyperlink" Target="https://thereserve2.apx.com/mymodule/reg/prjView.asp?id1=1098" TargetMode="External"/><Relationship Id="rId643" Type="http://schemas.openxmlformats.org/officeDocument/2006/relationships/hyperlink" Target="https://thereserve2.apx.com/mymodule/reg/prjView.asp?id1=449" TargetMode="External"/><Relationship Id="rId1066" Type="http://schemas.openxmlformats.org/officeDocument/2006/relationships/hyperlink" Target="https://acr2.apx.com/mymodule/reg/prjView.asp?id1=292" TargetMode="External"/><Relationship Id="rId1273" Type="http://schemas.openxmlformats.org/officeDocument/2006/relationships/hyperlink" Target="https://thereserve2.apx.com/mymodule/reg/prjView.asp?id1=1197" TargetMode="External"/><Relationship Id="rId1480" Type="http://schemas.openxmlformats.org/officeDocument/2006/relationships/hyperlink" Target="https://acr2.apx.com/mymodule/reg/prjView.asp?id1=610" TargetMode="External"/><Relationship Id="rId850" Type="http://schemas.openxmlformats.org/officeDocument/2006/relationships/hyperlink" Target="https://thereserve2.apx.com/mymodule/reg/prjView.asp?id1=957" TargetMode="External"/><Relationship Id="rId948" Type="http://schemas.openxmlformats.org/officeDocument/2006/relationships/hyperlink" Target="https://thereserve2.apx.com/mymodule/reg/prjView.asp?id1=1108" TargetMode="External"/><Relationship Id="rId1133" Type="http://schemas.openxmlformats.org/officeDocument/2006/relationships/hyperlink" Target="https://acr2.apx.com/mymodule/reg/prjView.asp?id1=537" TargetMode="External"/><Relationship Id="rId1578" Type="http://schemas.openxmlformats.org/officeDocument/2006/relationships/hyperlink" Target="https://acr2.apx.com/mymodule/reg/prjView.asp?id1=269" TargetMode="External"/><Relationship Id="rId1701" Type="http://schemas.openxmlformats.org/officeDocument/2006/relationships/hyperlink" Target="https://acr2.apx.com/mymodule/reg/prjView.asp?id1=651" TargetMode="External"/><Relationship Id="rId1785" Type="http://schemas.openxmlformats.org/officeDocument/2006/relationships/hyperlink" Target="https://acr2.apx.com/mymodule/reg/prjView.asp?id1=262" TargetMode="External"/><Relationship Id="rId77" Type="http://schemas.openxmlformats.org/officeDocument/2006/relationships/hyperlink" Target="https://acr2.apx.com/mymodule/reg/prjView.asp?id1=239" TargetMode="External"/><Relationship Id="rId282" Type="http://schemas.openxmlformats.org/officeDocument/2006/relationships/hyperlink" Target="https://acr2.apx.com/mymodule/reg/prjView.asp?id1=418" TargetMode="External"/><Relationship Id="rId503" Type="http://schemas.openxmlformats.org/officeDocument/2006/relationships/hyperlink" Target="https://thereserve2.apx.com/mymodule/reg/prjView.asp?id1=1175" TargetMode="External"/><Relationship Id="rId587" Type="http://schemas.openxmlformats.org/officeDocument/2006/relationships/hyperlink" Target="https://thereserve2.apx.com/mymodule/reg/prjView.asp?id1=661" TargetMode="External"/><Relationship Id="rId710" Type="http://schemas.openxmlformats.org/officeDocument/2006/relationships/hyperlink" Target="https://thereserve2.apx.com/mymodule/reg/prjView.asp?id1=676" TargetMode="External"/><Relationship Id="rId808" Type="http://schemas.openxmlformats.org/officeDocument/2006/relationships/hyperlink" Target="https://thereserve2.apx.com/mymodule/reg/prjView.asp?id1=602" TargetMode="External"/><Relationship Id="rId1340" Type="http://schemas.openxmlformats.org/officeDocument/2006/relationships/hyperlink" Target="https://acr2.apx.com/mymodule/reg/prjView.asp?id1=671" TargetMode="External"/><Relationship Id="rId1438" Type="http://schemas.openxmlformats.org/officeDocument/2006/relationships/hyperlink" Target="https://thereserve2.apx.com/mymodule/reg/prjView.asp?id1=1281" TargetMode="External"/><Relationship Id="rId1645" Type="http://schemas.openxmlformats.org/officeDocument/2006/relationships/hyperlink" Target="https://thereserve2.apx.com/mymodule/reg/prjView.asp?id1=1257" TargetMode="External"/><Relationship Id="rId8" Type="http://schemas.openxmlformats.org/officeDocument/2006/relationships/hyperlink" Target="https://acr2.apx.com/mymodule/reg/prjView.asp?id1=170" TargetMode="External"/><Relationship Id="rId142" Type="http://schemas.openxmlformats.org/officeDocument/2006/relationships/hyperlink" Target="https://acr2.apx.com/mymodule/reg/prjView.asp?id1=322" TargetMode="External"/><Relationship Id="rId447" Type="http://schemas.openxmlformats.org/officeDocument/2006/relationships/hyperlink" Target="https://thereserve2.apx.com/mymodule/reg/prjView.asp?id1=1137" TargetMode="External"/><Relationship Id="rId794" Type="http://schemas.openxmlformats.org/officeDocument/2006/relationships/hyperlink" Target="https://thereserve2.apx.com/mymodule/reg/prjView.asp?id1=906" TargetMode="External"/><Relationship Id="rId1077" Type="http://schemas.openxmlformats.org/officeDocument/2006/relationships/hyperlink" Target="https://acr2.apx.com/mymodule/reg/prjView.asp?id1=284" TargetMode="External"/><Relationship Id="rId1200" Type="http://schemas.openxmlformats.org/officeDocument/2006/relationships/hyperlink" Target="https://acr2.apx.com/mymodule/reg/prjView.asp?id1=390" TargetMode="External"/><Relationship Id="rId654" Type="http://schemas.openxmlformats.org/officeDocument/2006/relationships/hyperlink" Target="https://thereserve2.apx.com/mymodule/reg/prjView.asp?id1=450" TargetMode="External"/><Relationship Id="rId861" Type="http://schemas.openxmlformats.org/officeDocument/2006/relationships/hyperlink" Target="https://thereserve2.apx.com/mymodule/reg/prjView.asp?id1=629" TargetMode="External"/><Relationship Id="rId959" Type="http://schemas.openxmlformats.org/officeDocument/2006/relationships/hyperlink" Target="https://thereserve2.apx.com/mymodule/reg/prjView.asp?id1=1070" TargetMode="External"/><Relationship Id="rId1284" Type="http://schemas.openxmlformats.org/officeDocument/2006/relationships/hyperlink" Target="https://thereserve2.apx.com/mymodule/reg/prjView.asp?id1=1183" TargetMode="External"/><Relationship Id="rId1491" Type="http://schemas.openxmlformats.org/officeDocument/2006/relationships/hyperlink" Target="https://thereserve2.apx.com/mymodule/reg/prjView.asp?id1=993" TargetMode="External"/><Relationship Id="rId1505" Type="http://schemas.openxmlformats.org/officeDocument/2006/relationships/hyperlink" Target="https://acr2.apx.com/mymodule/reg/prjView.asp?id1=200" TargetMode="External"/><Relationship Id="rId1589" Type="http://schemas.openxmlformats.org/officeDocument/2006/relationships/hyperlink" Target="https://acr2.apx.com/mymodule/reg/prjView.asp?id1=226" TargetMode="External"/><Relationship Id="rId1712" Type="http://schemas.openxmlformats.org/officeDocument/2006/relationships/hyperlink" Target="https://acr2.apx.com/mymodule/reg/prjView.asp?id1=407" TargetMode="External"/><Relationship Id="rId293" Type="http://schemas.openxmlformats.org/officeDocument/2006/relationships/hyperlink" Target="https://acr2.apx.com/mymodule/reg/prjView.asp?id1=274" TargetMode="External"/><Relationship Id="rId307" Type="http://schemas.openxmlformats.org/officeDocument/2006/relationships/hyperlink" Target="https://thereserve2.apx.com/mymodule/reg/prjView.asp?id1=969" TargetMode="External"/><Relationship Id="rId514" Type="http://schemas.openxmlformats.org/officeDocument/2006/relationships/hyperlink" Target="https://thereserve2.apx.com/mymodule/reg/prjView.asp?id1=1178" TargetMode="External"/><Relationship Id="rId721" Type="http://schemas.openxmlformats.org/officeDocument/2006/relationships/hyperlink" Target="https://thereserve2.apx.com/mymodule/reg/prjView.asp?id1=532" TargetMode="External"/><Relationship Id="rId1144" Type="http://schemas.openxmlformats.org/officeDocument/2006/relationships/hyperlink" Target="https://thereserve2.apx.com/mymodule/reg/prjView.asp?id1=1002" TargetMode="External"/><Relationship Id="rId1351" Type="http://schemas.openxmlformats.org/officeDocument/2006/relationships/hyperlink" Target="https://acr2.apx.com/mymodule/reg/prjView.asp?id1=267" TargetMode="External"/><Relationship Id="rId1449" Type="http://schemas.openxmlformats.org/officeDocument/2006/relationships/hyperlink" Target="https://acr2.apx.com/mymodule/reg/prjView.asp?id1=578" TargetMode="External"/><Relationship Id="rId1796" Type="http://schemas.openxmlformats.org/officeDocument/2006/relationships/hyperlink" Target="https://thereserve2.apx.com/mymodule/reg/prjView.asp?id1=1315" TargetMode="External"/><Relationship Id="rId88" Type="http://schemas.openxmlformats.org/officeDocument/2006/relationships/hyperlink" Target="https://acr2.apx.com/mymodule/reg/prjView.asp?id1=248" TargetMode="External"/><Relationship Id="rId153" Type="http://schemas.openxmlformats.org/officeDocument/2006/relationships/hyperlink" Target="https://acr2.apx.com/mymodule/reg/prjView.asp?id1=352" TargetMode="External"/><Relationship Id="rId360" Type="http://schemas.openxmlformats.org/officeDocument/2006/relationships/hyperlink" Target="https://thereserve2.apx.com/mymodule/reg/prjView.asp?id1=1085" TargetMode="External"/><Relationship Id="rId598" Type="http://schemas.openxmlformats.org/officeDocument/2006/relationships/hyperlink" Target="https://thereserve2.apx.com/mymodule/reg/prjView.asp?id1=730" TargetMode="External"/><Relationship Id="rId819" Type="http://schemas.openxmlformats.org/officeDocument/2006/relationships/hyperlink" Target="https://thereserve2.apx.com/mymodule/reg/prjView.asp?id1=980" TargetMode="External"/><Relationship Id="rId1004" Type="http://schemas.openxmlformats.org/officeDocument/2006/relationships/hyperlink" Target="https://acr2.apx.com/mymodule/reg/prjView.asp?id1=257" TargetMode="External"/><Relationship Id="rId1211" Type="http://schemas.openxmlformats.org/officeDocument/2006/relationships/hyperlink" Target="https://thereserve2.apx.com/mymodule/reg/prjView.asp?id1=1143" TargetMode="External"/><Relationship Id="rId1656" Type="http://schemas.openxmlformats.org/officeDocument/2006/relationships/hyperlink" Target="https://acr2.apx.com/mymodule/reg/prjView.asp?id1=807" TargetMode="External"/><Relationship Id="rId220" Type="http://schemas.openxmlformats.org/officeDocument/2006/relationships/hyperlink" Target="https://thereserve2.apx.com/mymodule/reg/prjView.asp?id1=101" TargetMode="External"/><Relationship Id="rId458" Type="http://schemas.openxmlformats.org/officeDocument/2006/relationships/hyperlink" Target="https://thereserve2.apx.com/mymodule/reg/prjView.asp?id1=1151" TargetMode="External"/><Relationship Id="rId665" Type="http://schemas.openxmlformats.org/officeDocument/2006/relationships/hyperlink" Target="https://thereserve2.apx.com/mymodule/reg/prjView.asp?id1=946" TargetMode="External"/><Relationship Id="rId872" Type="http://schemas.openxmlformats.org/officeDocument/2006/relationships/hyperlink" Target="https://thereserve2.apx.com/mymodule/reg/prjView.asp?id1=681" TargetMode="External"/><Relationship Id="rId1088" Type="http://schemas.openxmlformats.org/officeDocument/2006/relationships/hyperlink" Target="https://acr2.apx.com/mymodule/reg/prjView.asp?id1=256" TargetMode="External"/><Relationship Id="rId1295" Type="http://schemas.openxmlformats.org/officeDocument/2006/relationships/hyperlink" Target="https://acr2.apx.com/mymodule/reg/prjView.asp?id1=416" TargetMode="External"/><Relationship Id="rId1309" Type="http://schemas.openxmlformats.org/officeDocument/2006/relationships/hyperlink" Target="https://thereserve2.apx.com/mymodule/reg/prjView.asp?id1=1088" TargetMode="External"/><Relationship Id="rId1516" Type="http://schemas.openxmlformats.org/officeDocument/2006/relationships/hyperlink" Target="https://acr2.apx.com/mymodule/reg/prjView.asp?id1=257" TargetMode="External"/><Relationship Id="rId1723" Type="http://schemas.openxmlformats.org/officeDocument/2006/relationships/hyperlink" Target="https://acr2.apx.com/mymodule/reg/prjView.asp?id1=388" TargetMode="External"/><Relationship Id="rId15" Type="http://schemas.openxmlformats.org/officeDocument/2006/relationships/hyperlink" Target="https://acr2.apx.com/mymodule/reg/prjView.asp?id1=179" TargetMode="External"/><Relationship Id="rId318" Type="http://schemas.openxmlformats.org/officeDocument/2006/relationships/hyperlink" Target="https://thereserve2.apx.com/mymodule/reg/prjView.asp?id1=1056" TargetMode="External"/><Relationship Id="rId525" Type="http://schemas.openxmlformats.org/officeDocument/2006/relationships/hyperlink" Target="https://thereserve2.apx.com/mymodule/reg/prjView.asp?id1=1243" TargetMode="External"/><Relationship Id="rId732" Type="http://schemas.openxmlformats.org/officeDocument/2006/relationships/hyperlink" Target="https://thereserve2.apx.com/mymodule/reg/prjView.asp?id1=419" TargetMode="External"/><Relationship Id="rId1155" Type="http://schemas.openxmlformats.org/officeDocument/2006/relationships/hyperlink" Target="https://acr2.apx.com/mymodule/reg/prjView.asp?id1=324" TargetMode="External"/><Relationship Id="rId1362" Type="http://schemas.openxmlformats.org/officeDocument/2006/relationships/hyperlink" Target="https://thereserve2.apx.com/mymodule/reg/prjView.asp?id1=1130" TargetMode="External"/><Relationship Id="rId99" Type="http://schemas.openxmlformats.org/officeDocument/2006/relationships/hyperlink" Target="https://acr2.apx.com/mymodule/reg/prjView.asp?id1=256" TargetMode="External"/><Relationship Id="rId164" Type="http://schemas.openxmlformats.org/officeDocument/2006/relationships/hyperlink" Target="https://acr2.apx.com/mymodule/reg/prjView.asp?id1=367" TargetMode="External"/><Relationship Id="rId371" Type="http://schemas.openxmlformats.org/officeDocument/2006/relationships/hyperlink" Target="https://thereserve2.apx.com/mymodule/reg/prjView.asp?id1=1095" TargetMode="External"/><Relationship Id="rId1015" Type="http://schemas.openxmlformats.org/officeDocument/2006/relationships/hyperlink" Target="https://acr2.apx.com/mymodule/reg/prjView.asp?id1=233" TargetMode="External"/><Relationship Id="rId1222" Type="http://schemas.openxmlformats.org/officeDocument/2006/relationships/hyperlink" Target="https://acr2.apx.com/mymodule/reg/prjView.asp?id1=267" TargetMode="External"/><Relationship Id="rId1667" Type="http://schemas.openxmlformats.org/officeDocument/2006/relationships/hyperlink" Target="https://thereserve2.apx.com/mymodule/reg/prjView.asp?id1=1487" TargetMode="External"/><Relationship Id="rId469" Type="http://schemas.openxmlformats.org/officeDocument/2006/relationships/hyperlink" Target="https://thereserve2.apx.com/mymodule/reg/prjView.asp?id1=1154" TargetMode="External"/><Relationship Id="rId676" Type="http://schemas.openxmlformats.org/officeDocument/2006/relationships/hyperlink" Target="https://thereserve2.apx.com/mymodule/reg/prjView.asp?id1=477" TargetMode="External"/><Relationship Id="rId883" Type="http://schemas.openxmlformats.org/officeDocument/2006/relationships/hyperlink" Target="https://thereserve2.apx.com/mymodule/reg/prjView.asp?id1=1265" TargetMode="External"/><Relationship Id="rId1099" Type="http://schemas.openxmlformats.org/officeDocument/2006/relationships/hyperlink" Target="https://acr2.apx.com/mymodule/reg/prjView.asp?id1=395" TargetMode="External"/><Relationship Id="rId1527" Type="http://schemas.openxmlformats.org/officeDocument/2006/relationships/hyperlink" Target="https://acr2.apx.com/mymodule/reg/prjView.asp?id1=644" TargetMode="External"/><Relationship Id="rId1734" Type="http://schemas.openxmlformats.org/officeDocument/2006/relationships/hyperlink" Target="https://thereserve2.apx.com/mymodule/reg/prjView.asp?id1=1140" TargetMode="External"/><Relationship Id="rId26" Type="http://schemas.openxmlformats.org/officeDocument/2006/relationships/hyperlink" Target="https://acr2.apx.com/mymodule/reg/prjView.asp?id1=189" TargetMode="External"/><Relationship Id="rId231" Type="http://schemas.openxmlformats.org/officeDocument/2006/relationships/hyperlink" Target="https://thereserve2.apx.com/mymodule/reg/prjView.asp?id1=1015" TargetMode="External"/><Relationship Id="rId329" Type="http://schemas.openxmlformats.org/officeDocument/2006/relationships/hyperlink" Target="https://thereserve2.apx.com/mymodule/reg/prjView.asp?id1=1059" TargetMode="External"/><Relationship Id="rId536" Type="http://schemas.openxmlformats.org/officeDocument/2006/relationships/hyperlink" Target="https://thereserve2.apx.com/mymodule/reg/prjView.asp?id1=1213" TargetMode="External"/><Relationship Id="rId1166" Type="http://schemas.openxmlformats.org/officeDocument/2006/relationships/hyperlink" Target="https://thereserve2.apx.com/mymodule/reg/prjView.asp?id1=1232" TargetMode="External"/><Relationship Id="rId1373" Type="http://schemas.openxmlformats.org/officeDocument/2006/relationships/hyperlink" Target="https://acr2.apx.com/mymodule/reg/prjView.asp?id1=268" TargetMode="External"/><Relationship Id="rId175" Type="http://schemas.openxmlformats.org/officeDocument/2006/relationships/hyperlink" Target="https://acr2.apx.com/mymodule/reg/prjView.asp?id1=388" TargetMode="External"/><Relationship Id="rId743" Type="http://schemas.openxmlformats.org/officeDocument/2006/relationships/hyperlink" Target="https://thereserve2.apx.com/mymodule/reg/prjView.asp?id1=489" TargetMode="External"/><Relationship Id="rId950" Type="http://schemas.openxmlformats.org/officeDocument/2006/relationships/hyperlink" Target="https://thereserve2.apx.com/mymodule/reg/prjView.asp?id1=1035" TargetMode="External"/><Relationship Id="rId1026" Type="http://schemas.openxmlformats.org/officeDocument/2006/relationships/hyperlink" Target="https://acr2.apx.com/mymodule/reg/prjView.asp?id1=274" TargetMode="External"/><Relationship Id="rId1580" Type="http://schemas.openxmlformats.org/officeDocument/2006/relationships/hyperlink" Target="https://thereserve2.apx.com/mymodule/reg/prjView.asp?id1=1062" TargetMode="External"/><Relationship Id="rId1678" Type="http://schemas.openxmlformats.org/officeDocument/2006/relationships/hyperlink" Target="https://acr2.apx.com/mymodule/reg/prjView.asp?id1=210" TargetMode="External"/><Relationship Id="rId1801" Type="http://schemas.openxmlformats.org/officeDocument/2006/relationships/hyperlink" Target="https://thereserve2.apx.com/mymodule/reg/prjView.asp?id1=1316" TargetMode="External"/><Relationship Id="rId382" Type="http://schemas.openxmlformats.org/officeDocument/2006/relationships/hyperlink" Target="https://thereserve2.apx.com/mymodule/reg/prjView.asp?id1=1101" TargetMode="External"/><Relationship Id="rId603" Type="http://schemas.openxmlformats.org/officeDocument/2006/relationships/hyperlink" Target="https://thereserve2.apx.com/mymodule/reg/prjView.asp?id1=606" TargetMode="External"/><Relationship Id="rId687" Type="http://schemas.openxmlformats.org/officeDocument/2006/relationships/hyperlink" Target="https://thereserve2.apx.com/mymodule/reg/prjView.asp?id1=659" TargetMode="External"/><Relationship Id="rId810" Type="http://schemas.openxmlformats.org/officeDocument/2006/relationships/hyperlink" Target="https://thereserve2.apx.com/mymodule/reg/prjView.asp?id1=805" TargetMode="External"/><Relationship Id="rId908" Type="http://schemas.openxmlformats.org/officeDocument/2006/relationships/hyperlink" Target="https://acr2.apx.com/mymodule/reg/prjView.asp?id1=467" TargetMode="External"/><Relationship Id="rId1233" Type="http://schemas.openxmlformats.org/officeDocument/2006/relationships/hyperlink" Target="https://thereserve2.apx.com/mymodule/reg/prjView.asp?id1=1332" TargetMode="External"/><Relationship Id="rId1440" Type="http://schemas.openxmlformats.org/officeDocument/2006/relationships/hyperlink" Target="https://acr2.apx.com/mymodule/reg/prjView.asp?id1=593" TargetMode="External"/><Relationship Id="rId1538" Type="http://schemas.openxmlformats.org/officeDocument/2006/relationships/hyperlink" Target="https://thereserve2.apx.com/mymodule/reg/prjView.asp?id1=1002" TargetMode="External"/><Relationship Id="rId242" Type="http://schemas.openxmlformats.org/officeDocument/2006/relationships/hyperlink" Target="https://thereserve2.apx.com/mymodule/reg/prjView.asp?id1=102" TargetMode="External"/><Relationship Id="rId894" Type="http://schemas.openxmlformats.org/officeDocument/2006/relationships/hyperlink" Target="https://thereserve2.apx.com/mymodule/reg/prjView.asp?id1=1191" TargetMode="External"/><Relationship Id="rId1177" Type="http://schemas.openxmlformats.org/officeDocument/2006/relationships/hyperlink" Target="https://thereserve2.apx.com/mymodule/reg/prjView.asp?id1=1106" TargetMode="External"/><Relationship Id="rId1300" Type="http://schemas.openxmlformats.org/officeDocument/2006/relationships/hyperlink" Target="https://acr2.apx.com/mymodule/reg/prjView.asp?id1=226" TargetMode="External"/><Relationship Id="rId1745" Type="http://schemas.openxmlformats.org/officeDocument/2006/relationships/hyperlink" Target="https://acr2.apx.com/mymodule/reg/prjView.asp?id1=908" TargetMode="External"/><Relationship Id="rId37" Type="http://schemas.openxmlformats.org/officeDocument/2006/relationships/hyperlink" Target="https://acr2.apx.com/mymodule/reg/prjView.asp?id1=199" TargetMode="External"/><Relationship Id="rId102" Type="http://schemas.openxmlformats.org/officeDocument/2006/relationships/hyperlink" Target="https://acr2.apx.com/mymodule/reg/prjView.asp?id1=259" TargetMode="External"/><Relationship Id="rId547" Type="http://schemas.openxmlformats.org/officeDocument/2006/relationships/hyperlink" Target="https://thereserve2.apx.com/mymodule/reg/prjView.asp?id1=1278" TargetMode="External"/><Relationship Id="rId754" Type="http://schemas.openxmlformats.org/officeDocument/2006/relationships/hyperlink" Target="https://thereserve2.apx.com/mymodule/reg/prjView.asp?id1=818" TargetMode="External"/><Relationship Id="rId961" Type="http://schemas.openxmlformats.org/officeDocument/2006/relationships/hyperlink" Target="https://thereserve2.apx.com/mymodule/reg/prjView.asp?id1=1098" TargetMode="External"/><Relationship Id="rId1384" Type="http://schemas.openxmlformats.org/officeDocument/2006/relationships/hyperlink" Target="https://thereserve2.apx.com/mymodule/reg/prjView.asp?id1=1180" TargetMode="External"/><Relationship Id="rId1591" Type="http://schemas.openxmlformats.org/officeDocument/2006/relationships/hyperlink" Target="https://acr2.apx.com/mymodule/reg/prjView.asp?id1=820" TargetMode="External"/><Relationship Id="rId1605" Type="http://schemas.openxmlformats.org/officeDocument/2006/relationships/hyperlink" Target="https://thereserve2.apx.com/mymodule/reg/prjView.asp?id1=1300" TargetMode="External"/><Relationship Id="rId1689" Type="http://schemas.openxmlformats.org/officeDocument/2006/relationships/hyperlink" Target="https://thereserve2.apx.com/mymodule/reg/prjView.asp?id1=1382" TargetMode="External"/><Relationship Id="rId90" Type="http://schemas.openxmlformats.org/officeDocument/2006/relationships/hyperlink" Target="https://acr2.apx.com/mymodule/reg/prjView.asp?id1=249" TargetMode="External"/><Relationship Id="rId186" Type="http://schemas.openxmlformats.org/officeDocument/2006/relationships/hyperlink" Target="https://acr2.apx.com/mymodule/reg/prjView.asp?id1=433" TargetMode="External"/><Relationship Id="rId393" Type="http://schemas.openxmlformats.org/officeDocument/2006/relationships/hyperlink" Target="https://thereserve2.apx.com/mymodule/reg/prjView.asp?id1=1097" TargetMode="External"/><Relationship Id="rId407" Type="http://schemas.openxmlformats.org/officeDocument/2006/relationships/hyperlink" Target="https://thereserve2.apx.com/mymodule/reg/prjView.asp?id1=1124" TargetMode="External"/><Relationship Id="rId614" Type="http://schemas.openxmlformats.org/officeDocument/2006/relationships/hyperlink" Target="https://thereserve2.apx.com/mymodule/reg/prjView.asp?id1=607" TargetMode="External"/><Relationship Id="rId821" Type="http://schemas.openxmlformats.org/officeDocument/2006/relationships/hyperlink" Target="https://thereserve2.apx.com/mymodule/reg/prjView.asp?id1=994" TargetMode="External"/><Relationship Id="rId1037" Type="http://schemas.openxmlformats.org/officeDocument/2006/relationships/hyperlink" Target="https://thereserve2.apx.com/mymodule/reg/prjView.asp?id1=1013" TargetMode="External"/><Relationship Id="rId1244" Type="http://schemas.openxmlformats.org/officeDocument/2006/relationships/hyperlink" Target="https://acr2.apx.com/mymodule/reg/prjView.asp?id1=268" TargetMode="External"/><Relationship Id="rId1451" Type="http://schemas.openxmlformats.org/officeDocument/2006/relationships/hyperlink" Target="https://thereserve2.apx.com/mymodule/reg/prjView.asp?id1=1139" TargetMode="External"/><Relationship Id="rId253" Type="http://schemas.openxmlformats.org/officeDocument/2006/relationships/hyperlink" Target="https://thereserve2.apx.com/mymodule/reg/prjView.asp?id1=1026" TargetMode="External"/><Relationship Id="rId460" Type="http://schemas.openxmlformats.org/officeDocument/2006/relationships/hyperlink" Target="https://thereserve2.apx.com/mymodule/reg/prjView.asp?id1=1151" TargetMode="External"/><Relationship Id="rId698" Type="http://schemas.openxmlformats.org/officeDocument/2006/relationships/hyperlink" Target="https://thereserve2.apx.com/mymodule/reg/prjView.asp?id1=802" TargetMode="External"/><Relationship Id="rId919" Type="http://schemas.openxmlformats.org/officeDocument/2006/relationships/hyperlink" Target="https://acr2.apx.com/mymodule/reg/prjView.asp?id1=287" TargetMode="External"/><Relationship Id="rId1090" Type="http://schemas.openxmlformats.org/officeDocument/2006/relationships/hyperlink" Target="https://thereserve2.apx.com/mymodule/reg/prjView.asp?id1=1208" TargetMode="External"/><Relationship Id="rId1104" Type="http://schemas.openxmlformats.org/officeDocument/2006/relationships/hyperlink" Target="https://acr2.apx.com/mymodule/reg/prjView.asp?id1=293" TargetMode="External"/><Relationship Id="rId1311" Type="http://schemas.openxmlformats.org/officeDocument/2006/relationships/hyperlink" Target="https://acr2.apx.com/mymodule/reg/prjView.asp?id1=238" TargetMode="External"/><Relationship Id="rId1549" Type="http://schemas.openxmlformats.org/officeDocument/2006/relationships/hyperlink" Target="https://thereserve2.apx.com/mymodule/reg/prjView.asp?id1=1340" TargetMode="External"/><Relationship Id="rId1756" Type="http://schemas.openxmlformats.org/officeDocument/2006/relationships/hyperlink" Target="https://thereserve2.apx.com/mymodule/reg/prjView.asp?id1=1099" TargetMode="External"/><Relationship Id="rId48" Type="http://schemas.openxmlformats.org/officeDocument/2006/relationships/hyperlink" Target="https://acr2.apx.com/mymodule/reg/prjView.asp?id1=208" TargetMode="External"/><Relationship Id="rId113" Type="http://schemas.openxmlformats.org/officeDocument/2006/relationships/hyperlink" Target="https://acr2.apx.com/mymodule/reg/prjView.asp?id1=268" TargetMode="External"/><Relationship Id="rId320" Type="http://schemas.openxmlformats.org/officeDocument/2006/relationships/hyperlink" Target="https://thereserve2.apx.com/mymodule/reg/prjView.asp?id1=1056" TargetMode="External"/><Relationship Id="rId558" Type="http://schemas.openxmlformats.org/officeDocument/2006/relationships/hyperlink" Target="https://thereserve2.apx.com/mymodule/reg/prjView.asp?id1=1258" TargetMode="External"/><Relationship Id="rId765" Type="http://schemas.openxmlformats.org/officeDocument/2006/relationships/hyperlink" Target="https://thereserve2.apx.com/mymodule/reg/prjView.asp?id1=696" TargetMode="External"/><Relationship Id="rId972" Type="http://schemas.openxmlformats.org/officeDocument/2006/relationships/hyperlink" Target="https://thereserve2.apx.com/mymodule/reg/prjView.asp?id1=1055" TargetMode="External"/><Relationship Id="rId1188" Type="http://schemas.openxmlformats.org/officeDocument/2006/relationships/hyperlink" Target="https://thereserve2.apx.com/mymodule/reg/prjView.asp?id1=1160" TargetMode="External"/><Relationship Id="rId1395" Type="http://schemas.openxmlformats.org/officeDocument/2006/relationships/hyperlink" Target="https://acr2.apx.com/mymodule/reg/prjView.asp?id1=674" TargetMode="External"/><Relationship Id="rId1409" Type="http://schemas.openxmlformats.org/officeDocument/2006/relationships/hyperlink" Target="https://acr2.apx.com/mymodule/reg/prjView.asp?id1=266" TargetMode="External"/><Relationship Id="rId1616" Type="http://schemas.openxmlformats.org/officeDocument/2006/relationships/hyperlink" Target="https://thereserve2.apx.com/mymodule/reg/prjView.asp?id1=1197" TargetMode="External"/><Relationship Id="rId197" Type="http://schemas.openxmlformats.org/officeDocument/2006/relationships/hyperlink" Target="https://thereserve2.apx.com/mymodule/reg/prjView.asp?id1=1001" TargetMode="External"/><Relationship Id="rId418" Type="http://schemas.openxmlformats.org/officeDocument/2006/relationships/hyperlink" Target="https://thereserve2.apx.com/mymodule/reg/prjView.asp?id1=1128" TargetMode="External"/><Relationship Id="rId625" Type="http://schemas.openxmlformats.org/officeDocument/2006/relationships/hyperlink" Target="https://thereserve2.apx.com/mymodule/reg/prjView.asp?id1=784" TargetMode="External"/><Relationship Id="rId832" Type="http://schemas.openxmlformats.org/officeDocument/2006/relationships/hyperlink" Target="https://thereserve2.apx.com/mymodule/reg/prjView.asp?id1=658" TargetMode="External"/><Relationship Id="rId1048" Type="http://schemas.openxmlformats.org/officeDocument/2006/relationships/hyperlink" Target="https://thereserve2.apx.com/mymodule/reg/prjView.asp?id1=1184" TargetMode="External"/><Relationship Id="rId1255" Type="http://schemas.openxmlformats.org/officeDocument/2006/relationships/hyperlink" Target="https://acr2.apx.com/mymodule/reg/prjView.asp?id1=593" TargetMode="External"/><Relationship Id="rId1462" Type="http://schemas.openxmlformats.org/officeDocument/2006/relationships/hyperlink" Target="https://ww2.arb.ca.gov/sites/default/files/2022-11/debs5072.pdf" TargetMode="External"/><Relationship Id="rId264" Type="http://schemas.openxmlformats.org/officeDocument/2006/relationships/hyperlink" Target="https://thereserve2.apx.com/mymodule/reg/prjView.asp?id1=1173" TargetMode="External"/><Relationship Id="rId471" Type="http://schemas.openxmlformats.org/officeDocument/2006/relationships/hyperlink" Target="https://thereserve2.apx.com/mymodule/reg/prjView.asp?id1=1154" TargetMode="External"/><Relationship Id="rId1115" Type="http://schemas.openxmlformats.org/officeDocument/2006/relationships/hyperlink" Target="https://thereserve2.apx.com/mymodule/reg/prjView.asp?id1=1135" TargetMode="External"/><Relationship Id="rId1322" Type="http://schemas.openxmlformats.org/officeDocument/2006/relationships/hyperlink" Target="https://thereserve2.apx.com/mymodule/reg/prjView.asp?id1=1190" TargetMode="External"/><Relationship Id="rId1767" Type="http://schemas.openxmlformats.org/officeDocument/2006/relationships/hyperlink" Target="https://thereserve2.apx.com/mymodule/reg/prjView.asp?id1=1337" TargetMode="External"/><Relationship Id="rId59" Type="http://schemas.openxmlformats.org/officeDocument/2006/relationships/hyperlink" Target="https://acr2.apx.com/mymodule/reg/prjView.asp?id1=226" TargetMode="External"/><Relationship Id="rId124" Type="http://schemas.openxmlformats.org/officeDocument/2006/relationships/hyperlink" Target="https://acr2.apx.com/mymodule/reg/prjView.asp?id1=282" TargetMode="External"/><Relationship Id="rId569" Type="http://schemas.openxmlformats.org/officeDocument/2006/relationships/hyperlink" Target="https://thereserve2.apx.com/mymodule/reg/prjView.asp?id1=1268" TargetMode="External"/><Relationship Id="rId776" Type="http://schemas.openxmlformats.org/officeDocument/2006/relationships/hyperlink" Target="https://thereserve2.apx.com/mymodule/reg/prjView.asp?id1=990" TargetMode="External"/><Relationship Id="rId983" Type="http://schemas.openxmlformats.org/officeDocument/2006/relationships/hyperlink" Target="https://thereserve2.apx.com/mymodule/reg/prjView.asp?id1=1146" TargetMode="External"/><Relationship Id="rId1199" Type="http://schemas.openxmlformats.org/officeDocument/2006/relationships/hyperlink" Target="https://acr2.apx.com/mymodule/reg/prjView.asp?id1=390" TargetMode="External"/><Relationship Id="rId1627" Type="http://schemas.openxmlformats.org/officeDocument/2006/relationships/hyperlink" Target="https://acr2.apx.com/mymodule/reg/prjView.asp?id1=355" TargetMode="External"/><Relationship Id="rId331" Type="http://schemas.openxmlformats.org/officeDocument/2006/relationships/hyperlink" Target="https://thereserve2.apx.com/mymodule/reg/prjView.asp?id1=1066" TargetMode="External"/><Relationship Id="rId429" Type="http://schemas.openxmlformats.org/officeDocument/2006/relationships/hyperlink" Target="https://thereserve2.apx.com/mymodule/reg/prjView.asp?id1=1133" TargetMode="External"/><Relationship Id="rId636" Type="http://schemas.openxmlformats.org/officeDocument/2006/relationships/hyperlink" Target="https://thereserve2.apx.com/mymodule/reg/prjView.asp?id1=836" TargetMode="External"/><Relationship Id="rId1059" Type="http://schemas.openxmlformats.org/officeDocument/2006/relationships/hyperlink" Target="https://acr2.apx.com/mymodule/reg/prjView.asp?id1=458" TargetMode="External"/><Relationship Id="rId1266" Type="http://schemas.openxmlformats.org/officeDocument/2006/relationships/hyperlink" Target="https://thereserve2.apx.com/mymodule/reg/prjView.asp?id1=1265" TargetMode="External"/><Relationship Id="rId1473" Type="http://schemas.openxmlformats.org/officeDocument/2006/relationships/hyperlink" Target="https://thereserve2.apx.com/mymodule/reg/prjView.asp?id1=1291" TargetMode="External"/><Relationship Id="rId843" Type="http://schemas.openxmlformats.org/officeDocument/2006/relationships/hyperlink" Target="https://thereserve2.apx.com/mymodule/reg/prjView.asp?id1=806" TargetMode="External"/><Relationship Id="rId1126" Type="http://schemas.openxmlformats.org/officeDocument/2006/relationships/hyperlink" Target="https://acr2.apx.com/mymodule/reg/prjView.asp?id1=249" TargetMode="External"/><Relationship Id="rId1680" Type="http://schemas.openxmlformats.org/officeDocument/2006/relationships/hyperlink" Target="https://acr2.apx.com/mymodule/reg/prjView.asp?id1=210" TargetMode="External"/><Relationship Id="rId1778" Type="http://schemas.openxmlformats.org/officeDocument/2006/relationships/hyperlink" Target="https://thereserve2.apx.com/mymodule/reg/prjView.asp?id1=1138" TargetMode="External"/><Relationship Id="rId275" Type="http://schemas.openxmlformats.org/officeDocument/2006/relationships/hyperlink" Target="https://acr2.apx.com/mymodule/reg/prjView.asp?id1=248" TargetMode="External"/><Relationship Id="rId482" Type="http://schemas.openxmlformats.org/officeDocument/2006/relationships/hyperlink" Target="https://thereserve2.apx.com/mymodule/reg/prjView.asp?id1=1169" TargetMode="External"/><Relationship Id="rId703" Type="http://schemas.openxmlformats.org/officeDocument/2006/relationships/hyperlink" Target="https://thereserve2.apx.com/mymodule/reg/prjView.asp?id1=497" TargetMode="External"/><Relationship Id="rId910" Type="http://schemas.openxmlformats.org/officeDocument/2006/relationships/hyperlink" Target="https://thereserve2.apx.com/mymodule/reg/prjView.asp?id1=1122" TargetMode="External"/><Relationship Id="rId1333" Type="http://schemas.openxmlformats.org/officeDocument/2006/relationships/hyperlink" Target="https://thereserve2.apx.com/mymodule/reg/prjView.asp?id1=1122" TargetMode="External"/><Relationship Id="rId1540" Type="http://schemas.openxmlformats.org/officeDocument/2006/relationships/hyperlink" Target="https://acr2.apx.com/mymodule/reg/prjView.asp?id1=695" TargetMode="External"/><Relationship Id="rId1638" Type="http://schemas.openxmlformats.org/officeDocument/2006/relationships/hyperlink" Target="https://thereserve2.apx.com/mymodule/reg/prjView.asp?id1=1264" TargetMode="External"/><Relationship Id="rId135" Type="http://schemas.openxmlformats.org/officeDocument/2006/relationships/hyperlink" Target="https://acr2.apx.com/mymodule/reg/prjView.asp?id1=313" TargetMode="External"/><Relationship Id="rId342" Type="http://schemas.openxmlformats.org/officeDocument/2006/relationships/hyperlink" Target="https://thereserve2.apx.com/mymodule/reg/prjView.asp?id1=1076" TargetMode="External"/><Relationship Id="rId787" Type="http://schemas.openxmlformats.org/officeDocument/2006/relationships/hyperlink" Target="https://thereserve2.apx.com/mymodule/reg/prjView.asp?id1=749" TargetMode="External"/><Relationship Id="rId994" Type="http://schemas.openxmlformats.org/officeDocument/2006/relationships/hyperlink" Target="https://acr2.apx.com/mymodule/reg/prjView.asp?id1=521" TargetMode="External"/><Relationship Id="rId1400" Type="http://schemas.openxmlformats.org/officeDocument/2006/relationships/hyperlink" Target="https://acr2.apx.com/mymodule/reg/prjView.asp?id1=388" TargetMode="External"/><Relationship Id="rId202" Type="http://schemas.openxmlformats.org/officeDocument/2006/relationships/hyperlink" Target="https://thereserve2.apx.com/mymodule/reg/prjView.asp?id1=1002" TargetMode="External"/><Relationship Id="rId647" Type="http://schemas.openxmlformats.org/officeDocument/2006/relationships/hyperlink" Target="https://thereserve2.apx.com/mymodule/reg/prjView.asp?id1=449" TargetMode="External"/><Relationship Id="rId854" Type="http://schemas.openxmlformats.org/officeDocument/2006/relationships/hyperlink" Target="https://thereserve2.apx.com/mymodule/reg/prjView.asp?id1=793" TargetMode="External"/><Relationship Id="rId1277" Type="http://schemas.openxmlformats.org/officeDocument/2006/relationships/hyperlink" Target="https://thereserve2.apx.com/mymodule/reg/prjView.asp?id1=1316" TargetMode="External"/><Relationship Id="rId1484" Type="http://schemas.openxmlformats.org/officeDocument/2006/relationships/hyperlink" Target="https://acr2.apx.com/mymodule/reg/prjView.asp?id1=780" TargetMode="External"/><Relationship Id="rId1691" Type="http://schemas.openxmlformats.org/officeDocument/2006/relationships/hyperlink" Target="https://thereserve2.apx.com/mymodule/reg/prjView.asp?id1=1384" TargetMode="External"/><Relationship Id="rId1705" Type="http://schemas.openxmlformats.org/officeDocument/2006/relationships/hyperlink" Target="https://acr2.apx.com/mymodule/reg/prjView.asp?id1=607" TargetMode="External"/><Relationship Id="rId286" Type="http://schemas.openxmlformats.org/officeDocument/2006/relationships/hyperlink" Target="https://thereserve2.apx.com/mymodule/reg/prjView.asp?id1=1327" TargetMode="External"/><Relationship Id="rId493" Type="http://schemas.openxmlformats.org/officeDocument/2006/relationships/hyperlink" Target="https://thereserve2.apx.com/mymodule/reg/prjView.asp?id1=1105" TargetMode="External"/><Relationship Id="rId507" Type="http://schemas.openxmlformats.org/officeDocument/2006/relationships/hyperlink" Target="https://thereserve2.apx.com/mymodule/reg/prjView.asp?id1=1175" TargetMode="External"/><Relationship Id="rId714" Type="http://schemas.openxmlformats.org/officeDocument/2006/relationships/hyperlink" Target="https://thereserve2.apx.com/mymodule/reg/prjView.asp?id1=676" TargetMode="External"/><Relationship Id="rId921" Type="http://schemas.openxmlformats.org/officeDocument/2006/relationships/hyperlink" Target="https://acr2.apx.com/mymodule/reg/prjView.asp?id1=355" TargetMode="External"/><Relationship Id="rId1137" Type="http://schemas.openxmlformats.org/officeDocument/2006/relationships/hyperlink" Target="https://thereserve2.apx.com/mymodule/reg/prjView.asp?id1=1032" TargetMode="External"/><Relationship Id="rId1344" Type="http://schemas.openxmlformats.org/officeDocument/2006/relationships/hyperlink" Target="https://thereserve2.apx.com/mymodule/reg/prjView.asp?id1=1123" TargetMode="External"/><Relationship Id="rId1551" Type="http://schemas.openxmlformats.org/officeDocument/2006/relationships/hyperlink" Target="https://thereserve2.apx.com/mymodule/reg/prjView.asp?id1=1662" TargetMode="External"/><Relationship Id="rId1789" Type="http://schemas.openxmlformats.org/officeDocument/2006/relationships/hyperlink" Target="https://thereserve2.apx.com/mymodule/reg/prjView.asp?id1=1109" TargetMode="External"/><Relationship Id="rId50" Type="http://schemas.openxmlformats.org/officeDocument/2006/relationships/hyperlink" Target="https://acr2.apx.com/mymodule/reg/prjView.asp?id1=211" TargetMode="External"/><Relationship Id="rId146" Type="http://schemas.openxmlformats.org/officeDocument/2006/relationships/hyperlink" Target="https://acr2.apx.com/mymodule/reg/prjView.asp?id1=324" TargetMode="External"/><Relationship Id="rId353" Type="http://schemas.openxmlformats.org/officeDocument/2006/relationships/hyperlink" Target="https://thereserve2.apx.com/mymodule/reg/prjView.asp?id1=1078" TargetMode="External"/><Relationship Id="rId560" Type="http://schemas.openxmlformats.org/officeDocument/2006/relationships/hyperlink" Target="https://thereserve2.apx.com/mymodule/reg/prjView.asp?id1=1240" TargetMode="External"/><Relationship Id="rId798" Type="http://schemas.openxmlformats.org/officeDocument/2006/relationships/hyperlink" Target="https://thereserve2.apx.com/mymodule/reg/prjView.asp?id1=833" TargetMode="External"/><Relationship Id="rId1190" Type="http://schemas.openxmlformats.org/officeDocument/2006/relationships/hyperlink" Target="https://thereserve2.apx.com/mymodule/reg/prjView.asp?id1=1103" TargetMode="External"/><Relationship Id="rId1204" Type="http://schemas.openxmlformats.org/officeDocument/2006/relationships/hyperlink" Target="https://acr2.apx.com/mymodule/reg/prjView.asp?id1=608" TargetMode="External"/><Relationship Id="rId1411" Type="http://schemas.openxmlformats.org/officeDocument/2006/relationships/hyperlink" Target="https://thereserve2.apx.com/mymodule/reg/prjView.asp?id1=1036" TargetMode="External"/><Relationship Id="rId1649" Type="http://schemas.openxmlformats.org/officeDocument/2006/relationships/hyperlink" Target="https://acr2.apx.com/mymodule/reg/prjView.asp?id1=211" TargetMode="External"/><Relationship Id="rId213" Type="http://schemas.openxmlformats.org/officeDocument/2006/relationships/hyperlink" Target="https://thereserve2.apx.com/mymodule/reg/prjView.asp?id1=101" TargetMode="External"/><Relationship Id="rId420" Type="http://schemas.openxmlformats.org/officeDocument/2006/relationships/hyperlink" Target="https://thereserve2.apx.com/mymodule/reg/prjView.asp?id1=1130" TargetMode="External"/><Relationship Id="rId658" Type="http://schemas.openxmlformats.org/officeDocument/2006/relationships/hyperlink" Target="https://thereserve2.apx.com/mymodule/reg/prjView.asp?id1=775" TargetMode="External"/><Relationship Id="rId865" Type="http://schemas.openxmlformats.org/officeDocument/2006/relationships/hyperlink" Target="https://thereserve2.apx.com/mymodule/reg/prjView.asp?id1=629" TargetMode="External"/><Relationship Id="rId1050" Type="http://schemas.openxmlformats.org/officeDocument/2006/relationships/hyperlink" Target="https://acr2.apx.com/mymodule/reg/prjView.asp?id1=470" TargetMode="External"/><Relationship Id="rId1288" Type="http://schemas.openxmlformats.org/officeDocument/2006/relationships/hyperlink" Target="https://thereserve2.apx.com/mymodule/reg/prjView.asp?id1=1139" TargetMode="External"/><Relationship Id="rId1495" Type="http://schemas.openxmlformats.org/officeDocument/2006/relationships/hyperlink" Target="https://thereserve2.apx.com/mymodule/reg/prjView.asp?id1=1246" TargetMode="External"/><Relationship Id="rId1509" Type="http://schemas.openxmlformats.org/officeDocument/2006/relationships/hyperlink" Target="https://acr2.apx.com/mymodule/reg/prjView.asp?id1=826" TargetMode="External"/><Relationship Id="rId1716" Type="http://schemas.openxmlformats.org/officeDocument/2006/relationships/hyperlink" Target="https://acr2.apx.com/mymodule/reg/prjView.asp?id1=800" TargetMode="External"/><Relationship Id="rId297" Type="http://schemas.openxmlformats.org/officeDocument/2006/relationships/hyperlink" Target="https://thereserve2.apx.com/mymodule/reg/prjView.asp?id1=973" TargetMode="External"/><Relationship Id="rId518" Type="http://schemas.openxmlformats.org/officeDocument/2006/relationships/hyperlink" Target="https://thereserve2.apx.com/mymodule/reg/prjView.asp?id1=1139" TargetMode="External"/><Relationship Id="rId725" Type="http://schemas.openxmlformats.org/officeDocument/2006/relationships/hyperlink" Target="https://thereserve2.apx.com/mymodule/reg/prjView.asp?id1=504" TargetMode="External"/><Relationship Id="rId932" Type="http://schemas.openxmlformats.org/officeDocument/2006/relationships/hyperlink" Target="https://acr2.apx.com/mymodule/reg/prjView.asp?id1=517" TargetMode="External"/><Relationship Id="rId1148" Type="http://schemas.openxmlformats.org/officeDocument/2006/relationships/hyperlink" Target="https://thereserve2.apx.com/mymodule/reg/prjView.asp?id1=1102" TargetMode="External"/><Relationship Id="rId1355" Type="http://schemas.openxmlformats.org/officeDocument/2006/relationships/hyperlink" Target="https://acr2.apx.com/mymodule/reg/prjView.asp?id1=313" TargetMode="External"/><Relationship Id="rId1562" Type="http://schemas.openxmlformats.org/officeDocument/2006/relationships/hyperlink" Target="https://acr2.apx.com/mymodule/reg/prjView.asp?id1=800" TargetMode="External"/><Relationship Id="rId157" Type="http://schemas.openxmlformats.org/officeDocument/2006/relationships/hyperlink" Target="https://acr2.apx.com/mymodule/reg/prjView.asp?id1=355" TargetMode="External"/><Relationship Id="rId364" Type="http://schemas.openxmlformats.org/officeDocument/2006/relationships/hyperlink" Target="https://thereserve2.apx.com/mymodule/reg/prjView.asp?id1=1088" TargetMode="External"/><Relationship Id="rId1008" Type="http://schemas.openxmlformats.org/officeDocument/2006/relationships/hyperlink" Target="https://thereserve2.apx.com/mymodule/reg/prjView.asp?id1=1156" TargetMode="External"/><Relationship Id="rId1215" Type="http://schemas.openxmlformats.org/officeDocument/2006/relationships/hyperlink" Target="https://acr2.apx.com/mymodule/reg/prjView.asp?id1=259" TargetMode="External"/><Relationship Id="rId1422" Type="http://schemas.openxmlformats.org/officeDocument/2006/relationships/hyperlink" Target="https://acr2.apx.com/mymodule/reg/prjView.asp?id1=572" TargetMode="External"/><Relationship Id="rId61" Type="http://schemas.openxmlformats.org/officeDocument/2006/relationships/hyperlink" Target="https://acr2.apx.com/mymodule/reg/prjView.asp?id1=232" TargetMode="External"/><Relationship Id="rId571" Type="http://schemas.openxmlformats.org/officeDocument/2006/relationships/hyperlink" Target="https://thereserve2.apx.com/mymodule/reg/prjView.asp?id1=1272" TargetMode="External"/><Relationship Id="rId669" Type="http://schemas.openxmlformats.org/officeDocument/2006/relationships/hyperlink" Target="https://thereserve2.apx.com/mymodule/reg/prjView.asp?id1=474" TargetMode="External"/><Relationship Id="rId876" Type="http://schemas.openxmlformats.org/officeDocument/2006/relationships/hyperlink" Target="https://thereserve2.apx.com/mymodule/reg/prjView.asp?id1=601" TargetMode="External"/><Relationship Id="rId1299" Type="http://schemas.openxmlformats.org/officeDocument/2006/relationships/hyperlink" Target="https://acr2.apx.com/mymodule/reg/prjView.asp?id1=610" TargetMode="External"/><Relationship Id="rId1727" Type="http://schemas.openxmlformats.org/officeDocument/2006/relationships/hyperlink" Target="https://thereserve2.apx.com/mymodule/reg/prjView.asp?id1=1408" TargetMode="External"/><Relationship Id="rId19" Type="http://schemas.openxmlformats.org/officeDocument/2006/relationships/hyperlink" Target="https://acr2.apx.com/mymodule/reg/prjView.asp?id1=182" TargetMode="External"/><Relationship Id="rId224" Type="http://schemas.openxmlformats.org/officeDocument/2006/relationships/hyperlink" Target="https://thereserve2.apx.com/mymodule/reg/prjView.asp?id1=1013" TargetMode="External"/><Relationship Id="rId431" Type="http://schemas.openxmlformats.org/officeDocument/2006/relationships/hyperlink" Target="https://thereserve2.apx.com/mymodule/reg/prjView.asp?id1=1133" TargetMode="External"/><Relationship Id="rId529" Type="http://schemas.openxmlformats.org/officeDocument/2006/relationships/hyperlink" Target="https://thereserve2.apx.com/mymodule/reg/prjView.asp?id1=1233" TargetMode="External"/><Relationship Id="rId736" Type="http://schemas.openxmlformats.org/officeDocument/2006/relationships/hyperlink" Target="https://thereserve2.apx.com/mymodule/reg/prjView.asp?id1=660" TargetMode="External"/><Relationship Id="rId1061" Type="http://schemas.openxmlformats.org/officeDocument/2006/relationships/hyperlink" Target="https://thereserve2.apx.com/mymodule/reg/prjView.asp?id1=1208" TargetMode="External"/><Relationship Id="rId1159" Type="http://schemas.openxmlformats.org/officeDocument/2006/relationships/hyperlink" Target="https://acr2.apx.com/mymodule/reg/prjView.asp?id1=279" TargetMode="External"/><Relationship Id="rId1366" Type="http://schemas.openxmlformats.org/officeDocument/2006/relationships/hyperlink" Target="https://thereserve2.apx.com/mymodule/reg/prjView.asp?id1=1141" TargetMode="External"/><Relationship Id="rId168" Type="http://schemas.openxmlformats.org/officeDocument/2006/relationships/hyperlink" Target="https://acr2.apx.com/mymodule/reg/prjView.asp?id1=373" TargetMode="External"/><Relationship Id="rId943" Type="http://schemas.openxmlformats.org/officeDocument/2006/relationships/hyperlink" Target="https://acr2.apx.com/mymodule/reg/prjView.asp?id1=423" TargetMode="External"/><Relationship Id="rId1019" Type="http://schemas.openxmlformats.org/officeDocument/2006/relationships/hyperlink" Target="https://thereserve2.apx.com/mymodule/reg/prjView.asp?id1=1159" TargetMode="External"/><Relationship Id="rId1573" Type="http://schemas.openxmlformats.org/officeDocument/2006/relationships/hyperlink" Target="https://acr2.apx.com/mymodule/reg/prjView.asp?id1=407" TargetMode="External"/><Relationship Id="rId1780" Type="http://schemas.openxmlformats.org/officeDocument/2006/relationships/hyperlink" Target="https://acr2.apx.com/mymodule/reg/prjView.asp?id1=1067" TargetMode="External"/><Relationship Id="rId72" Type="http://schemas.openxmlformats.org/officeDocument/2006/relationships/hyperlink" Target="https://acr2.apx.com/mymodule/reg/prjView.asp?id1=235" TargetMode="External"/><Relationship Id="rId375" Type="http://schemas.openxmlformats.org/officeDocument/2006/relationships/hyperlink" Target="https://thereserve2.apx.com/mymodule/reg/prjView.asp?id1=1095" TargetMode="External"/><Relationship Id="rId582" Type="http://schemas.openxmlformats.org/officeDocument/2006/relationships/hyperlink" Target="https://thereserve2.apx.com/mymodule/reg/prjView.asp?id1=1309" TargetMode="External"/><Relationship Id="rId803" Type="http://schemas.openxmlformats.org/officeDocument/2006/relationships/hyperlink" Target="https://thereserve2.apx.com/mymodule/reg/prjView.asp?id1=429" TargetMode="External"/><Relationship Id="rId1226" Type="http://schemas.openxmlformats.org/officeDocument/2006/relationships/hyperlink" Target="https://thereserve2.apx.com/mymodule/reg/prjView.asp?id1=1013" TargetMode="External"/><Relationship Id="rId1433" Type="http://schemas.openxmlformats.org/officeDocument/2006/relationships/hyperlink" Target="https://acr2.apx.com/mymodule/reg/prjView.asp?id1=239" TargetMode="External"/><Relationship Id="rId1640" Type="http://schemas.openxmlformats.org/officeDocument/2006/relationships/hyperlink" Target="https://acr2.apx.com/mymodule/reg/prjView.asp?id1=841" TargetMode="External"/><Relationship Id="rId1738" Type="http://schemas.openxmlformats.org/officeDocument/2006/relationships/hyperlink" Target="https://thereserve2.apx.com/mymodule/reg/prjView.asp?id1=1208" TargetMode="External"/><Relationship Id="rId3" Type="http://schemas.openxmlformats.org/officeDocument/2006/relationships/hyperlink" Target="http://www.vcsprojectdatabase.org/" TargetMode="External"/><Relationship Id="rId235" Type="http://schemas.openxmlformats.org/officeDocument/2006/relationships/hyperlink" Target="https://thereserve2.apx.com/mymodule/reg/prjView.asp?id1=102" TargetMode="External"/><Relationship Id="rId442" Type="http://schemas.openxmlformats.org/officeDocument/2006/relationships/hyperlink" Target="https://thereserve2.apx.com/mymodule/reg/prjView.asp?id1=1135" TargetMode="External"/><Relationship Id="rId887" Type="http://schemas.openxmlformats.org/officeDocument/2006/relationships/hyperlink" Target="https://acr2.apx.com/mymodule/reg/prjView.asp?id1=266" TargetMode="External"/><Relationship Id="rId1072" Type="http://schemas.openxmlformats.org/officeDocument/2006/relationships/hyperlink" Target="https://thereserve2.apx.com/mymodule/reg/prjView.asp?id1=1340" TargetMode="External"/><Relationship Id="rId1500" Type="http://schemas.openxmlformats.org/officeDocument/2006/relationships/hyperlink" Target="https://acr2.apx.com/mymodule/reg/prjView.asp?id1=674" TargetMode="External"/><Relationship Id="rId302" Type="http://schemas.openxmlformats.org/officeDocument/2006/relationships/hyperlink" Target="https://thereserve2.apx.com/mymodule/reg/prjView.asp?id1=989" TargetMode="External"/><Relationship Id="rId747" Type="http://schemas.openxmlformats.org/officeDocument/2006/relationships/hyperlink" Target="https://thereserve2.apx.com/mymodule/reg/prjView.asp?id1=440" TargetMode="External"/><Relationship Id="rId954" Type="http://schemas.openxmlformats.org/officeDocument/2006/relationships/hyperlink" Target="https://acr2.apx.com/mymodule/reg/prjView.asp?id1=523" TargetMode="External"/><Relationship Id="rId1377" Type="http://schemas.openxmlformats.org/officeDocument/2006/relationships/hyperlink" Target="https://acr2.apx.com/mymodule/reg/prjView.asp?id1=279" TargetMode="External"/><Relationship Id="rId1584" Type="http://schemas.openxmlformats.org/officeDocument/2006/relationships/hyperlink" Target="https://thereserve2.apx.com/mymodule/reg/prjView.asp?id1=1062" TargetMode="External"/><Relationship Id="rId1791" Type="http://schemas.openxmlformats.org/officeDocument/2006/relationships/hyperlink" Target="https://thereserve2.apx.com/mymodule/reg/prjView.asp?id1=1109" TargetMode="External"/><Relationship Id="rId83" Type="http://schemas.openxmlformats.org/officeDocument/2006/relationships/hyperlink" Target="https://acr2.apx.com/mymodule/reg/prjView.asp?id1=241" TargetMode="External"/><Relationship Id="rId179" Type="http://schemas.openxmlformats.org/officeDocument/2006/relationships/hyperlink" Target="https://acr2.apx.com/mymodule/reg/prjView.asp?id1=403" TargetMode="External"/><Relationship Id="rId386" Type="http://schemas.openxmlformats.org/officeDocument/2006/relationships/hyperlink" Target="https://thereserve2.apx.com/mymodule/reg/prjView.asp?id1=1109" TargetMode="External"/><Relationship Id="rId593" Type="http://schemas.openxmlformats.org/officeDocument/2006/relationships/hyperlink" Target="https://thereserve2.apx.com/mymodule/reg/prjView.asp?id1=661" TargetMode="External"/><Relationship Id="rId607" Type="http://schemas.openxmlformats.org/officeDocument/2006/relationships/hyperlink" Target="https://thereserve2.apx.com/mymodule/reg/prjView.asp?id1=672" TargetMode="External"/><Relationship Id="rId814" Type="http://schemas.openxmlformats.org/officeDocument/2006/relationships/hyperlink" Target="https://thereserve2.apx.com/mymodule/reg/prjView.asp?id1=645" TargetMode="External"/><Relationship Id="rId1237" Type="http://schemas.openxmlformats.org/officeDocument/2006/relationships/hyperlink" Target="https://acr2.apx.com/mymodule/reg/prjView.asp?id1=242" TargetMode="External"/><Relationship Id="rId1444" Type="http://schemas.openxmlformats.org/officeDocument/2006/relationships/hyperlink" Target="https://thereserve2.apx.com/mymodule/reg/prjView.asp?id1=1205" TargetMode="External"/><Relationship Id="rId1651" Type="http://schemas.openxmlformats.org/officeDocument/2006/relationships/hyperlink" Target="https://acr2.apx.com/mymodule/reg/prjView.asp?id1=211" TargetMode="External"/><Relationship Id="rId246" Type="http://schemas.openxmlformats.org/officeDocument/2006/relationships/hyperlink" Target="https://thereserve2.apx.com/mymodule/reg/prjView.asp?id1=1022" TargetMode="External"/><Relationship Id="rId453" Type="http://schemas.openxmlformats.org/officeDocument/2006/relationships/hyperlink" Target="https://thereserve2.apx.com/mymodule/reg/prjView.asp?id1=1147" TargetMode="External"/><Relationship Id="rId660" Type="http://schemas.openxmlformats.org/officeDocument/2006/relationships/hyperlink" Target="https://thereserve2.apx.com/mymodule/reg/prjView.asp?id1=604" TargetMode="External"/><Relationship Id="rId898" Type="http://schemas.openxmlformats.org/officeDocument/2006/relationships/hyperlink" Target="https://acr2.apx.com/mymodule/reg/prjView.asp?id1=288" TargetMode="External"/><Relationship Id="rId1083" Type="http://schemas.openxmlformats.org/officeDocument/2006/relationships/hyperlink" Target="https://acr2.apx.com/mymodule/reg/prjView.asp?id1=192" TargetMode="External"/><Relationship Id="rId1290" Type="http://schemas.openxmlformats.org/officeDocument/2006/relationships/hyperlink" Target="https://thereserve2.apx.com/mymodule/reg/prjView.asp?id1=1213" TargetMode="External"/><Relationship Id="rId1304" Type="http://schemas.openxmlformats.org/officeDocument/2006/relationships/hyperlink" Target="https://acr2.apx.com/mymodule/reg/prjView.asp?id1=287" TargetMode="External"/><Relationship Id="rId1511" Type="http://schemas.openxmlformats.org/officeDocument/2006/relationships/hyperlink" Target="https://thereserve2.apx.com/mymodule/reg/prjView.asp?id1=1063" TargetMode="External"/><Relationship Id="rId1749" Type="http://schemas.openxmlformats.org/officeDocument/2006/relationships/hyperlink" Target="https://thereserve2.apx.com/mymodule/reg/prjView.asp?id1=1339" TargetMode="External"/><Relationship Id="rId106" Type="http://schemas.openxmlformats.org/officeDocument/2006/relationships/hyperlink" Target="https://acr2.apx.com/mymodule/reg/prjView.asp?id1=262" TargetMode="External"/><Relationship Id="rId313" Type="http://schemas.openxmlformats.org/officeDocument/2006/relationships/hyperlink" Target="https://thereserve2.apx.com/mymodule/reg/prjView.asp?id1=1036" TargetMode="External"/><Relationship Id="rId758" Type="http://schemas.openxmlformats.org/officeDocument/2006/relationships/hyperlink" Target="https://thereserve2.apx.com/mymodule/reg/prjView.asp?id1=956" TargetMode="External"/><Relationship Id="rId965" Type="http://schemas.openxmlformats.org/officeDocument/2006/relationships/hyperlink" Target="https://thereserve2.apx.com/mymodule/reg/prjView.asp?id1=1217" TargetMode="External"/><Relationship Id="rId1150" Type="http://schemas.openxmlformats.org/officeDocument/2006/relationships/hyperlink" Target="https://thereserve2.apx.com/mymodule/reg/prjView.asp?id1=1102" TargetMode="External"/><Relationship Id="rId1388" Type="http://schemas.openxmlformats.org/officeDocument/2006/relationships/hyperlink" Target="https://acr2.apx.com/mymodule/reg/prjView.asp?id1=607" TargetMode="External"/><Relationship Id="rId1595" Type="http://schemas.openxmlformats.org/officeDocument/2006/relationships/hyperlink" Target="https://acr2.apx.com/mymodule/reg/prjView.asp?id1=282" TargetMode="External"/><Relationship Id="rId1609" Type="http://schemas.openxmlformats.org/officeDocument/2006/relationships/hyperlink" Target="https://acr2.apx.com/mymodule/reg/prjView.asp?id1=877" TargetMode="External"/><Relationship Id="rId10" Type="http://schemas.openxmlformats.org/officeDocument/2006/relationships/hyperlink" Target="https://acr2.apx.com/mymodule/reg/prjView.asp?id1=173" TargetMode="External"/><Relationship Id="rId94" Type="http://schemas.openxmlformats.org/officeDocument/2006/relationships/hyperlink" Target="https://acr2.apx.com/mymodule/reg/prjView.asp?id1=254" TargetMode="External"/><Relationship Id="rId397" Type="http://schemas.openxmlformats.org/officeDocument/2006/relationships/hyperlink" Target="https://thereserve2.apx.com/mymodule/reg/prjView.asp?id1=1122" TargetMode="External"/><Relationship Id="rId520" Type="http://schemas.openxmlformats.org/officeDocument/2006/relationships/hyperlink" Target="https://thereserve2.apx.com/mymodule/reg/prjView.asp?id1=1222" TargetMode="External"/><Relationship Id="rId618" Type="http://schemas.openxmlformats.org/officeDocument/2006/relationships/hyperlink" Target="https://thereserve2.apx.com/mymodule/reg/prjView.asp?id1=657" TargetMode="External"/><Relationship Id="rId825" Type="http://schemas.openxmlformats.org/officeDocument/2006/relationships/hyperlink" Target="https://thereserve2.apx.com/mymodule/reg/prjView.asp?id1=994" TargetMode="External"/><Relationship Id="rId1248" Type="http://schemas.openxmlformats.org/officeDocument/2006/relationships/hyperlink" Target="https://acr2.apx.com/mymodule/reg/prjView.asp?id1=367" TargetMode="External"/><Relationship Id="rId1455" Type="http://schemas.openxmlformats.org/officeDocument/2006/relationships/hyperlink" Target="https://thereserve2.apx.com/mymodule/reg/prjView.asp?id1=1215" TargetMode="External"/><Relationship Id="rId1662" Type="http://schemas.openxmlformats.org/officeDocument/2006/relationships/hyperlink" Target="https://acr2.apx.com/mymodule/reg/prjView.asp?id1=578" TargetMode="External"/><Relationship Id="rId257" Type="http://schemas.openxmlformats.org/officeDocument/2006/relationships/hyperlink" Target="https://thereserve2.apx.com/mymodule/reg/prjView.asp?id1=1035" TargetMode="External"/><Relationship Id="rId464" Type="http://schemas.openxmlformats.org/officeDocument/2006/relationships/hyperlink" Target="https://thereserve2.apx.com/mymodule/reg/prjView.asp?id1=1152" TargetMode="External"/><Relationship Id="rId1010" Type="http://schemas.openxmlformats.org/officeDocument/2006/relationships/hyperlink" Target="https://thereserve2.apx.com/mymodule/reg/prjView.asp?id1=1095" TargetMode="External"/><Relationship Id="rId1094" Type="http://schemas.openxmlformats.org/officeDocument/2006/relationships/hyperlink" Target="https://thereserve2.apx.com/mymodule/reg/prjView.asp?id1=1313" TargetMode="External"/><Relationship Id="rId1108" Type="http://schemas.openxmlformats.org/officeDocument/2006/relationships/hyperlink" Target="https://thereserve2.apx.com/mymodule/reg/prjView.asp?id1=1316" TargetMode="External"/><Relationship Id="rId1315" Type="http://schemas.openxmlformats.org/officeDocument/2006/relationships/hyperlink" Target="https://acr2.apx.com/mymodule/reg/prjView.asp?id1=542" TargetMode="External"/><Relationship Id="rId117" Type="http://schemas.openxmlformats.org/officeDocument/2006/relationships/hyperlink" Target="https://acr2.apx.com/mymodule/reg/prjView.asp?id1=279" TargetMode="External"/><Relationship Id="rId671" Type="http://schemas.openxmlformats.org/officeDocument/2006/relationships/hyperlink" Target="https://thereserve2.apx.com/mymodule/reg/prjView.asp?id1=463" TargetMode="External"/><Relationship Id="rId769" Type="http://schemas.openxmlformats.org/officeDocument/2006/relationships/hyperlink" Target="https://thereserve2.apx.com/mymodule/reg/prjView.asp?id1=686" TargetMode="External"/><Relationship Id="rId976" Type="http://schemas.openxmlformats.org/officeDocument/2006/relationships/hyperlink" Target="https://acr2.apx.com/mymodule/reg/prjView.asp?id1=532" TargetMode="External"/><Relationship Id="rId1399" Type="http://schemas.openxmlformats.org/officeDocument/2006/relationships/hyperlink" Target="https://acr2.apx.com/mymodule/reg/prjView.asp?id1=407" TargetMode="External"/><Relationship Id="rId324" Type="http://schemas.openxmlformats.org/officeDocument/2006/relationships/hyperlink" Target="https://thereserve2.apx.com/mymodule/reg/prjView.asp?id1=1056" TargetMode="External"/><Relationship Id="rId531" Type="http://schemas.openxmlformats.org/officeDocument/2006/relationships/hyperlink" Target="https://thereserve2.apx.com/mymodule/reg/prjView.asp?id1=1249" TargetMode="External"/><Relationship Id="rId629" Type="http://schemas.openxmlformats.org/officeDocument/2006/relationships/hyperlink" Target="https://thereserve2.apx.com/mymodule/reg/prjView.asp?id1=947" TargetMode="External"/><Relationship Id="rId1161" Type="http://schemas.openxmlformats.org/officeDocument/2006/relationships/hyperlink" Target="https://thereserve2.apx.com/mymodule/reg/prjView.asp?id1=1076" TargetMode="External"/><Relationship Id="rId1259" Type="http://schemas.openxmlformats.org/officeDocument/2006/relationships/hyperlink" Target="https://acr2.apx.com/mymodule/reg/prjView.asp?id1=377" TargetMode="External"/><Relationship Id="rId1466" Type="http://schemas.openxmlformats.org/officeDocument/2006/relationships/hyperlink" Target="https://thereserve2.apx.com/mymodule/reg/prjView.asp?id1=1106" TargetMode="External"/><Relationship Id="rId836" Type="http://schemas.openxmlformats.org/officeDocument/2006/relationships/hyperlink" Target="https://thereserve2.apx.com/mymodule/reg/prjView.asp?id1=780" TargetMode="External"/><Relationship Id="rId1021" Type="http://schemas.openxmlformats.org/officeDocument/2006/relationships/hyperlink" Target="https://thereserve2.apx.com/mymodule/reg/prjView.asp?id1=1160" TargetMode="External"/><Relationship Id="rId1119" Type="http://schemas.openxmlformats.org/officeDocument/2006/relationships/hyperlink" Target="https://acr2.apx.com/mymodule/reg/prjView.asp?id1=234" TargetMode="External"/><Relationship Id="rId1673" Type="http://schemas.openxmlformats.org/officeDocument/2006/relationships/hyperlink" Target="https://acr2.apx.com/mymodule/reg/prjView.asp?id1=367" TargetMode="External"/><Relationship Id="rId903" Type="http://schemas.openxmlformats.org/officeDocument/2006/relationships/hyperlink" Target="https://thereserve2.apx.com/mymodule/reg/prjView.asp?id1=1246" TargetMode="External"/><Relationship Id="rId1326" Type="http://schemas.openxmlformats.org/officeDocument/2006/relationships/hyperlink" Target="https://acr2.apx.com/mymodule/reg/prjView.asp?id1=281" TargetMode="External"/><Relationship Id="rId1533" Type="http://schemas.openxmlformats.org/officeDocument/2006/relationships/hyperlink" Target="https://acr2.apx.com/mymodule/reg/prjView.asp?id1=248" TargetMode="External"/><Relationship Id="rId1740" Type="http://schemas.openxmlformats.org/officeDocument/2006/relationships/hyperlink" Target="https://acr2.apx.com/mymodule/reg/prjView.asp?id1=403" TargetMode="External"/><Relationship Id="rId32" Type="http://schemas.openxmlformats.org/officeDocument/2006/relationships/hyperlink" Target="https://acr2.apx.com/mymodule/reg/prjView.asp?id1=195" TargetMode="External"/><Relationship Id="rId1600" Type="http://schemas.openxmlformats.org/officeDocument/2006/relationships/hyperlink" Target="https://thereserve2.apx.com/mymodule/reg/prjView.asp?id1=1139" TargetMode="External"/><Relationship Id="rId181" Type="http://schemas.openxmlformats.org/officeDocument/2006/relationships/hyperlink" Target="https://acr2.apx.com/mymodule/reg/prjView.asp?id1=419" TargetMode="External"/><Relationship Id="rId279" Type="http://schemas.openxmlformats.org/officeDocument/2006/relationships/hyperlink" Target="https://acr2.apx.com/mymodule/reg/prjView.asp?id1=238" TargetMode="External"/><Relationship Id="rId486" Type="http://schemas.openxmlformats.org/officeDocument/2006/relationships/hyperlink" Target="https://thereserve2.apx.com/mymodule/reg/prjView.asp?id1=1140" TargetMode="External"/><Relationship Id="rId693" Type="http://schemas.openxmlformats.org/officeDocument/2006/relationships/hyperlink" Target="https://thereserve2.apx.com/mymodule/reg/prjView.asp?id1=659" TargetMode="External"/><Relationship Id="rId139" Type="http://schemas.openxmlformats.org/officeDocument/2006/relationships/hyperlink" Target="https://acr2.apx.com/mymodule/reg/prjView.asp?id1=315" TargetMode="External"/><Relationship Id="rId346" Type="http://schemas.openxmlformats.org/officeDocument/2006/relationships/hyperlink" Target="https://thereserve2.apx.com/mymodule/reg/prjView.asp?id1=1076" TargetMode="External"/><Relationship Id="rId553" Type="http://schemas.openxmlformats.org/officeDocument/2006/relationships/hyperlink" Target="https://thereserve2.apx.com/mymodule/reg/prjView.asp?id1=1232" TargetMode="External"/><Relationship Id="rId760" Type="http://schemas.openxmlformats.org/officeDocument/2006/relationships/hyperlink" Target="https://thereserve2.apx.com/mymodule/reg/prjView.asp?id1=487" TargetMode="External"/><Relationship Id="rId998" Type="http://schemas.openxmlformats.org/officeDocument/2006/relationships/hyperlink" Target="https://thereserve2.apx.com/mymodule/reg/prjView.asp?id1=1161" TargetMode="External"/><Relationship Id="rId1183" Type="http://schemas.openxmlformats.org/officeDocument/2006/relationships/hyperlink" Target="https://thereserve2.apx.com/mymodule/reg/prjView.asp?id1=1036" TargetMode="External"/><Relationship Id="rId1390" Type="http://schemas.openxmlformats.org/officeDocument/2006/relationships/hyperlink" Target="https://thereserve2.apx.com/mymodule/reg/prjView.asp?id1=1133" TargetMode="External"/><Relationship Id="rId206" Type="http://schemas.openxmlformats.org/officeDocument/2006/relationships/hyperlink" Target="https://thereserve2.apx.com/mymodule/reg/prjView.asp?id1=101" TargetMode="External"/><Relationship Id="rId413" Type="http://schemas.openxmlformats.org/officeDocument/2006/relationships/hyperlink" Target="https://thereserve2.apx.com/mymodule/reg/prjView.asp?id1=1127" TargetMode="External"/><Relationship Id="rId858" Type="http://schemas.openxmlformats.org/officeDocument/2006/relationships/hyperlink" Target="https://thereserve2.apx.com/mymodule/reg/prjView.asp?id1=593" TargetMode="External"/><Relationship Id="rId1043" Type="http://schemas.openxmlformats.org/officeDocument/2006/relationships/hyperlink" Target="https://ww2.arb.ca.gov/sites/default/files/2020-08/debs5233.pdf" TargetMode="External"/><Relationship Id="rId1488" Type="http://schemas.openxmlformats.org/officeDocument/2006/relationships/hyperlink" Target="https://thereserve2.apx.com/mymodule/reg/prjView.asp?id1=993" TargetMode="External"/><Relationship Id="rId1695" Type="http://schemas.openxmlformats.org/officeDocument/2006/relationships/hyperlink" Target="https://acr2.apx.com/mymodule/reg/prjView.asp?id1=437" TargetMode="External"/><Relationship Id="rId620" Type="http://schemas.openxmlformats.org/officeDocument/2006/relationships/hyperlink" Target="https://thereserve2.apx.com/mymodule/reg/prjView.asp?id1=813" TargetMode="External"/><Relationship Id="rId718" Type="http://schemas.openxmlformats.org/officeDocument/2006/relationships/hyperlink" Target="https://thereserve2.apx.com/mymodule/reg/prjView.asp?id1=676" TargetMode="External"/><Relationship Id="rId925" Type="http://schemas.openxmlformats.org/officeDocument/2006/relationships/hyperlink" Target="https://acr2.apx.com/mymodule/reg/prjView.asp?id1=500" TargetMode="External"/><Relationship Id="rId1250" Type="http://schemas.openxmlformats.org/officeDocument/2006/relationships/hyperlink" Target="https://thereserve2.apx.com/mymodule/reg/prjView.asp?id1=1099" TargetMode="External"/><Relationship Id="rId1348" Type="http://schemas.openxmlformats.org/officeDocument/2006/relationships/hyperlink" Target="https://thereserve2.apx.com/mymodule/reg/prjView.asp?id1=1142" TargetMode="External"/><Relationship Id="rId1555" Type="http://schemas.openxmlformats.org/officeDocument/2006/relationships/hyperlink" Target="https://thereserve2.apx.com/mymodule/reg/prjView.asp?id1=1292" TargetMode="External"/><Relationship Id="rId1762" Type="http://schemas.openxmlformats.org/officeDocument/2006/relationships/hyperlink" Target="https://acr2.apx.com/mymodule/reg/prjView.asp?id1=751" TargetMode="External"/><Relationship Id="rId1110" Type="http://schemas.openxmlformats.org/officeDocument/2006/relationships/hyperlink" Target="https://thereserve2.apx.com/mymodule/reg/prjView.asp?id1=1314" TargetMode="External"/><Relationship Id="rId1208" Type="http://schemas.openxmlformats.org/officeDocument/2006/relationships/hyperlink" Target="https://thereserve2.apx.com/mymodule/reg/prjView.asp?id1=1147" TargetMode="External"/><Relationship Id="rId1415" Type="http://schemas.openxmlformats.org/officeDocument/2006/relationships/hyperlink" Target="https://thereserve2.apx.com/mymodule/reg/prjView.asp?id1=1013" TargetMode="External"/><Relationship Id="rId54" Type="http://schemas.openxmlformats.org/officeDocument/2006/relationships/hyperlink" Target="https://acr2.apx.com/mymodule/reg/prjView.asp?id1=221" TargetMode="External"/><Relationship Id="rId1622" Type="http://schemas.openxmlformats.org/officeDocument/2006/relationships/hyperlink" Target="https://thereserve2.apx.com/mymodule/reg/prjView.asp?id1=1329" TargetMode="External"/><Relationship Id="rId270" Type="http://schemas.openxmlformats.org/officeDocument/2006/relationships/hyperlink" Target="https://acr2.apx.com/mymodule/reg/prjView.asp?id1=482" TargetMode="External"/><Relationship Id="rId130" Type="http://schemas.openxmlformats.org/officeDocument/2006/relationships/hyperlink" Target="https://acr2.apx.com/mymodule/reg/prjView.asp?id1=288" TargetMode="External"/><Relationship Id="rId368" Type="http://schemas.openxmlformats.org/officeDocument/2006/relationships/hyperlink" Target="https://thereserve2.apx.com/mymodule/reg/prjView.asp?id1=1080" TargetMode="External"/><Relationship Id="rId575" Type="http://schemas.openxmlformats.org/officeDocument/2006/relationships/hyperlink" Target="https://thereserve2.apx.com/mymodule/reg/prjView.asp?id1=1289" TargetMode="External"/><Relationship Id="rId782" Type="http://schemas.openxmlformats.org/officeDocument/2006/relationships/hyperlink" Target="https://thereserve2.apx.com/mymodule/reg/prjView.asp?id1=749" TargetMode="External"/><Relationship Id="rId228" Type="http://schemas.openxmlformats.org/officeDocument/2006/relationships/hyperlink" Target="https://thereserve2.apx.com/mymodule/reg/prjView.asp?id1=1014" TargetMode="External"/><Relationship Id="rId435" Type="http://schemas.openxmlformats.org/officeDocument/2006/relationships/hyperlink" Target="https://thereserve2.apx.com/mymodule/reg/prjView.asp?id1=1099" TargetMode="External"/><Relationship Id="rId642" Type="http://schemas.openxmlformats.org/officeDocument/2006/relationships/hyperlink" Target="https://thereserve2.apx.com/mymodule/reg/prjView.asp?id1=885" TargetMode="External"/><Relationship Id="rId1065" Type="http://schemas.openxmlformats.org/officeDocument/2006/relationships/hyperlink" Target="https://acr2.apx.com/mymodule/reg/prjView.asp?id1=292" TargetMode="External"/><Relationship Id="rId1272" Type="http://schemas.openxmlformats.org/officeDocument/2006/relationships/hyperlink" Target="https://acr2.apx.com/mymodule/reg/prjView.asp?id1=549" TargetMode="External"/><Relationship Id="rId502" Type="http://schemas.openxmlformats.org/officeDocument/2006/relationships/hyperlink" Target="https://thereserve2.apx.com/mymodule/reg/prjView.asp?id1=1172" TargetMode="External"/><Relationship Id="rId947" Type="http://schemas.openxmlformats.org/officeDocument/2006/relationships/hyperlink" Target="https://acr2.apx.com/mymodule/reg/prjView.asp?id1=520" TargetMode="External"/><Relationship Id="rId1132" Type="http://schemas.openxmlformats.org/officeDocument/2006/relationships/hyperlink" Target="https://thereserve2.apx.com/mymodule/reg/prjView.asp?id1=1317" TargetMode="External"/><Relationship Id="rId1577" Type="http://schemas.openxmlformats.org/officeDocument/2006/relationships/hyperlink" Target="https://thereserve2.apx.com/mymodule/reg/prjView.asp?id1=1324" TargetMode="External"/><Relationship Id="rId1784" Type="http://schemas.openxmlformats.org/officeDocument/2006/relationships/hyperlink" Target="https://acr2.apx.com/mymodule/reg/prjView.asp?id1=262" TargetMode="External"/><Relationship Id="rId76" Type="http://schemas.openxmlformats.org/officeDocument/2006/relationships/hyperlink" Target="https://acr2.apx.com/mymodule/reg/prjView.asp?id1=239" TargetMode="External"/><Relationship Id="rId807" Type="http://schemas.openxmlformats.org/officeDocument/2006/relationships/hyperlink" Target="https://thereserve2.apx.com/mymodule/reg/prjView.asp?id1=602" TargetMode="External"/><Relationship Id="rId1437" Type="http://schemas.openxmlformats.org/officeDocument/2006/relationships/hyperlink" Target="https://thereserve2.apx.com/mymodule/reg/prjView.asp?id1=1281" TargetMode="External"/><Relationship Id="rId1644" Type="http://schemas.openxmlformats.org/officeDocument/2006/relationships/hyperlink" Target="https://acr2.apx.com/mymodule/reg/prjView.asp?id1=611" TargetMode="External"/><Relationship Id="rId1504" Type="http://schemas.openxmlformats.org/officeDocument/2006/relationships/hyperlink" Target="https://acr2.apx.com/mymodule/reg/prjView.asp?id1=675" TargetMode="External"/><Relationship Id="rId1711" Type="http://schemas.openxmlformats.org/officeDocument/2006/relationships/hyperlink" Target="https://acr2.apx.com/mymodule/reg/prjView.asp?id1=274" TargetMode="External"/><Relationship Id="rId292" Type="http://schemas.openxmlformats.org/officeDocument/2006/relationships/hyperlink" Target="https://acr2.apx.com/mymodule/reg/prjView.asp?id1=274" TargetMode="External"/><Relationship Id="rId597" Type="http://schemas.openxmlformats.org/officeDocument/2006/relationships/hyperlink" Target="https://thereserve2.apx.com/mymodule/reg/prjView.asp?id1=730" TargetMode="External"/><Relationship Id="rId152" Type="http://schemas.openxmlformats.org/officeDocument/2006/relationships/hyperlink" Target="https://acr2.apx.com/mymodule/reg/prjView.asp?id1=351" TargetMode="External"/><Relationship Id="rId457" Type="http://schemas.openxmlformats.org/officeDocument/2006/relationships/hyperlink" Target="https://thereserve2.apx.com/mymodule/reg/prjView.asp?id1=1104" TargetMode="External"/><Relationship Id="rId1087" Type="http://schemas.openxmlformats.org/officeDocument/2006/relationships/hyperlink" Target="https://thereserve2.apx.com/mymodule/reg/prjView.asp?id1=1337" TargetMode="External"/><Relationship Id="rId1294" Type="http://schemas.openxmlformats.org/officeDocument/2006/relationships/hyperlink" Target="https://acr2.apx.com/mymodule/reg/prjView.asp?id1=373" TargetMode="External"/><Relationship Id="rId664" Type="http://schemas.openxmlformats.org/officeDocument/2006/relationships/hyperlink" Target="https://thereserve2.apx.com/mymodule/reg/prjView.asp?id1=946" TargetMode="External"/><Relationship Id="rId871" Type="http://schemas.openxmlformats.org/officeDocument/2006/relationships/hyperlink" Target="https://thereserve2.apx.com/mymodule/reg/prjView.asp?id1=655" TargetMode="External"/><Relationship Id="rId969" Type="http://schemas.openxmlformats.org/officeDocument/2006/relationships/hyperlink" Target="https://acr2.apx.com/mymodule/reg/prjView.asp?id1=503" TargetMode="External"/><Relationship Id="rId1599" Type="http://schemas.openxmlformats.org/officeDocument/2006/relationships/hyperlink" Target="https://acr2.apx.com/mymodule/reg/prjView.asp?id1=288" TargetMode="External"/><Relationship Id="rId317" Type="http://schemas.openxmlformats.org/officeDocument/2006/relationships/hyperlink" Target="https://thereserve2.apx.com/mymodule/reg/prjView.asp?id1=1055" TargetMode="External"/><Relationship Id="rId524" Type="http://schemas.openxmlformats.org/officeDocument/2006/relationships/hyperlink" Target="https://thereserve2.apx.com/mymodule/reg/prjView.asp?id1=1184" TargetMode="External"/><Relationship Id="rId731" Type="http://schemas.openxmlformats.org/officeDocument/2006/relationships/hyperlink" Target="https://thereserve2.apx.com/mymodule/reg/prjView.asp?id1=419" TargetMode="External"/><Relationship Id="rId1154" Type="http://schemas.openxmlformats.org/officeDocument/2006/relationships/hyperlink" Target="https://acr2.apx.com/mymodule/reg/prjView.asp?id1=182" TargetMode="External"/><Relationship Id="rId1361" Type="http://schemas.openxmlformats.org/officeDocument/2006/relationships/hyperlink" Target="https://thereserve2.apx.com/mymodule/reg/prjView.asp?id1=1130" TargetMode="External"/><Relationship Id="rId1459" Type="http://schemas.openxmlformats.org/officeDocument/2006/relationships/hyperlink" Target="https://ww2.arb.ca.gov/sites/default/files/2022-11/debs5072.pdf" TargetMode="External"/><Relationship Id="rId98" Type="http://schemas.openxmlformats.org/officeDocument/2006/relationships/hyperlink" Target="https://acr2.apx.com/mymodule/reg/prjView.asp?id1=256" TargetMode="External"/><Relationship Id="rId829" Type="http://schemas.openxmlformats.org/officeDocument/2006/relationships/hyperlink" Target="https://thereserve2.apx.com/mymodule/reg/prjView.asp?id1=952" TargetMode="External"/><Relationship Id="rId1014" Type="http://schemas.openxmlformats.org/officeDocument/2006/relationships/hyperlink" Target="https://thereserve2.apx.com/mymodule/reg/prjView.asp?id1=1136" TargetMode="External"/><Relationship Id="rId1221" Type="http://schemas.openxmlformats.org/officeDocument/2006/relationships/hyperlink" Target="https://acr2.apx.com/mymodule/reg/prjView.asp?id1=313" TargetMode="External"/><Relationship Id="rId1666" Type="http://schemas.openxmlformats.org/officeDocument/2006/relationships/hyperlink" Target="https://acr2.apx.com/mymodule/reg/prjView.asp?id1=845" TargetMode="External"/><Relationship Id="rId1319" Type="http://schemas.openxmlformats.org/officeDocument/2006/relationships/hyperlink" Target="https://thereserve2.apx.com/mymodule/reg/prjView.asp?id1=1036" TargetMode="External"/><Relationship Id="rId1526" Type="http://schemas.openxmlformats.org/officeDocument/2006/relationships/hyperlink" Target="https://acr2.apx.com/mymodule/reg/prjView.asp?id1=572" TargetMode="External"/><Relationship Id="rId1733" Type="http://schemas.openxmlformats.org/officeDocument/2006/relationships/hyperlink" Target="https://thereserve2.apx.com/mymodule/reg/prjView.asp?id1=1140" TargetMode="External"/><Relationship Id="rId25" Type="http://schemas.openxmlformats.org/officeDocument/2006/relationships/hyperlink" Target="https://acr2.apx.com/mymodule/reg/prjView.asp?id1=189" TargetMode="External"/><Relationship Id="rId1800" Type="http://schemas.openxmlformats.org/officeDocument/2006/relationships/hyperlink" Target="https://thereserve2.apx.com/mymodule/reg/prjView.asp?id1=1315" TargetMode="External"/><Relationship Id="rId174" Type="http://schemas.openxmlformats.org/officeDocument/2006/relationships/hyperlink" Target="https://acr2.apx.com/mymodule/reg/prjView.asp?id1=387" TargetMode="External"/><Relationship Id="rId381" Type="http://schemas.openxmlformats.org/officeDocument/2006/relationships/hyperlink" Target="https://thereserve2.apx.com/mymodule/reg/prjView.asp?id1=1101" TargetMode="External"/><Relationship Id="rId241" Type="http://schemas.openxmlformats.org/officeDocument/2006/relationships/hyperlink" Target="https://thereserve2.apx.com/mymodule/reg/prjView.asp?id1=102" TargetMode="External"/><Relationship Id="rId479" Type="http://schemas.openxmlformats.org/officeDocument/2006/relationships/hyperlink" Target="https://thereserve2.apx.com/mymodule/reg/prjView.asp?id1=1159" TargetMode="External"/><Relationship Id="rId686" Type="http://schemas.openxmlformats.org/officeDocument/2006/relationships/hyperlink" Target="https://thereserve2.apx.com/mymodule/reg/prjView.asp?id1=659" TargetMode="External"/><Relationship Id="rId893" Type="http://schemas.openxmlformats.org/officeDocument/2006/relationships/hyperlink" Target="https://thereserve2.apx.com/mymodule/reg/prjView.asp?id1=1215" TargetMode="External"/><Relationship Id="rId339" Type="http://schemas.openxmlformats.org/officeDocument/2006/relationships/hyperlink" Target="https://thereserve2.apx.com/mymodule/reg/prjView.asp?id1=1072" TargetMode="External"/><Relationship Id="rId546" Type="http://schemas.openxmlformats.org/officeDocument/2006/relationships/hyperlink" Target="https://thereserve2.apx.com/mymodule/reg/prjView.asp?id1=1277" TargetMode="External"/><Relationship Id="rId753" Type="http://schemas.openxmlformats.org/officeDocument/2006/relationships/hyperlink" Target="https://thereserve2.apx.com/mymodule/reg/prjView.asp?id1=818" TargetMode="External"/><Relationship Id="rId1176" Type="http://schemas.openxmlformats.org/officeDocument/2006/relationships/hyperlink" Target="https://thereserve2.apx.com/mymodule/reg/prjView.asp?id1=1152" TargetMode="External"/><Relationship Id="rId1383" Type="http://schemas.openxmlformats.org/officeDocument/2006/relationships/hyperlink" Target="https://thereserve2.apx.com/mymodule/reg/prjView.asp?id1=1180" TargetMode="External"/><Relationship Id="rId101" Type="http://schemas.openxmlformats.org/officeDocument/2006/relationships/hyperlink" Target="https://acr2.apx.com/mymodule/reg/prjView.asp?id1=259" TargetMode="External"/><Relationship Id="rId406" Type="http://schemas.openxmlformats.org/officeDocument/2006/relationships/hyperlink" Target="https://thereserve2.apx.com/mymodule/reg/prjView.asp?id1=1124" TargetMode="External"/><Relationship Id="rId960" Type="http://schemas.openxmlformats.org/officeDocument/2006/relationships/hyperlink" Target="https://acr2.apx.com/mymodule/reg/prjView.asp?id1=268" TargetMode="External"/><Relationship Id="rId1036" Type="http://schemas.openxmlformats.org/officeDocument/2006/relationships/hyperlink" Target="https://thereserve2.apx.com/mymodule/reg/prjView.asp?id1=1104" TargetMode="External"/><Relationship Id="rId1243" Type="http://schemas.openxmlformats.org/officeDocument/2006/relationships/hyperlink" Target="https://thereserve2.apx.com/mymodule/reg/prjView.asp?id1=1076" TargetMode="External"/><Relationship Id="rId1590" Type="http://schemas.openxmlformats.org/officeDocument/2006/relationships/hyperlink" Target="https://acr2.apx.com/mymodule/reg/prjView.asp?id1=609" TargetMode="External"/><Relationship Id="rId1688" Type="http://schemas.openxmlformats.org/officeDocument/2006/relationships/hyperlink" Target="https://acr2.apx.com/mymodule/reg/prjView.asp?id1=899" TargetMode="External"/><Relationship Id="rId613" Type="http://schemas.openxmlformats.org/officeDocument/2006/relationships/hyperlink" Target="https://thereserve2.apx.com/mymodule/reg/prjView.asp?id1=589" TargetMode="External"/><Relationship Id="rId820" Type="http://schemas.openxmlformats.org/officeDocument/2006/relationships/hyperlink" Target="https://thereserve2.apx.com/mymodule/reg/prjView.asp?id1=980" TargetMode="External"/><Relationship Id="rId918" Type="http://schemas.openxmlformats.org/officeDocument/2006/relationships/hyperlink" Target="https://acr2.apx.com/mymodule/reg/prjView.asp?id1=262" TargetMode="External"/><Relationship Id="rId1450" Type="http://schemas.openxmlformats.org/officeDocument/2006/relationships/hyperlink" Target="https://acr2.apx.com/mymodule/reg/prjView.asp?id1=226" TargetMode="External"/><Relationship Id="rId1548" Type="http://schemas.openxmlformats.org/officeDocument/2006/relationships/hyperlink" Target="https://acr2.apx.com/mymodule/reg/prjView.asp?id1=651" TargetMode="External"/><Relationship Id="rId1755" Type="http://schemas.openxmlformats.org/officeDocument/2006/relationships/hyperlink" Target="https://acr2.apx.com/mymodule/reg/prjView.asp?id1=1020" TargetMode="External"/><Relationship Id="rId1103" Type="http://schemas.openxmlformats.org/officeDocument/2006/relationships/hyperlink" Target="https://thereserve2.apx.com/mymodule/reg/prjView.asp?id1=1164" TargetMode="External"/><Relationship Id="rId1310" Type="http://schemas.openxmlformats.org/officeDocument/2006/relationships/hyperlink" Target="https://thereserve2.apx.com/mymodule/reg/prjView.asp?id1=1088" TargetMode="External"/><Relationship Id="rId1408" Type="http://schemas.openxmlformats.org/officeDocument/2006/relationships/hyperlink" Target="https://acr2.apx.com/mymodule/reg/prjView.asp?id1=265" TargetMode="External"/><Relationship Id="rId47" Type="http://schemas.openxmlformats.org/officeDocument/2006/relationships/hyperlink" Target="https://acr2.apx.com/mymodule/reg/prjView.asp?id1=206" TargetMode="External"/><Relationship Id="rId1615" Type="http://schemas.openxmlformats.org/officeDocument/2006/relationships/hyperlink" Target="https://thereserve2.apx.com/mymodule/reg/prjView.asp?id1=1190" TargetMode="External"/><Relationship Id="rId196" Type="http://schemas.openxmlformats.org/officeDocument/2006/relationships/hyperlink" Target="https://thereserve2.apx.com/mymodule/reg/prjView.asp?id1=1001" TargetMode="External"/><Relationship Id="rId263" Type="http://schemas.openxmlformats.org/officeDocument/2006/relationships/hyperlink" Target="https://acr2.apx.com/mymodule/reg/prjView.asp?id1=202" TargetMode="External"/><Relationship Id="rId470" Type="http://schemas.openxmlformats.org/officeDocument/2006/relationships/hyperlink" Target="https://thereserve2.apx.com/mymodule/reg/prjView.asp?id1=1154" TargetMode="External"/><Relationship Id="rId123" Type="http://schemas.openxmlformats.org/officeDocument/2006/relationships/hyperlink" Target="https://acr2.apx.com/mymodule/reg/prjView.asp?id1=282" TargetMode="External"/><Relationship Id="rId330" Type="http://schemas.openxmlformats.org/officeDocument/2006/relationships/hyperlink" Target="https://thereserve2.apx.com/mymodule/reg/prjView.asp?id1=1062" TargetMode="External"/><Relationship Id="rId568" Type="http://schemas.openxmlformats.org/officeDocument/2006/relationships/hyperlink" Target="https://thereserve2.apx.com/mymodule/reg/prjView.asp?id1=1271" TargetMode="External"/><Relationship Id="rId775" Type="http://schemas.openxmlformats.org/officeDocument/2006/relationships/hyperlink" Target="https://thereserve2.apx.com/mymodule/reg/prjView.asp?id1=990" TargetMode="External"/><Relationship Id="rId982" Type="http://schemas.openxmlformats.org/officeDocument/2006/relationships/hyperlink" Target="https://thereserve2.apx.com/mymodule/reg/prjView.asp?id1=1146" TargetMode="External"/><Relationship Id="rId1198" Type="http://schemas.openxmlformats.org/officeDocument/2006/relationships/hyperlink" Target="https://thereserve2.apx.com/mymodule/reg/prjView.asp?id1=1281" TargetMode="External"/><Relationship Id="rId428" Type="http://schemas.openxmlformats.org/officeDocument/2006/relationships/hyperlink" Target="https://thereserve2.apx.com/mymodule/reg/prjView.asp?id1=1132" TargetMode="External"/><Relationship Id="rId635" Type="http://schemas.openxmlformats.org/officeDocument/2006/relationships/hyperlink" Target="https://thereserve2.apx.com/mymodule/reg/prjView.asp?id1=836" TargetMode="External"/><Relationship Id="rId842" Type="http://schemas.openxmlformats.org/officeDocument/2006/relationships/hyperlink" Target="https://thereserve2.apx.com/mymodule/reg/prjView.asp?id1=806" TargetMode="External"/><Relationship Id="rId1058" Type="http://schemas.openxmlformats.org/officeDocument/2006/relationships/hyperlink" Target="https://acr2.apx.com/mymodule/reg/prjView.asp?id1=403" TargetMode="External"/><Relationship Id="rId1265" Type="http://schemas.openxmlformats.org/officeDocument/2006/relationships/hyperlink" Target="https://thereserve2.apx.com/mymodule/reg/prjView.asp?id1=982" TargetMode="External"/><Relationship Id="rId1472" Type="http://schemas.openxmlformats.org/officeDocument/2006/relationships/hyperlink" Target="https://acr2.apx.com/mymodule/reg/prjView.asp?id1=439" TargetMode="External"/><Relationship Id="rId702" Type="http://schemas.openxmlformats.org/officeDocument/2006/relationships/hyperlink" Target="https://thereserve2.apx.com/mymodule/reg/prjView.asp?id1=497" TargetMode="External"/><Relationship Id="rId1125" Type="http://schemas.openxmlformats.org/officeDocument/2006/relationships/hyperlink" Target="https://thereserve2.apx.com/mymodule/reg/prjView.asp?id1=1329" TargetMode="External"/><Relationship Id="rId1332" Type="http://schemas.openxmlformats.org/officeDocument/2006/relationships/hyperlink" Target="https://acr2.apx.com/mymodule/reg/prjView.asp?id1=303" TargetMode="External"/><Relationship Id="rId1777" Type="http://schemas.openxmlformats.org/officeDocument/2006/relationships/hyperlink" Target="https://thereserve2.apx.com/mymodule/reg/prjView.asp?id1=1105" TargetMode="External"/><Relationship Id="rId69" Type="http://schemas.openxmlformats.org/officeDocument/2006/relationships/hyperlink" Target="https://acr2.apx.com/mymodule/reg/prjView.asp?id1=234" TargetMode="External"/><Relationship Id="rId1637" Type="http://schemas.openxmlformats.org/officeDocument/2006/relationships/hyperlink" Target="https://thereserve2.apx.com/mymodule/reg/prjView.asp?id1=1264" TargetMode="External"/><Relationship Id="rId1704" Type="http://schemas.openxmlformats.org/officeDocument/2006/relationships/hyperlink" Target="https://thereserve2.apx.com/mymodule/reg/prjView.asp?id1=1382" TargetMode="External"/><Relationship Id="rId285" Type="http://schemas.openxmlformats.org/officeDocument/2006/relationships/hyperlink" Target="https://thereserve2.apx.com/mymodule/reg/prjView.asp?id1=1341" TargetMode="External"/><Relationship Id="rId492" Type="http://schemas.openxmlformats.org/officeDocument/2006/relationships/hyperlink" Target="https://thereserve2.apx.com/mymodule/reg/prjView.asp?id1=1105" TargetMode="External"/><Relationship Id="rId797" Type="http://schemas.openxmlformats.org/officeDocument/2006/relationships/hyperlink" Target="https://thereserve2.apx.com/mymodule/reg/prjView.asp?id1=833" TargetMode="External"/><Relationship Id="rId145" Type="http://schemas.openxmlformats.org/officeDocument/2006/relationships/hyperlink" Target="https://acr2.apx.com/mymodule/reg/prjView.asp?id1=324" TargetMode="External"/><Relationship Id="rId352" Type="http://schemas.openxmlformats.org/officeDocument/2006/relationships/hyperlink" Target="https://thereserve2.apx.com/mymodule/reg/prjView.asp?id1=1078" TargetMode="External"/><Relationship Id="rId1287" Type="http://schemas.openxmlformats.org/officeDocument/2006/relationships/hyperlink" Target="https://ww2.arb.ca.gov/sites/default/files/2020-08/debs5233.pdf" TargetMode="External"/><Relationship Id="rId212" Type="http://schemas.openxmlformats.org/officeDocument/2006/relationships/hyperlink" Target="https://thereserve2.apx.com/mymodule/reg/prjView.asp?id1=101" TargetMode="External"/><Relationship Id="rId657" Type="http://schemas.openxmlformats.org/officeDocument/2006/relationships/hyperlink" Target="https://thereserve2.apx.com/mymodule/reg/prjView.asp?id1=775" TargetMode="External"/><Relationship Id="rId864" Type="http://schemas.openxmlformats.org/officeDocument/2006/relationships/hyperlink" Target="https://thereserve2.apx.com/mymodule/reg/prjView.asp?id1=629" TargetMode="External"/><Relationship Id="rId1494" Type="http://schemas.openxmlformats.org/officeDocument/2006/relationships/hyperlink" Target="https://thereserve2.apx.com/mymodule/reg/prjView.asp?id1=1152" TargetMode="External"/><Relationship Id="rId1799" Type="http://schemas.openxmlformats.org/officeDocument/2006/relationships/hyperlink" Target="https://acr2.apx.com/mymodule/reg/prjView.asp?id1=378" TargetMode="External"/><Relationship Id="rId517" Type="http://schemas.openxmlformats.org/officeDocument/2006/relationships/hyperlink" Target="https://thereserve2.apx.com/mymodule/reg/prjView.asp?id1=1139" TargetMode="External"/><Relationship Id="rId724" Type="http://schemas.openxmlformats.org/officeDocument/2006/relationships/hyperlink" Target="https://thereserve2.apx.com/mymodule/reg/prjView.asp?id1=504" TargetMode="External"/><Relationship Id="rId931" Type="http://schemas.openxmlformats.org/officeDocument/2006/relationships/hyperlink" Target="https://thereserve2.apx.com/mymodule/reg/prjView.asp?id1=1219" TargetMode="External"/><Relationship Id="rId1147" Type="http://schemas.openxmlformats.org/officeDocument/2006/relationships/hyperlink" Target="https://thereserve2.apx.com/mymodule/reg/prjView.asp?id1=1078" TargetMode="External"/><Relationship Id="rId1354" Type="http://schemas.openxmlformats.org/officeDocument/2006/relationships/hyperlink" Target="https://thereserve2.apx.com/mymodule/reg/prjView.asp?id1=1094" TargetMode="External"/><Relationship Id="rId1561" Type="http://schemas.openxmlformats.org/officeDocument/2006/relationships/hyperlink" Target="https://acr2.apx.com/mymodule/reg/prjView.asp?id1=544" TargetMode="External"/><Relationship Id="rId60" Type="http://schemas.openxmlformats.org/officeDocument/2006/relationships/hyperlink" Target="https://acr2.apx.com/mymodule/reg/prjView.asp?id1=232" TargetMode="External"/><Relationship Id="rId1007" Type="http://schemas.openxmlformats.org/officeDocument/2006/relationships/hyperlink" Target="https://thereserve2.apx.com/mymodule/reg/prjView.asp?id1=1155" TargetMode="External"/><Relationship Id="rId1214" Type="http://schemas.openxmlformats.org/officeDocument/2006/relationships/hyperlink" Target="https://thereserve2.apx.com/mymodule/reg/prjView.asp?id1=1274" TargetMode="External"/><Relationship Id="rId1421" Type="http://schemas.openxmlformats.org/officeDocument/2006/relationships/hyperlink" Target="https://thereserve2.apx.com/mymodule/reg/prjView.asp?id1=1209" TargetMode="External"/><Relationship Id="rId1659" Type="http://schemas.openxmlformats.org/officeDocument/2006/relationships/hyperlink" Target="https://acr2.apx.com/mymodule/reg/prjView.asp?id1=546" TargetMode="External"/><Relationship Id="rId1519" Type="http://schemas.openxmlformats.org/officeDocument/2006/relationships/hyperlink" Target="https://acr2.apx.com/mymodule/reg/prjView.asp?id1=257" TargetMode="External"/><Relationship Id="rId1726" Type="http://schemas.openxmlformats.org/officeDocument/2006/relationships/hyperlink" Target="https://acr2.apx.com/mymodule/reg/prjView.asp?id1=266" TargetMode="External"/><Relationship Id="rId18" Type="http://schemas.openxmlformats.org/officeDocument/2006/relationships/hyperlink" Target="https://acr2.apx.com/mymodule/reg/prjView.asp?id1=182" TargetMode="External"/><Relationship Id="rId167" Type="http://schemas.openxmlformats.org/officeDocument/2006/relationships/hyperlink" Target="https://acr2.apx.com/mymodule/reg/prjView.asp?id1=371" TargetMode="External"/><Relationship Id="rId374" Type="http://schemas.openxmlformats.org/officeDocument/2006/relationships/hyperlink" Target="https://thereserve2.apx.com/mymodule/reg/prjView.asp?id1=1095" TargetMode="External"/><Relationship Id="rId581" Type="http://schemas.openxmlformats.org/officeDocument/2006/relationships/hyperlink" Target="https://thereserve2.apx.com/mymodule/reg/prjView.asp?id1=1308" TargetMode="External"/><Relationship Id="rId234" Type="http://schemas.openxmlformats.org/officeDocument/2006/relationships/hyperlink" Target="https://thereserve2.apx.com/mymodule/reg/prjView.asp?id1=102" TargetMode="External"/><Relationship Id="rId679" Type="http://schemas.openxmlformats.org/officeDocument/2006/relationships/hyperlink" Target="https://thereserve2.apx.com/mymodule/reg/prjView.asp?id1=478" TargetMode="External"/><Relationship Id="rId886" Type="http://schemas.openxmlformats.org/officeDocument/2006/relationships/hyperlink" Target="https://acr2.apx.com/mymodule/reg/prjView.asp?id1=268" TargetMode="External"/><Relationship Id="rId2" Type="http://schemas.openxmlformats.org/officeDocument/2006/relationships/hyperlink" Target="http://www.vcsprojectdatabase.org/" TargetMode="External"/><Relationship Id="rId441" Type="http://schemas.openxmlformats.org/officeDocument/2006/relationships/hyperlink" Target="https://thereserve2.apx.com/mymodule/reg/prjView.asp?id1=1142" TargetMode="External"/><Relationship Id="rId539" Type="http://schemas.openxmlformats.org/officeDocument/2006/relationships/hyperlink" Target="https://thereserve2.apx.com/mymodule/reg/prjView.asp?id1=1252" TargetMode="External"/><Relationship Id="rId746" Type="http://schemas.openxmlformats.org/officeDocument/2006/relationships/hyperlink" Target="https://thereserve2.apx.com/mymodule/reg/prjView.asp?id1=648" TargetMode="External"/><Relationship Id="rId1071" Type="http://schemas.openxmlformats.org/officeDocument/2006/relationships/hyperlink" Target="https://acr2.apx.com/mymodule/reg/prjView.asp?id1=418" TargetMode="External"/><Relationship Id="rId1169" Type="http://schemas.openxmlformats.org/officeDocument/2006/relationships/hyperlink" Target="https://thereserve2.apx.com/mymodule/reg/prjView.asp?id1=1133" TargetMode="External"/><Relationship Id="rId1376" Type="http://schemas.openxmlformats.org/officeDocument/2006/relationships/hyperlink" Target="https://acr2.apx.com/mymodule/reg/prjView.asp?id1=269" TargetMode="External"/><Relationship Id="rId1583" Type="http://schemas.openxmlformats.org/officeDocument/2006/relationships/hyperlink" Target="https://thereserve2.apx.com/mymodule/reg/prjView.asp?id1=1062" TargetMode="External"/><Relationship Id="rId301" Type="http://schemas.openxmlformats.org/officeDocument/2006/relationships/hyperlink" Target="https://thereserve2.apx.com/mymodule/reg/prjView.asp?id1=993" TargetMode="External"/><Relationship Id="rId953" Type="http://schemas.openxmlformats.org/officeDocument/2006/relationships/hyperlink" Target="https://acr2.apx.com/mymodule/reg/prjView.asp?id1=239" TargetMode="External"/><Relationship Id="rId1029" Type="http://schemas.openxmlformats.org/officeDocument/2006/relationships/hyperlink" Target="https://thereserve2.apx.com/mymodule/reg/prjView.asp?id1=1151" TargetMode="External"/><Relationship Id="rId1236" Type="http://schemas.openxmlformats.org/officeDocument/2006/relationships/hyperlink" Target="https://acr2.apx.com/mymodule/reg/prjView.asp?id1=269" TargetMode="External"/><Relationship Id="rId1790" Type="http://schemas.openxmlformats.org/officeDocument/2006/relationships/hyperlink" Target="https://thereserve2.apx.com/mymodule/reg/prjView.asp?id1=1109" TargetMode="External"/><Relationship Id="rId82" Type="http://schemas.openxmlformats.org/officeDocument/2006/relationships/hyperlink" Target="https://acr2.apx.com/mymodule/reg/prjView.asp?id1=241" TargetMode="External"/><Relationship Id="rId606" Type="http://schemas.openxmlformats.org/officeDocument/2006/relationships/hyperlink" Target="https://thereserve2.apx.com/mymodule/reg/prjView.asp?id1=891" TargetMode="External"/><Relationship Id="rId813" Type="http://schemas.openxmlformats.org/officeDocument/2006/relationships/hyperlink" Target="https://thereserve2.apx.com/mymodule/reg/prjView.asp?id1=901" TargetMode="External"/><Relationship Id="rId1443" Type="http://schemas.openxmlformats.org/officeDocument/2006/relationships/hyperlink" Target="https://acr2.apx.com/mymodule/reg/prjView.asp?id1=669" TargetMode="External"/><Relationship Id="rId1650" Type="http://schemas.openxmlformats.org/officeDocument/2006/relationships/hyperlink" Target="https://acr2.apx.com/mymodule/reg/prjView.asp?id1=211" TargetMode="External"/><Relationship Id="rId1748" Type="http://schemas.openxmlformats.org/officeDocument/2006/relationships/hyperlink" Target="https://acr2.apx.com/mymodule/reg/prjView.asp?id1=256" TargetMode="External"/><Relationship Id="rId1303" Type="http://schemas.openxmlformats.org/officeDocument/2006/relationships/hyperlink" Target="https://acr2.apx.com/mymodule/reg/prjView.asp?id1=371" TargetMode="External"/><Relationship Id="rId1510" Type="http://schemas.openxmlformats.org/officeDocument/2006/relationships/hyperlink" Target="https://thereserve2.apx.com/mymodule/reg/prjView.asp?id1=1063" TargetMode="External"/><Relationship Id="rId1608" Type="http://schemas.openxmlformats.org/officeDocument/2006/relationships/hyperlink" Target="https://acr2.apx.com/mymodule/reg/prjView.asp?id1=570" TargetMode="External"/><Relationship Id="rId189" Type="http://schemas.openxmlformats.org/officeDocument/2006/relationships/hyperlink" Target="https://acr2.apx.com/mymodule/reg/prjView.asp?id1=442" TargetMode="External"/><Relationship Id="rId396" Type="http://schemas.openxmlformats.org/officeDocument/2006/relationships/hyperlink" Target="https://thereserve2.apx.com/mymodule/reg/prjView.asp?id1=1121" TargetMode="External"/><Relationship Id="rId256" Type="http://schemas.openxmlformats.org/officeDocument/2006/relationships/hyperlink" Target="https://thereserve2.apx.com/mymodule/reg/prjView.asp?id1=1035" TargetMode="External"/><Relationship Id="rId463" Type="http://schemas.openxmlformats.org/officeDocument/2006/relationships/hyperlink" Target="https://thereserve2.apx.com/mymodule/reg/prjView.asp?id1=1152" TargetMode="External"/><Relationship Id="rId670" Type="http://schemas.openxmlformats.org/officeDocument/2006/relationships/hyperlink" Target="https://thereserve2.apx.com/mymodule/reg/prjView.asp?id1=474" TargetMode="External"/><Relationship Id="rId1093" Type="http://schemas.openxmlformats.org/officeDocument/2006/relationships/hyperlink" Target="https://acr2.apx.com/mymodule/reg/prjView.asp?id1=232" TargetMode="External"/><Relationship Id="rId116" Type="http://schemas.openxmlformats.org/officeDocument/2006/relationships/hyperlink" Target="https://acr2.apx.com/mymodule/reg/prjView.asp?id1=274" TargetMode="External"/><Relationship Id="rId323" Type="http://schemas.openxmlformats.org/officeDocument/2006/relationships/hyperlink" Target="https://thereserve2.apx.com/mymodule/reg/prjView.asp?id1=1056" TargetMode="External"/><Relationship Id="rId530" Type="http://schemas.openxmlformats.org/officeDocument/2006/relationships/hyperlink" Target="https://thereserve2.apx.com/mymodule/reg/prjView.asp?id1=1197" TargetMode="External"/><Relationship Id="rId768" Type="http://schemas.openxmlformats.org/officeDocument/2006/relationships/hyperlink" Target="https://thereserve2.apx.com/mymodule/reg/prjView.asp?id1=686" TargetMode="External"/><Relationship Id="rId975" Type="http://schemas.openxmlformats.org/officeDocument/2006/relationships/hyperlink" Target="https://acr2.apx.com/mymodule/reg/prjView.asp?id1=390" TargetMode="External"/><Relationship Id="rId1160" Type="http://schemas.openxmlformats.org/officeDocument/2006/relationships/hyperlink" Target="https://thereserve2.apx.com/mymodule/reg/prjView.asp?id1=1330" TargetMode="External"/><Relationship Id="rId1398" Type="http://schemas.openxmlformats.org/officeDocument/2006/relationships/hyperlink" Target="https://acr2.apx.com/mymodule/reg/prjView.asp?id1=241" TargetMode="External"/><Relationship Id="rId628" Type="http://schemas.openxmlformats.org/officeDocument/2006/relationships/hyperlink" Target="https://thereserve2.apx.com/mymodule/reg/prjView.asp?id1=784" TargetMode="External"/><Relationship Id="rId835" Type="http://schemas.openxmlformats.org/officeDocument/2006/relationships/hyperlink" Target="https://thereserve2.apx.com/mymodule/reg/prjView.asp?id1=780" TargetMode="External"/><Relationship Id="rId1258" Type="http://schemas.openxmlformats.org/officeDocument/2006/relationships/hyperlink" Target="https://acr2.apx.com/mymodule/reg/prjView.asp?id1=377" TargetMode="External"/><Relationship Id="rId1465" Type="http://schemas.openxmlformats.org/officeDocument/2006/relationships/hyperlink" Target="https://acr2.apx.com/mymodule/reg/prjView.asp?id1=470" TargetMode="External"/><Relationship Id="rId1672" Type="http://schemas.openxmlformats.org/officeDocument/2006/relationships/hyperlink" Target="https://acr2.apx.com/mymodule/reg/prjView.asp?id1=367" TargetMode="External"/><Relationship Id="rId1020" Type="http://schemas.openxmlformats.org/officeDocument/2006/relationships/hyperlink" Target="https://thereserve2.apx.com/mymodule/reg/prjView.asp?id1=1160" TargetMode="External"/><Relationship Id="rId1118" Type="http://schemas.openxmlformats.org/officeDocument/2006/relationships/hyperlink" Target="https://thereserve2.apx.com/mymodule/reg/prjView.asp?id1=1245" TargetMode="External"/><Relationship Id="rId1325" Type="http://schemas.openxmlformats.org/officeDocument/2006/relationships/hyperlink" Target="https://acr2.apx.com/mymodule/reg/prjView.asp?id1=649" TargetMode="External"/><Relationship Id="rId1532" Type="http://schemas.openxmlformats.org/officeDocument/2006/relationships/hyperlink" Target="https://acr2.apx.com/mymodule/reg/prjView.asp?id1=248" TargetMode="External"/><Relationship Id="rId902" Type="http://schemas.openxmlformats.org/officeDocument/2006/relationships/hyperlink" Target="https://thereserve2.apx.com/mymodule/reg/prjView.asp?id1=1317" TargetMode="External"/><Relationship Id="rId31" Type="http://schemas.openxmlformats.org/officeDocument/2006/relationships/hyperlink" Target="https://acr2.apx.com/mymodule/reg/prjView.asp?id1=193" TargetMode="External"/><Relationship Id="rId180" Type="http://schemas.openxmlformats.org/officeDocument/2006/relationships/hyperlink" Target="https://acr2.apx.com/mymodule/reg/prjView.asp?id1=404" TargetMode="External"/><Relationship Id="rId278" Type="http://schemas.openxmlformats.org/officeDocument/2006/relationships/hyperlink" Target="https://thereserve2.apx.com/mymodule/reg/prjView.asp?id1=1257" TargetMode="External"/><Relationship Id="rId485" Type="http://schemas.openxmlformats.org/officeDocument/2006/relationships/hyperlink" Target="https://thereserve2.apx.com/mymodule/reg/prjView.asp?id1=1140" TargetMode="External"/><Relationship Id="rId692" Type="http://schemas.openxmlformats.org/officeDocument/2006/relationships/hyperlink" Target="https://thereserve2.apx.com/mymodule/reg/prjView.asp?id1=659" TargetMode="External"/><Relationship Id="rId138" Type="http://schemas.openxmlformats.org/officeDocument/2006/relationships/hyperlink" Target="https://acr2.apx.com/mymodule/reg/prjView.asp?id1=314" TargetMode="External"/><Relationship Id="rId345" Type="http://schemas.openxmlformats.org/officeDocument/2006/relationships/hyperlink" Target="https://thereserve2.apx.com/mymodule/reg/prjView.asp?id1=1076" TargetMode="External"/><Relationship Id="rId552" Type="http://schemas.openxmlformats.org/officeDocument/2006/relationships/hyperlink" Target="https://thereserve2.apx.com/mymodule/reg/prjView.asp?id1=1232" TargetMode="External"/><Relationship Id="rId997" Type="http://schemas.openxmlformats.org/officeDocument/2006/relationships/hyperlink" Target="https://acr2.apx.com/mymodule/reg/prjView.asp?id1=235" TargetMode="External"/><Relationship Id="rId1182" Type="http://schemas.openxmlformats.org/officeDocument/2006/relationships/hyperlink" Target="https://acr2.apx.com/mymodule/reg/prjView.asp?id1=542" TargetMode="External"/><Relationship Id="rId205" Type="http://schemas.openxmlformats.org/officeDocument/2006/relationships/hyperlink" Target="https://thereserve2.apx.com/mymodule/reg/prjView.asp?id1=1007" TargetMode="External"/><Relationship Id="rId412" Type="http://schemas.openxmlformats.org/officeDocument/2006/relationships/hyperlink" Target="https://thereserve2.apx.com/mymodule/reg/prjView.asp?id1=1126" TargetMode="External"/><Relationship Id="rId857" Type="http://schemas.openxmlformats.org/officeDocument/2006/relationships/hyperlink" Target="https://thereserve2.apx.com/mymodule/reg/prjView.asp?id1=593" TargetMode="External"/><Relationship Id="rId1042" Type="http://schemas.openxmlformats.org/officeDocument/2006/relationships/hyperlink" Target="https://ww2.arb.ca.gov/sites/default/files/2020-08/debs5233.pdf" TargetMode="External"/><Relationship Id="rId1487" Type="http://schemas.openxmlformats.org/officeDocument/2006/relationships/hyperlink" Target="https://thereserve2.apx.com/mymodule/reg/prjView.asp?id1=993" TargetMode="External"/><Relationship Id="rId1694" Type="http://schemas.openxmlformats.org/officeDocument/2006/relationships/hyperlink" Target="https://thereserve2.apx.com/mymodule/reg/prjView.asp?id1=969" TargetMode="External"/><Relationship Id="rId717" Type="http://schemas.openxmlformats.org/officeDocument/2006/relationships/hyperlink" Target="https://thereserve2.apx.com/mymodule/reg/prjView.asp?id1=676" TargetMode="External"/><Relationship Id="rId924" Type="http://schemas.openxmlformats.org/officeDocument/2006/relationships/hyperlink" Target="https://acr2.apx.com/mymodule/reg/prjView.asp?id1=492" TargetMode="External"/><Relationship Id="rId1347" Type="http://schemas.openxmlformats.org/officeDocument/2006/relationships/hyperlink" Target="https://acr2.apx.com/mymodule/reg/prjView.asp?id1=234" TargetMode="External"/><Relationship Id="rId1554" Type="http://schemas.openxmlformats.org/officeDocument/2006/relationships/hyperlink" Target="https://thereserve2.apx.com/mymodule/reg/prjView.asp?id1=1292" TargetMode="External"/><Relationship Id="rId1761" Type="http://schemas.openxmlformats.org/officeDocument/2006/relationships/hyperlink" Target="https://acr2.apx.com/mymodule/reg/prjView.asp?id1=259" TargetMode="External"/><Relationship Id="rId53" Type="http://schemas.openxmlformats.org/officeDocument/2006/relationships/hyperlink" Target="https://acr2.apx.com/mymodule/reg/prjView.asp?id1=214" TargetMode="External"/><Relationship Id="rId1207" Type="http://schemas.openxmlformats.org/officeDocument/2006/relationships/hyperlink" Target="https://thereserve2.apx.com/mymodule/reg/prjView.asp?id1=1418" TargetMode="External"/><Relationship Id="rId1414" Type="http://schemas.openxmlformats.org/officeDocument/2006/relationships/hyperlink" Target="https://thereserve2.apx.com/mymodule/reg/prjView.asp?id1=1099" TargetMode="External"/><Relationship Id="rId1621" Type="http://schemas.openxmlformats.org/officeDocument/2006/relationships/hyperlink" Target="https://thereserve2.apx.com/mymodule/reg/prjView.asp?id1=1133" TargetMode="External"/><Relationship Id="rId1719" Type="http://schemas.openxmlformats.org/officeDocument/2006/relationships/hyperlink" Target="https://acr2.apx.com/mymodule/reg/prjView.asp?id1=470" TargetMode="External"/><Relationship Id="rId367" Type="http://schemas.openxmlformats.org/officeDocument/2006/relationships/hyperlink" Target="https://thereserve2.apx.com/mymodule/reg/prjView.asp?id1=1093" TargetMode="External"/><Relationship Id="rId574" Type="http://schemas.openxmlformats.org/officeDocument/2006/relationships/hyperlink" Target="https://thereserve2.apx.com/mymodule/reg/prjView.asp?id1=1295" TargetMode="External"/><Relationship Id="rId227" Type="http://schemas.openxmlformats.org/officeDocument/2006/relationships/hyperlink" Target="https://thereserve2.apx.com/mymodule/reg/prjView.asp?id1=1013" TargetMode="External"/><Relationship Id="rId781" Type="http://schemas.openxmlformats.org/officeDocument/2006/relationships/hyperlink" Target="https://thereserve2.apx.com/mymodule/reg/prjView.asp?id1=749" TargetMode="External"/><Relationship Id="rId879" Type="http://schemas.openxmlformats.org/officeDocument/2006/relationships/hyperlink" Target="https://thereserve2.apx.com/mymodule/reg/prjView.asp?id1=1197" TargetMode="External"/><Relationship Id="rId434" Type="http://schemas.openxmlformats.org/officeDocument/2006/relationships/hyperlink" Target="https://thereserve2.apx.com/mymodule/reg/prjView.asp?id1=1099" TargetMode="External"/><Relationship Id="rId641" Type="http://schemas.openxmlformats.org/officeDocument/2006/relationships/hyperlink" Target="https://thereserve2.apx.com/mymodule/reg/prjView.asp?id1=885" TargetMode="External"/><Relationship Id="rId739" Type="http://schemas.openxmlformats.org/officeDocument/2006/relationships/hyperlink" Target="https://thereserve2.apx.com/mymodule/reg/prjView.asp?id1=944" TargetMode="External"/><Relationship Id="rId1064" Type="http://schemas.openxmlformats.org/officeDocument/2006/relationships/hyperlink" Target="https://thereserve2.apx.com/mymodule/reg/prjView.asp?id1=1283" TargetMode="External"/><Relationship Id="rId1271" Type="http://schemas.openxmlformats.org/officeDocument/2006/relationships/hyperlink" Target="https://thereserve2.apx.com/mymodule/reg/prjView.asp?id1=1436" TargetMode="External"/><Relationship Id="rId1369" Type="http://schemas.openxmlformats.org/officeDocument/2006/relationships/hyperlink" Target="https://thereserve2.apx.com/mymodule/reg/prjView.asp?id1=1141" TargetMode="External"/><Relationship Id="rId1576" Type="http://schemas.openxmlformats.org/officeDocument/2006/relationships/hyperlink" Target="https://thereserve2.apx.com/mymodule/reg/prjView.asp?id1=1209" TargetMode="External"/><Relationship Id="rId501" Type="http://schemas.openxmlformats.org/officeDocument/2006/relationships/hyperlink" Target="https://thereserve2.apx.com/mymodule/reg/prjView.asp?id1=1171" TargetMode="External"/><Relationship Id="rId946" Type="http://schemas.openxmlformats.org/officeDocument/2006/relationships/hyperlink" Target="https://acr2.apx.com/mymodule/reg/prjView.asp?id1=273" TargetMode="External"/><Relationship Id="rId1131" Type="http://schemas.openxmlformats.org/officeDocument/2006/relationships/hyperlink" Target="https://thereserve2.apx.com/mymodule/reg/prjView.asp?id1=1321" TargetMode="External"/><Relationship Id="rId1229" Type="http://schemas.openxmlformats.org/officeDocument/2006/relationships/hyperlink" Target="https://thereserve2.apx.com/mymodule/reg/prjView.asp?id1=1391" TargetMode="External"/><Relationship Id="rId1783" Type="http://schemas.openxmlformats.org/officeDocument/2006/relationships/hyperlink" Target="https://acr2.apx.com/mymodule/reg/prjView.asp?id1=262" TargetMode="External"/><Relationship Id="rId75" Type="http://schemas.openxmlformats.org/officeDocument/2006/relationships/hyperlink" Target="https://acr2.apx.com/mymodule/reg/prjView.asp?id1=238" TargetMode="External"/><Relationship Id="rId806" Type="http://schemas.openxmlformats.org/officeDocument/2006/relationships/hyperlink" Target="https://thereserve2.apx.com/mymodule/reg/prjView.asp?id1=883" TargetMode="External"/><Relationship Id="rId1436" Type="http://schemas.openxmlformats.org/officeDocument/2006/relationships/hyperlink" Target="https://thereserve2.apx.com/mymodule/reg/prjView.asp?id1=1191" TargetMode="External"/><Relationship Id="rId1643" Type="http://schemas.openxmlformats.org/officeDocument/2006/relationships/hyperlink" Target="https://acr2.apx.com/mymodule/reg/prjView.asp?id1=921" TargetMode="External"/><Relationship Id="rId1503" Type="http://schemas.openxmlformats.org/officeDocument/2006/relationships/hyperlink" Target="https://acr2.apx.com/mymodule/reg/prjView.asp?id1=268" TargetMode="External"/><Relationship Id="rId1710" Type="http://schemas.openxmlformats.org/officeDocument/2006/relationships/hyperlink" Target="https://acr2.apx.com/mymodule/reg/prjView.asp?id1=1007" TargetMode="External"/><Relationship Id="rId291" Type="http://schemas.openxmlformats.org/officeDocument/2006/relationships/hyperlink" Target="https://thereserve2.apx.com/mymodule/reg/prjView.asp?id1=1022" TargetMode="External"/><Relationship Id="rId151" Type="http://schemas.openxmlformats.org/officeDocument/2006/relationships/hyperlink" Target="https://acr2.apx.com/mymodule/reg/prjView.asp?id1=350" TargetMode="External"/><Relationship Id="rId389" Type="http://schemas.openxmlformats.org/officeDocument/2006/relationships/hyperlink" Target="https://thereserve2.apx.com/mymodule/reg/prjView.asp?id1=1100" TargetMode="External"/><Relationship Id="rId596" Type="http://schemas.openxmlformats.org/officeDocument/2006/relationships/hyperlink" Target="https://thereserve2.apx.com/mymodule/reg/prjView.asp?id1=794" TargetMode="External"/><Relationship Id="rId249" Type="http://schemas.openxmlformats.org/officeDocument/2006/relationships/hyperlink" Target="https://thereserve2.apx.com/mymodule/reg/prjView.asp?id1=1022" TargetMode="External"/><Relationship Id="rId456" Type="http://schemas.openxmlformats.org/officeDocument/2006/relationships/hyperlink" Target="https://thereserve2.apx.com/mymodule/reg/prjView.asp?id1=1103" TargetMode="External"/><Relationship Id="rId663" Type="http://schemas.openxmlformats.org/officeDocument/2006/relationships/hyperlink" Target="https://thereserve2.apx.com/mymodule/reg/prjView.asp?id1=804" TargetMode="External"/><Relationship Id="rId870" Type="http://schemas.openxmlformats.org/officeDocument/2006/relationships/hyperlink" Target="https://thereserve2.apx.com/mymodule/reg/prjView.asp?id1=655" TargetMode="External"/><Relationship Id="rId1086" Type="http://schemas.openxmlformats.org/officeDocument/2006/relationships/hyperlink" Target="https://acr2.apx.com/mymodule/reg/prjView.asp?id1=192" TargetMode="External"/><Relationship Id="rId1293" Type="http://schemas.openxmlformats.org/officeDocument/2006/relationships/hyperlink" Target="https://acr2.apx.com/mymodule/reg/prjView.asp?id1=361" TargetMode="External"/><Relationship Id="rId109" Type="http://schemas.openxmlformats.org/officeDocument/2006/relationships/hyperlink" Target="https://acr2.apx.com/mymodule/reg/prjView.asp?id1=265" TargetMode="External"/><Relationship Id="rId316" Type="http://schemas.openxmlformats.org/officeDocument/2006/relationships/hyperlink" Target="https://thereserve2.apx.com/mymodule/reg/prjView.asp?id1=1055" TargetMode="External"/><Relationship Id="rId523" Type="http://schemas.openxmlformats.org/officeDocument/2006/relationships/hyperlink" Target="https://thereserve2.apx.com/mymodule/reg/prjView.asp?id1=1184" TargetMode="External"/><Relationship Id="rId968" Type="http://schemas.openxmlformats.org/officeDocument/2006/relationships/hyperlink" Target="https://thereserve2.apx.com/mymodule/reg/prjView.asp?id1=1128" TargetMode="External"/><Relationship Id="rId1153" Type="http://schemas.openxmlformats.org/officeDocument/2006/relationships/hyperlink" Target="https://acr2.apx.com/mymodule/reg/prjView.asp?id1=182" TargetMode="External"/><Relationship Id="rId1598" Type="http://schemas.openxmlformats.org/officeDocument/2006/relationships/hyperlink" Target="https://acr2.apx.com/mymodule/reg/prjView.asp?id1=288" TargetMode="External"/><Relationship Id="rId97" Type="http://schemas.openxmlformats.org/officeDocument/2006/relationships/hyperlink" Target="https://acr2.apx.com/mymodule/reg/prjView.asp?id1=256" TargetMode="External"/><Relationship Id="rId730" Type="http://schemas.openxmlformats.org/officeDocument/2006/relationships/hyperlink" Target="https://thereserve2.apx.com/mymodule/reg/prjView.asp?id1=419" TargetMode="External"/><Relationship Id="rId828" Type="http://schemas.openxmlformats.org/officeDocument/2006/relationships/hyperlink" Target="https://thereserve2.apx.com/mymodule/reg/prjView.asp?id1=402" TargetMode="External"/><Relationship Id="rId1013" Type="http://schemas.openxmlformats.org/officeDocument/2006/relationships/hyperlink" Target="https://acr2.apx.com/mymodule/reg/prjView.asp?id1=388" TargetMode="External"/><Relationship Id="rId1360" Type="http://schemas.openxmlformats.org/officeDocument/2006/relationships/hyperlink" Target="https://thereserve2.apx.com/mymodule/reg/prjView.asp?id1=1173" TargetMode="External"/><Relationship Id="rId1458" Type="http://schemas.openxmlformats.org/officeDocument/2006/relationships/hyperlink" Target="https://ww2.arb.ca.gov/sites/default/files/2022-11/debs5253.pdf" TargetMode="External"/><Relationship Id="rId1665" Type="http://schemas.openxmlformats.org/officeDocument/2006/relationships/hyperlink" Target="https://thereserve2.apx.com/mymodule/reg/prjView.asp?id1=1098" TargetMode="External"/><Relationship Id="rId1220" Type="http://schemas.openxmlformats.org/officeDocument/2006/relationships/hyperlink" Target="https://thereserve2.apx.com/mymodule/reg/prjView.asp?id1=1153" TargetMode="External"/><Relationship Id="rId1318" Type="http://schemas.openxmlformats.org/officeDocument/2006/relationships/hyperlink" Target="https://thereserve2.apx.com/mymodule/reg/prjView.asp?id1=1124" TargetMode="External"/><Relationship Id="rId1525" Type="http://schemas.openxmlformats.org/officeDocument/2006/relationships/hyperlink" Target="https://thereserve2.apx.com/mymodule/reg/prjView.asp?id1=1291" TargetMode="External"/><Relationship Id="rId1732" Type="http://schemas.openxmlformats.org/officeDocument/2006/relationships/hyperlink" Target="https://thereserve2.apx.com/mymodule/reg/prjView.asp?id1=1140" TargetMode="External"/><Relationship Id="rId24" Type="http://schemas.openxmlformats.org/officeDocument/2006/relationships/hyperlink" Target="https://acr2.apx.com/mymodule/reg/prjView.asp?id1=189" TargetMode="External"/><Relationship Id="rId173" Type="http://schemas.openxmlformats.org/officeDocument/2006/relationships/hyperlink" Target="https://acr2.apx.com/mymodule/reg/prjView.asp?id1=385" TargetMode="External"/><Relationship Id="rId380" Type="http://schemas.openxmlformats.org/officeDocument/2006/relationships/hyperlink" Target="https://thereserve2.apx.com/mymodule/reg/prjView.asp?id1=1101" TargetMode="External"/><Relationship Id="rId240" Type="http://schemas.openxmlformats.org/officeDocument/2006/relationships/hyperlink" Target="https://thereserve2.apx.com/mymodule/reg/prjView.asp?id1=102" TargetMode="External"/><Relationship Id="rId478" Type="http://schemas.openxmlformats.org/officeDocument/2006/relationships/hyperlink" Target="https://thereserve2.apx.com/mymodule/reg/prjView.asp?id1=1159" TargetMode="External"/><Relationship Id="rId685" Type="http://schemas.openxmlformats.org/officeDocument/2006/relationships/hyperlink" Target="https://thereserve2.apx.com/mymodule/reg/prjView.asp?id1=659" TargetMode="External"/><Relationship Id="rId892" Type="http://schemas.openxmlformats.org/officeDocument/2006/relationships/hyperlink" Target="https://thereserve2.apx.com/mymodule/reg/prjView.asp?id1=1161" TargetMode="External"/><Relationship Id="rId100" Type="http://schemas.openxmlformats.org/officeDocument/2006/relationships/hyperlink" Target="https://acr2.apx.com/mymodule/reg/prjView.asp?id1=259" TargetMode="External"/><Relationship Id="rId338" Type="http://schemas.openxmlformats.org/officeDocument/2006/relationships/hyperlink" Target="https://thereserve2.apx.com/mymodule/reg/prjView.asp?id1=1071" TargetMode="External"/><Relationship Id="rId545" Type="http://schemas.openxmlformats.org/officeDocument/2006/relationships/hyperlink" Target="https://thereserve2.apx.com/mymodule/reg/prjView.asp?id1=1286" TargetMode="External"/><Relationship Id="rId752" Type="http://schemas.openxmlformats.org/officeDocument/2006/relationships/hyperlink" Target="https://thereserve2.apx.com/mymodule/reg/prjView.asp?id1=818" TargetMode="External"/><Relationship Id="rId1175" Type="http://schemas.openxmlformats.org/officeDocument/2006/relationships/hyperlink" Target="https://acr2.apx.com/mymodule/reg/prjView.asp?id1=190" TargetMode="External"/><Relationship Id="rId1382" Type="http://schemas.openxmlformats.org/officeDocument/2006/relationships/hyperlink" Target="https://thereserve2.apx.com/mymodule/reg/prjView.asp?id1=1095" TargetMode="External"/><Relationship Id="rId405" Type="http://schemas.openxmlformats.org/officeDocument/2006/relationships/hyperlink" Target="https://thereserve2.apx.com/mymodule/reg/prjView.asp?id1=1124" TargetMode="External"/><Relationship Id="rId612" Type="http://schemas.openxmlformats.org/officeDocument/2006/relationships/hyperlink" Target="https://thereserve2.apx.com/mymodule/reg/prjView.asp?id1=589" TargetMode="External"/><Relationship Id="rId1035" Type="http://schemas.openxmlformats.org/officeDocument/2006/relationships/hyperlink" Target="https://thereserve2.apx.com/mymodule/reg/prjView.asp?id1=1104" TargetMode="External"/><Relationship Id="rId1242" Type="http://schemas.openxmlformats.org/officeDocument/2006/relationships/hyperlink" Target="https://thereserve2.apx.com/mymodule/reg/prjView.asp?id1=1175" TargetMode="External"/><Relationship Id="rId1687" Type="http://schemas.openxmlformats.org/officeDocument/2006/relationships/hyperlink" Target="https://acr2.apx.com/mymodule/reg/prjView.asp?id1=675" TargetMode="External"/><Relationship Id="rId917" Type="http://schemas.openxmlformats.org/officeDocument/2006/relationships/hyperlink" Target="https://thereserve2.apx.com/mymodule/reg/prjView.asp?id1=1083" TargetMode="External"/><Relationship Id="rId1102" Type="http://schemas.openxmlformats.org/officeDocument/2006/relationships/hyperlink" Target="https://acr2.apx.com/mymodule/reg/prjView.asp?id1=550" TargetMode="External"/><Relationship Id="rId1547" Type="http://schemas.openxmlformats.org/officeDocument/2006/relationships/hyperlink" Target="https://thereserve2.apx.com/mymodule/reg/prjView.asp?id1=1098" TargetMode="External"/><Relationship Id="rId1754" Type="http://schemas.openxmlformats.org/officeDocument/2006/relationships/hyperlink" Target="https://acr2.apx.com/mymodule/reg/prjView.asp?id1=1013" TargetMode="External"/><Relationship Id="rId46" Type="http://schemas.openxmlformats.org/officeDocument/2006/relationships/hyperlink" Target="https://acr2.apx.com/mymodule/reg/prjView.asp?id1=202" TargetMode="External"/><Relationship Id="rId1407" Type="http://schemas.openxmlformats.org/officeDocument/2006/relationships/hyperlink" Target="https://thereserve2.apx.com/mymodule/reg/prjView.asp?id1=1032" TargetMode="External"/><Relationship Id="rId1614" Type="http://schemas.openxmlformats.org/officeDocument/2006/relationships/hyperlink" Target="https://thereserve2.apx.com/mymodule/reg/prjView.asp?id1=1190" TargetMode="External"/><Relationship Id="rId195" Type="http://schemas.openxmlformats.org/officeDocument/2006/relationships/hyperlink" Target="https://thereserve2.apx.com/mymodule/reg/prjView.asp?id1=1000" TargetMode="External"/><Relationship Id="rId262" Type="http://schemas.openxmlformats.org/officeDocument/2006/relationships/hyperlink" Target="https://thereserve2.apx.com/mymodule/reg/prjView.asp?id1=997" TargetMode="External"/><Relationship Id="rId567" Type="http://schemas.openxmlformats.org/officeDocument/2006/relationships/hyperlink" Target="https://thereserve2.apx.com/mymodule/reg/prjView.asp?id1=1270" TargetMode="External"/><Relationship Id="rId1197" Type="http://schemas.openxmlformats.org/officeDocument/2006/relationships/hyperlink" Target="https://thereserve2.apx.com/mymodule/reg/prjView.asp?id1=969" TargetMode="External"/><Relationship Id="rId122" Type="http://schemas.openxmlformats.org/officeDocument/2006/relationships/hyperlink" Target="https://acr2.apx.com/mymodule/reg/prjView.asp?id1=282" TargetMode="External"/><Relationship Id="rId774" Type="http://schemas.openxmlformats.org/officeDocument/2006/relationships/hyperlink" Target="https://thereserve2.apx.com/mymodule/reg/prjView.asp?id1=990" TargetMode="External"/><Relationship Id="rId981" Type="http://schemas.openxmlformats.org/officeDocument/2006/relationships/hyperlink" Target="https://acr2.apx.com/mymodule/reg/prjView.asp?id1=247" TargetMode="External"/><Relationship Id="rId1057" Type="http://schemas.openxmlformats.org/officeDocument/2006/relationships/hyperlink" Target="https://thereserve2.apx.com/mymodule/reg/prjView.asp?id1=1197" TargetMode="External"/><Relationship Id="rId427" Type="http://schemas.openxmlformats.org/officeDocument/2006/relationships/hyperlink" Target="https://thereserve2.apx.com/mymodule/reg/prjView.asp?id1=1132" TargetMode="External"/><Relationship Id="rId634" Type="http://schemas.openxmlformats.org/officeDocument/2006/relationships/hyperlink" Target="https://thereserve2.apx.com/mymodule/reg/prjView.asp?id1=831" TargetMode="External"/><Relationship Id="rId841" Type="http://schemas.openxmlformats.org/officeDocument/2006/relationships/hyperlink" Target="https://thereserve2.apx.com/mymodule/reg/prjView.asp?id1=628" TargetMode="External"/><Relationship Id="rId1264" Type="http://schemas.openxmlformats.org/officeDocument/2006/relationships/hyperlink" Target="https://thereserve2.apx.com/mymodule/reg/prjView.asp?id1=1032" TargetMode="External"/><Relationship Id="rId1471" Type="http://schemas.openxmlformats.org/officeDocument/2006/relationships/hyperlink" Target="https://acr2.apx.com/mymodule/reg/prjView.asp?id1=439" TargetMode="External"/><Relationship Id="rId1569" Type="http://schemas.openxmlformats.org/officeDocument/2006/relationships/hyperlink" Target="https://acr2.apx.com/mymodule/reg/prjView.asp?id1=265" TargetMode="External"/><Relationship Id="rId701" Type="http://schemas.openxmlformats.org/officeDocument/2006/relationships/hyperlink" Target="https://thereserve2.apx.com/mymodule/reg/prjView.asp?id1=802" TargetMode="External"/><Relationship Id="rId939" Type="http://schemas.openxmlformats.org/officeDocument/2006/relationships/hyperlink" Target="https://thereserve2.apx.com/mymodule/reg/prjView.asp?id1=1139" TargetMode="External"/><Relationship Id="rId1124" Type="http://schemas.openxmlformats.org/officeDocument/2006/relationships/hyperlink" Target="https://acr2.apx.com/mymodule/reg/prjView.asp?id1=416" TargetMode="External"/><Relationship Id="rId1331" Type="http://schemas.openxmlformats.org/officeDocument/2006/relationships/hyperlink" Target="https://acr2.apx.com/mymodule/reg/prjView.asp?id1=303" TargetMode="External"/><Relationship Id="rId1776" Type="http://schemas.openxmlformats.org/officeDocument/2006/relationships/hyperlink" Target="https://acr2.apx.com/mymodule/reg/prjView.asp?id1=594" TargetMode="External"/><Relationship Id="rId68" Type="http://schemas.openxmlformats.org/officeDocument/2006/relationships/hyperlink" Target="https://acr2.apx.com/mymodule/reg/prjView.asp?id1=234" TargetMode="External"/><Relationship Id="rId1429" Type="http://schemas.openxmlformats.org/officeDocument/2006/relationships/hyperlink" Target="https://acr2.apx.com/mymodule/reg/prjView.asp?id1=274" TargetMode="External"/><Relationship Id="rId1636" Type="http://schemas.openxmlformats.org/officeDocument/2006/relationships/hyperlink" Target="https://thereserve2.apx.com/mymodule/reg/prjView.asp?id1=1264" TargetMode="External"/><Relationship Id="rId1703" Type="http://schemas.openxmlformats.org/officeDocument/2006/relationships/hyperlink" Target="https://thereserve2.apx.com/mymodule/reg/prjView.asp?id1=1382" TargetMode="External"/><Relationship Id="rId284" Type="http://schemas.openxmlformats.org/officeDocument/2006/relationships/hyperlink" Target="https://acr2.apx.com/mymodule/reg/prjView.asp?id1=488" TargetMode="External"/><Relationship Id="rId491" Type="http://schemas.openxmlformats.org/officeDocument/2006/relationships/hyperlink" Target="https://thereserve2.apx.com/mymodule/reg/prjView.asp?id1=1146" TargetMode="External"/><Relationship Id="rId144" Type="http://schemas.openxmlformats.org/officeDocument/2006/relationships/hyperlink" Target="https://acr2.apx.com/mymodule/reg/prjView.asp?id1=323" TargetMode="External"/><Relationship Id="rId589" Type="http://schemas.openxmlformats.org/officeDocument/2006/relationships/hyperlink" Target="https://thereserve2.apx.com/mymodule/reg/prjView.asp?id1=661" TargetMode="External"/><Relationship Id="rId796" Type="http://schemas.openxmlformats.org/officeDocument/2006/relationships/hyperlink" Target="https://thereserve2.apx.com/mymodule/reg/prjView.asp?id1=833" TargetMode="External"/><Relationship Id="rId351" Type="http://schemas.openxmlformats.org/officeDocument/2006/relationships/hyperlink" Target="https://thereserve2.apx.com/mymodule/reg/prjView.asp?id1=1078" TargetMode="External"/><Relationship Id="rId449" Type="http://schemas.openxmlformats.org/officeDocument/2006/relationships/hyperlink" Target="https://thereserve2.apx.com/mymodule/reg/prjView.asp?id1=1138" TargetMode="External"/><Relationship Id="rId656" Type="http://schemas.openxmlformats.org/officeDocument/2006/relationships/hyperlink" Target="https://thereserve2.apx.com/mymodule/reg/prjView.asp?id1=775" TargetMode="External"/><Relationship Id="rId863" Type="http://schemas.openxmlformats.org/officeDocument/2006/relationships/hyperlink" Target="https://thereserve2.apx.com/mymodule/reg/prjView.asp?id1=629" TargetMode="External"/><Relationship Id="rId1079" Type="http://schemas.openxmlformats.org/officeDocument/2006/relationships/hyperlink" Target="https://thereserve2.apx.com/mymodule/reg/prjView.asp?id1=1083" TargetMode="External"/><Relationship Id="rId1286" Type="http://schemas.openxmlformats.org/officeDocument/2006/relationships/hyperlink" Target="https://acr2.apx.com/mymodule/reg/prjView.asp?id1=273" TargetMode="External"/><Relationship Id="rId1493" Type="http://schemas.openxmlformats.org/officeDocument/2006/relationships/hyperlink" Target="https://acr2.apx.com/mymodule/reg/prjView.asp?id1=542" TargetMode="External"/><Relationship Id="rId211" Type="http://schemas.openxmlformats.org/officeDocument/2006/relationships/hyperlink" Target="https://thereserve2.apx.com/mymodule/reg/prjView.asp?id1=101" TargetMode="External"/><Relationship Id="rId309" Type="http://schemas.openxmlformats.org/officeDocument/2006/relationships/hyperlink" Target="https://thereserve2.apx.com/mymodule/reg/prjView.asp?id1=965" TargetMode="External"/><Relationship Id="rId516" Type="http://schemas.openxmlformats.org/officeDocument/2006/relationships/hyperlink" Target="https://thereserve2.apx.com/mymodule/reg/prjView.asp?id1=1219" TargetMode="External"/><Relationship Id="rId1146" Type="http://schemas.openxmlformats.org/officeDocument/2006/relationships/hyperlink" Target="https://thereserve2.apx.com/mymodule/reg/prjView.asp?id1=1035" TargetMode="External"/><Relationship Id="rId1798" Type="http://schemas.openxmlformats.org/officeDocument/2006/relationships/hyperlink" Target="https://acr2.apx.com/mymodule/reg/prjView.asp?id1=378" TargetMode="External"/><Relationship Id="rId723" Type="http://schemas.openxmlformats.org/officeDocument/2006/relationships/hyperlink" Target="https://thereserve2.apx.com/mymodule/reg/prjView.asp?id1=504" TargetMode="External"/><Relationship Id="rId930" Type="http://schemas.openxmlformats.org/officeDocument/2006/relationships/hyperlink" Target="https://acr2.apx.com/mymodule/reg/prjView.asp?id1=496" TargetMode="External"/><Relationship Id="rId1006" Type="http://schemas.openxmlformats.org/officeDocument/2006/relationships/hyperlink" Target="https://thereserve2.apx.com/mymodule/reg/prjView.asp?id1=1155" TargetMode="External"/><Relationship Id="rId1353" Type="http://schemas.openxmlformats.org/officeDocument/2006/relationships/hyperlink" Target="https://thereserve2.apx.com/mymodule/reg/prjView.asp?id1=1515" TargetMode="External"/><Relationship Id="rId1560" Type="http://schemas.openxmlformats.org/officeDocument/2006/relationships/hyperlink" Target="https://thereserve2.apx.com/mymodule/reg/prjView.asp?id1=1293" TargetMode="External"/><Relationship Id="rId1658" Type="http://schemas.openxmlformats.org/officeDocument/2006/relationships/hyperlink" Target="https://acr2.apx.com/mymodule/reg/prjView.asp?id1=560" TargetMode="External"/><Relationship Id="rId1213" Type="http://schemas.openxmlformats.org/officeDocument/2006/relationships/hyperlink" Target="https://thereserve2.apx.com/mymodule/reg/prjView.asp?id1=1184" TargetMode="External"/><Relationship Id="rId1420" Type="http://schemas.openxmlformats.org/officeDocument/2006/relationships/hyperlink" Target="https://acr2.apx.com/mymodule/reg/prjView.asp?id1=199" TargetMode="External"/><Relationship Id="rId1518" Type="http://schemas.openxmlformats.org/officeDocument/2006/relationships/hyperlink" Target="https://acr2.apx.com/mymodule/reg/prjView.asp?id1=257" TargetMode="External"/><Relationship Id="rId1725" Type="http://schemas.openxmlformats.org/officeDocument/2006/relationships/hyperlink" Target="https://acr2.apx.com/mymodule/reg/prjView.asp?id1=695" TargetMode="External"/><Relationship Id="rId17" Type="http://schemas.openxmlformats.org/officeDocument/2006/relationships/hyperlink" Target="https://acr2.apx.com/mymodule/reg/prjView.asp?id1=181" TargetMode="External"/><Relationship Id="rId166" Type="http://schemas.openxmlformats.org/officeDocument/2006/relationships/hyperlink" Target="https://acr2.apx.com/mymodule/reg/prjView.asp?id1=370" TargetMode="External"/><Relationship Id="rId373" Type="http://schemas.openxmlformats.org/officeDocument/2006/relationships/hyperlink" Target="https://thereserve2.apx.com/mymodule/reg/prjView.asp?id1=1095" TargetMode="External"/><Relationship Id="rId580" Type="http://schemas.openxmlformats.org/officeDocument/2006/relationships/hyperlink" Target="https://thereserve2.apx.com/mymodule/reg/prjView.asp?id1=1305" TargetMode="External"/><Relationship Id="rId1" Type="http://schemas.openxmlformats.org/officeDocument/2006/relationships/hyperlink" Target="https://thereserve2.apx.com/mymodule/reg/prjView.asp?id1=730" TargetMode="External"/><Relationship Id="rId233" Type="http://schemas.openxmlformats.org/officeDocument/2006/relationships/hyperlink" Target="https://thereserve2.apx.com/mymodule/reg/prjView.asp?id1=1015" TargetMode="External"/><Relationship Id="rId440" Type="http://schemas.openxmlformats.org/officeDocument/2006/relationships/hyperlink" Target="https://thereserve2.apx.com/mymodule/reg/prjView.asp?id1=1142" TargetMode="External"/><Relationship Id="rId678" Type="http://schemas.openxmlformats.org/officeDocument/2006/relationships/hyperlink" Target="https://thereserve2.apx.com/mymodule/reg/prjView.asp?id1=477" TargetMode="External"/><Relationship Id="rId885" Type="http://schemas.openxmlformats.org/officeDocument/2006/relationships/hyperlink" Target="https://thereserve2.apx.com/mymodule/reg/prjView.asp?id1=1133" TargetMode="External"/><Relationship Id="rId1070" Type="http://schemas.openxmlformats.org/officeDocument/2006/relationships/hyperlink" Target="https://acr2.apx.com/mymodule/reg/prjView.asp?id1=420" TargetMode="External"/><Relationship Id="rId300" Type="http://schemas.openxmlformats.org/officeDocument/2006/relationships/hyperlink" Target="https://thereserve2.apx.com/mymodule/reg/prjView.asp?id1=993" TargetMode="External"/><Relationship Id="rId538" Type="http://schemas.openxmlformats.org/officeDocument/2006/relationships/hyperlink" Target="https://thereserve2.apx.com/mymodule/reg/prjView.asp?id1=1217" TargetMode="External"/><Relationship Id="rId745" Type="http://schemas.openxmlformats.org/officeDocument/2006/relationships/hyperlink" Target="https://thereserve2.apx.com/mymodule/reg/prjView.asp?id1=489" TargetMode="External"/><Relationship Id="rId952" Type="http://schemas.openxmlformats.org/officeDocument/2006/relationships/hyperlink" Target="https://acr2.apx.com/mymodule/reg/prjView.asp?id1=267" TargetMode="External"/><Relationship Id="rId1168" Type="http://schemas.openxmlformats.org/officeDocument/2006/relationships/hyperlink" Target="https://thereserve2.apx.com/mymodule/reg/prjView.asp?id1=1132" TargetMode="External"/><Relationship Id="rId1375" Type="http://schemas.openxmlformats.org/officeDocument/2006/relationships/hyperlink" Target="https://acr2.apx.com/mymodule/reg/prjView.asp?id1=403" TargetMode="External"/><Relationship Id="rId1582" Type="http://schemas.openxmlformats.org/officeDocument/2006/relationships/hyperlink" Target="https://thereserve2.apx.com/mymodule/reg/prjView.asp?id1=1062" TargetMode="External"/><Relationship Id="rId81" Type="http://schemas.openxmlformats.org/officeDocument/2006/relationships/hyperlink" Target="https://acr2.apx.com/mymodule/reg/prjView.asp?id1=241" TargetMode="External"/><Relationship Id="rId605" Type="http://schemas.openxmlformats.org/officeDocument/2006/relationships/hyperlink" Target="https://thereserve2.apx.com/mymodule/reg/prjView.asp?id1=891" TargetMode="External"/><Relationship Id="rId812" Type="http://schemas.openxmlformats.org/officeDocument/2006/relationships/hyperlink" Target="https://thereserve2.apx.com/mymodule/reg/prjView.asp?id1=901" TargetMode="External"/><Relationship Id="rId1028" Type="http://schemas.openxmlformats.org/officeDocument/2006/relationships/hyperlink" Target="https://thereserve2.apx.com/mymodule/reg/prjView.asp?id1=1147" TargetMode="External"/><Relationship Id="rId1235" Type="http://schemas.openxmlformats.org/officeDocument/2006/relationships/hyperlink" Target="https://acr2.apx.com/mymodule/reg/prjView.asp?id1=269" TargetMode="External"/><Relationship Id="rId1442" Type="http://schemas.openxmlformats.org/officeDocument/2006/relationships/hyperlink" Target="https://acr2.apx.com/mymodule/reg/prjView.asp?id1=746" TargetMode="External"/><Relationship Id="rId1302" Type="http://schemas.openxmlformats.org/officeDocument/2006/relationships/hyperlink" Target="https://acr2.apx.com/mymodule/reg/prjView.asp?id1=413" TargetMode="External"/><Relationship Id="rId1747" Type="http://schemas.openxmlformats.org/officeDocument/2006/relationships/hyperlink" Target="https://acr2.apx.com/mymodule/reg/prjView.asp?id1=560" TargetMode="External"/><Relationship Id="rId39" Type="http://schemas.openxmlformats.org/officeDocument/2006/relationships/hyperlink" Target="https://acr2.apx.com/mymodule/reg/prjView.asp?id1=200" TargetMode="External"/><Relationship Id="rId1607" Type="http://schemas.openxmlformats.org/officeDocument/2006/relationships/hyperlink" Target="https://acr2.apx.com/mymodule/reg/prjView.asp?id1=751" TargetMode="External"/><Relationship Id="rId188" Type="http://schemas.openxmlformats.org/officeDocument/2006/relationships/hyperlink" Target="https://acr2.apx.com/mymodule/reg/prjView.asp?id1=436" TargetMode="External"/><Relationship Id="rId395" Type="http://schemas.openxmlformats.org/officeDocument/2006/relationships/hyperlink" Target="https://thereserve2.apx.com/mymodule/reg/prjView.asp?id1=1120" TargetMode="External"/><Relationship Id="rId255" Type="http://schemas.openxmlformats.org/officeDocument/2006/relationships/hyperlink" Target="https://thereserve2.apx.com/mymodule/reg/prjView.asp?id1=1032" TargetMode="External"/><Relationship Id="rId462" Type="http://schemas.openxmlformats.org/officeDocument/2006/relationships/hyperlink" Target="https://thereserve2.apx.com/mymodule/reg/prjView.asp?id1=1152" TargetMode="External"/><Relationship Id="rId1092" Type="http://schemas.openxmlformats.org/officeDocument/2006/relationships/hyperlink" Target="https://acr2.apx.com/mymodule/reg/prjView.asp?id1=190" TargetMode="External"/><Relationship Id="rId1397" Type="http://schemas.openxmlformats.org/officeDocument/2006/relationships/hyperlink" Target="https://acr2.apx.com/mymodule/reg/prjView.asp?id1=235" TargetMode="External"/><Relationship Id="rId115" Type="http://schemas.openxmlformats.org/officeDocument/2006/relationships/hyperlink" Target="https://acr2.apx.com/mymodule/reg/prjView.asp?id1=273" TargetMode="External"/><Relationship Id="rId322" Type="http://schemas.openxmlformats.org/officeDocument/2006/relationships/hyperlink" Target="https://thereserve2.apx.com/mymodule/reg/prjView.asp?id1=1055" TargetMode="External"/><Relationship Id="rId767" Type="http://schemas.openxmlformats.org/officeDocument/2006/relationships/hyperlink" Target="https://thereserve2.apx.com/mymodule/reg/prjView.asp?id1=686" TargetMode="External"/><Relationship Id="rId974" Type="http://schemas.openxmlformats.org/officeDocument/2006/relationships/hyperlink" Target="https://thereserve2.apx.com/mymodule/reg/prjView.asp?id1=1106" TargetMode="External"/><Relationship Id="rId627" Type="http://schemas.openxmlformats.org/officeDocument/2006/relationships/hyperlink" Target="https://thereserve2.apx.com/mymodule/reg/prjView.asp?id1=784" TargetMode="External"/><Relationship Id="rId834" Type="http://schemas.openxmlformats.org/officeDocument/2006/relationships/hyperlink" Target="https://thereserve2.apx.com/mymodule/reg/prjView.asp?id1=780" TargetMode="External"/><Relationship Id="rId1257" Type="http://schemas.openxmlformats.org/officeDocument/2006/relationships/hyperlink" Target="https://acr2.apx.com/mymodule/reg/prjView.asp?id1=377" TargetMode="External"/><Relationship Id="rId1464" Type="http://schemas.openxmlformats.org/officeDocument/2006/relationships/hyperlink" Target="https://acr2.apx.com/mymodule/reg/prjView.asp?id1=470" TargetMode="External"/><Relationship Id="rId1671" Type="http://schemas.openxmlformats.org/officeDocument/2006/relationships/hyperlink" Target="https://thereserve2.apx.com/mymodule/reg/prjView.asp?id1=1436" TargetMode="External"/><Relationship Id="rId901" Type="http://schemas.openxmlformats.org/officeDocument/2006/relationships/hyperlink" Target="https://thereserve2.apx.com/mymodule/reg/prjView.asp?id1=1316" TargetMode="External"/><Relationship Id="rId1117" Type="http://schemas.openxmlformats.org/officeDocument/2006/relationships/hyperlink" Target="https://thereserve2.apx.com/mymodule/reg/prjView.asp?id1=1245" TargetMode="External"/><Relationship Id="rId1324" Type="http://schemas.openxmlformats.org/officeDocument/2006/relationships/hyperlink" Target="https://thereserve2.apx.com/mymodule/reg/prjView.asp?id1=1264" TargetMode="External"/><Relationship Id="rId1531" Type="http://schemas.openxmlformats.org/officeDocument/2006/relationships/hyperlink" Target="https://acr2.apx.com/mymodule/reg/prjView.asp?id1=248" TargetMode="External"/><Relationship Id="rId1769" Type="http://schemas.openxmlformats.org/officeDocument/2006/relationships/hyperlink" Target="https://acr2.apx.com/mymodule/reg/prjView.asp?id1=593" TargetMode="External"/><Relationship Id="rId30" Type="http://schemas.openxmlformats.org/officeDocument/2006/relationships/hyperlink" Target="https://acr2.apx.com/mymodule/reg/prjView.asp?id1=190" TargetMode="External"/><Relationship Id="rId1629" Type="http://schemas.openxmlformats.org/officeDocument/2006/relationships/hyperlink" Target="https://acr2.apx.com/mymodule/reg/prjView.asp?id1=255" TargetMode="External"/><Relationship Id="rId277" Type="http://schemas.openxmlformats.org/officeDocument/2006/relationships/hyperlink" Target="https://acr2.apx.com/mymodule/reg/prjView.asp?id1=265" TargetMode="External"/><Relationship Id="rId484" Type="http://schemas.openxmlformats.org/officeDocument/2006/relationships/hyperlink" Target="https://thereserve2.apx.com/mymodule/reg/prjView.asp?id1=1160" TargetMode="External"/><Relationship Id="rId137" Type="http://schemas.openxmlformats.org/officeDocument/2006/relationships/hyperlink" Target="https://acr2.apx.com/mymodule/reg/prjView.asp?id1=313" TargetMode="External"/><Relationship Id="rId344" Type="http://schemas.openxmlformats.org/officeDocument/2006/relationships/hyperlink" Target="https://thereserve2.apx.com/mymodule/reg/prjView.asp?id1=1076" TargetMode="External"/><Relationship Id="rId691" Type="http://schemas.openxmlformats.org/officeDocument/2006/relationships/hyperlink" Target="https://thereserve2.apx.com/mymodule/reg/prjView.asp?id1=659" TargetMode="External"/><Relationship Id="rId789" Type="http://schemas.openxmlformats.org/officeDocument/2006/relationships/hyperlink" Target="https://thereserve2.apx.com/mymodule/reg/prjView.asp?id1=777" TargetMode="External"/><Relationship Id="rId996" Type="http://schemas.openxmlformats.org/officeDocument/2006/relationships/hyperlink" Target="https://thereserve2.apx.com/mymodule/reg/prjView.asp?id1=1253" TargetMode="External"/><Relationship Id="rId551" Type="http://schemas.openxmlformats.org/officeDocument/2006/relationships/hyperlink" Target="https://thereserve2.apx.com/mymodule/reg/prjView.asp?id1=1232" TargetMode="External"/><Relationship Id="rId649" Type="http://schemas.openxmlformats.org/officeDocument/2006/relationships/hyperlink" Target="https://thereserve2.apx.com/mymodule/reg/prjView.asp?id1=479" TargetMode="External"/><Relationship Id="rId856" Type="http://schemas.openxmlformats.org/officeDocument/2006/relationships/hyperlink" Target="https://thereserve2.apx.com/mymodule/reg/prjView.asp?id1=593" TargetMode="External"/><Relationship Id="rId1181" Type="http://schemas.openxmlformats.org/officeDocument/2006/relationships/hyperlink" Target="https://thereserve2.apx.com/mymodule/reg/prjView.asp?id1=1138" TargetMode="External"/><Relationship Id="rId1279" Type="http://schemas.openxmlformats.org/officeDocument/2006/relationships/hyperlink" Target="https://thereserve2.apx.com/mymodule/reg/prjView.asp?id1=1080" TargetMode="External"/><Relationship Id="rId1486" Type="http://schemas.openxmlformats.org/officeDocument/2006/relationships/hyperlink" Target="https://acr2.apx.com/mymodule/reg/prjView.asp?id1=611" TargetMode="External"/><Relationship Id="rId204" Type="http://schemas.openxmlformats.org/officeDocument/2006/relationships/hyperlink" Target="https://thereserve2.apx.com/mymodule/reg/prjView.asp?id1=1004" TargetMode="External"/><Relationship Id="rId411" Type="http://schemas.openxmlformats.org/officeDocument/2006/relationships/hyperlink" Target="https://thereserve2.apx.com/mymodule/reg/prjView.asp?id1=1126" TargetMode="External"/><Relationship Id="rId509" Type="http://schemas.openxmlformats.org/officeDocument/2006/relationships/hyperlink" Target="https://thereserve2.apx.com/mymodule/reg/prjView.asp?id1=1136" TargetMode="External"/><Relationship Id="rId1041" Type="http://schemas.openxmlformats.org/officeDocument/2006/relationships/hyperlink" Target="https://acr2.apx.com/mymodule/reg/prjView.asp?id1=265" TargetMode="External"/><Relationship Id="rId1139" Type="http://schemas.openxmlformats.org/officeDocument/2006/relationships/hyperlink" Target="https://thereserve2.apx.com/mymodule/reg/prjView.asp?id1=1032" TargetMode="External"/><Relationship Id="rId1346" Type="http://schemas.openxmlformats.org/officeDocument/2006/relationships/hyperlink" Target="https://thereserve2.apx.com/mymodule/reg/prjView.asp?id1=1246" TargetMode="External"/><Relationship Id="rId1693" Type="http://schemas.openxmlformats.org/officeDocument/2006/relationships/hyperlink" Target="https://acr2.apx.com/mymodule/reg/prjView.asp?id1=947" TargetMode="External"/><Relationship Id="rId716" Type="http://schemas.openxmlformats.org/officeDocument/2006/relationships/hyperlink" Target="https://thereserve2.apx.com/mymodule/reg/prjView.asp?id1=676" TargetMode="External"/><Relationship Id="rId923" Type="http://schemas.openxmlformats.org/officeDocument/2006/relationships/hyperlink" Target="https://acr2.apx.com/mymodule/reg/prjView.asp?id1=361" TargetMode="External"/><Relationship Id="rId1553" Type="http://schemas.openxmlformats.org/officeDocument/2006/relationships/hyperlink" Target="https://thereserve2.apx.com/mymodule/reg/prjView.asp?id1=1292" TargetMode="External"/><Relationship Id="rId1760" Type="http://schemas.openxmlformats.org/officeDocument/2006/relationships/hyperlink" Target="https://acr2.apx.com/mymodule/reg/prjView.asp?id1=746" TargetMode="External"/><Relationship Id="rId52" Type="http://schemas.openxmlformats.org/officeDocument/2006/relationships/hyperlink" Target="https://acr2.apx.com/mymodule/reg/prjView.asp?id1=213" TargetMode="External"/><Relationship Id="rId1206" Type="http://schemas.openxmlformats.org/officeDocument/2006/relationships/hyperlink" Target="https://acr2.apx.com/mymodule/reg/prjView.asp?id1=265" TargetMode="External"/><Relationship Id="rId1413" Type="http://schemas.openxmlformats.org/officeDocument/2006/relationships/hyperlink" Target="https://thereserve2.apx.com/mymodule/reg/prjView.asp?id1=1578" TargetMode="External"/><Relationship Id="rId1620" Type="http://schemas.openxmlformats.org/officeDocument/2006/relationships/hyperlink" Target="https://thereserve2.apx.com/mymodule/reg/prjView.asp?id1=1132" TargetMode="External"/><Relationship Id="rId1718" Type="http://schemas.openxmlformats.org/officeDocument/2006/relationships/hyperlink" Target="https://acr2.apx.com/mymodule/reg/prjView.asp?id1=630" TargetMode="External"/><Relationship Id="rId299" Type="http://schemas.openxmlformats.org/officeDocument/2006/relationships/hyperlink" Target="https://thereserve2.apx.com/mymodule/reg/prjView.asp?id1=993" TargetMode="External"/><Relationship Id="rId159" Type="http://schemas.openxmlformats.org/officeDocument/2006/relationships/hyperlink" Target="https://acr2.apx.com/mymodule/reg/prjView.asp?id1=357" TargetMode="External"/><Relationship Id="rId366" Type="http://schemas.openxmlformats.org/officeDocument/2006/relationships/hyperlink" Target="https://thereserve2.apx.com/mymodule/reg/prjView.asp?id1=1088" TargetMode="External"/><Relationship Id="rId573" Type="http://schemas.openxmlformats.org/officeDocument/2006/relationships/hyperlink" Target="https://thereserve2.apx.com/mymodule/reg/prjView.asp?id1=1288" TargetMode="External"/><Relationship Id="rId780" Type="http://schemas.openxmlformats.org/officeDocument/2006/relationships/hyperlink" Target="https://thereserve2.apx.com/mymodule/reg/prjView.asp?id1=749" TargetMode="External"/><Relationship Id="rId226" Type="http://schemas.openxmlformats.org/officeDocument/2006/relationships/hyperlink" Target="https://thereserve2.apx.com/mymodule/reg/prjView.asp?id1=1013" TargetMode="External"/><Relationship Id="rId433" Type="http://schemas.openxmlformats.org/officeDocument/2006/relationships/hyperlink" Target="https://thereserve2.apx.com/mymodule/reg/prjView.asp?id1=1099" TargetMode="External"/><Relationship Id="rId878" Type="http://schemas.openxmlformats.org/officeDocument/2006/relationships/hyperlink" Target="https://thereserve2.apx.com/mymodule/reg/prjView.asp?id1=1298" TargetMode="External"/><Relationship Id="rId1063" Type="http://schemas.openxmlformats.org/officeDocument/2006/relationships/hyperlink" Target="https://acr2.apx.com/mymodule/reg/prjView.asp?id1=367" TargetMode="External"/><Relationship Id="rId1270" Type="http://schemas.openxmlformats.org/officeDocument/2006/relationships/hyperlink" Target="https://thereserve2.apx.com/mymodule/reg/prjView.asp?id1=1493" TargetMode="External"/><Relationship Id="rId640" Type="http://schemas.openxmlformats.org/officeDocument/2006/relationships/hyperlink" Target="https://thereserve2.apx.com/mymodule/reg/prjView.asp?id1=885" TargetMode="External"/><Relationship Id="rId738" Type="http://schemas.openxmlformats.org/officeDocument/2006/relationships/hyperlink" Target="https://thereserve2.apx.com/mymodule/reg/prjView.asp?id1=944" TargetMode="External"/><Relationship Id="rId945" Type="http://schemas.openxmlformats.org/officeDocument/2006/relationships/hyperlink" Target="https://thereserve2.apx.com/mymodule/reg/prjView.asp?id1=1138" TargetMode="External"/><Relationship Id="rId1368" Type="http://schemas.openxmlformats.org/officeDocument/2006/relationships/hyperlink" Target="https://thereserve2.apx.com/mymodule/reg/prjView.asp?id1=1141" TargetMode="External"/><Relationship Id="rId1575" Type="http://schemas.openxmlformats.org/officeDocument/2006/relationships/hyperlink" Target="https://acr2.apx.com/mymodule/reg/prjView.asp?id1=292" TargetMode="External"/><Relationship Id="rId1782" Type="http://schemas.openxmlformats.org/officeDocument/2006/relationships/hyperlink" Target="https://acr2.apx.com/mymodule/reg/prjView.asp?id1=262" TargetMode="External"/><Relationship Id="rId74" Type="http://schemas.openxmlformats.org/officeDocument/2006/relationships/hyperlink" Target="https://acr2.apx.com/mymodule/reg/prjView.asp?id1=238" TargetMode="External"/><Relationship Id="rId500" Type="http://schemas.openxmlformats.org/officeDocument/2006/relationships/hyperlink" Target="https://thereserve2.apx.com/mymodule/reg/prjView.asp?id1=1136" TargetMode="External"/><Relationship Id="rId805" Type="http://schemas.openxmlformats.org/officeDocument/2006/relationships/hyperlink" Target="https://thereserve2.apx.com/mymodule/reg/prjView.asp?id1=883" TargetMode="External"/><Relationship Id="rId1130" Type="http://schemas.openxmlformats.org/officeDocument/2006/relationships/hyperlink" Target="https://thereserve2.apx.com/mymodule/reg/prjView.asp?id1=1339" TargetMode="External"/><Relationship Id="rId1228" Type="http://schemas.openxmlformats.org/officeDocument/2006/relationships/hyperlink" Target="https://acr2.apx.com/mymodule/reg/prjView.asp?id1=627" TargetMode="External"/><Relationship Id="rId1435" Type="http://schemas.openxmlformats.org/officeDocument/2006/relationships/hyperlink" Target="https://thereserve2.apx.com/mymodule/reg/prjView.asp?id1=1191" TargetMode="External"/><Relationship Id="rId1642" Type="http://schemas.openxmlformats.org/officeDocument/2006/relationships/hyperlink" Target="https://acr2.apx.com/mymodule/reg/prjView.asp?id1=537" TargetMode="External"/><Relationship Id="rId1502" Type="http://schemas.openxmlformats.org/officeDocument/2006/relationships/hyperlink" Target="https://thereserve2.apx.com/mymodule/reg/prjView.asp?id1=1337" TargetMode="External"/><Relationship Id="rId290" Type="http://schemas.openxmlformats.org/officeDocument/2006/relationships/hyperlink" Target="https://thereserve2.apx.com/mymodule/reg/prjView.asp?id1=1180" TargetMode="External"/><Relationship Id="rId388" Type="http://schemas.openxmlformats.org/officeDocument/2006/relationships/hyperlink" Target="https://thereserve2.apx.com/mymodule/reg/prjView.asp?id1=1100" TargetMode="External"/><Relationship Id="rId150" Type="http://schemas.openxmlformats.org/officeDocument/2006/relationships/hyperlink" Target="https://acr2.apx.com/mymodule/reg/prjView.asp?id1=349" TargetMode="External"/><Relationship Id="rId595" Type="http://schemas.openxmlformats.org/officeDocument/2006/relationships/hyperlink" Target="https://thereserve2.apx.com/mymodule/reg/prjView.asp?id1=661" TargetMode="External"/><Relationship Id="rId248" Type="http://schemas.openxmlformats.org/officeDocument/2006/relationships/hyperlink" Target="https://thereserve2.apx.com/mymodule/reg/prjView.asp?id1=1022" TargetMode="External"/><Relationship Id="rId455" Type="http://schemas.openxmlformats.org/officeDocument/2006/relationships/hyperlink" Target="https://thereserve2.apx.com/mymodule/reg/prjView.asp?id1=1102" TargetMode="External"/><Relationship Id="rId662" Type="http://schemas.openxmlformats.org/officeDocument/2006/relationships/hyperlink" Target="https://thereserve2.apx.com/mymodule/reg/prjView.asp?id1=804" TargetMode="External"/><Relationship Id="rId1085" Type="http://schemas.openxmlformats.org/officeDocument/2006/relationships/hyperlink" Target="https://acr2.apx.com/mymodule/reg/prjView.asp?id1=192" TargetMode="External"/><Relationship Id="rId1292" Type="http://schemas.openxmlformats.org/officeDocument/2006/relationships/hyperlink" Target="https://acr2.apx.com/mymodule/reg/prjView.asp?id1=361" TargetMode="External"/><Relationship Id="rId108" Type="http://schemas.openxmlformats.org/officeDocument/2006/relationships/hyperlink" Target="https://acr2.apx.com/mymodule/reg/prjView.asp?id1=266" TargetMode="External"/><Relationship Id="rId315" Type="http://schemas.openxmlformats.org/officeDocument/2006/relationships/hyperlink" Target="https://thereserve2.apx.com/mymodule/reg/prjView.asp?id1=1055" TargetMode="External"/><Relationship Id="rId522" Type="http://schemas.openxmlformats.org/officeDocument/2006/relationships/hyperlink" Target="https://thereserve2.apx.com/mymodule/reg/prjView.asp?id1=1184" TargetMode="External"/><Relationship Id="rId967" Type="http://schemas.openxmlformats.org/officeDocument/2006/relationships/hyperlink" Target="https://acr2.apx.com/mymodule/reg/prjView.asp?id1=393" TargetMode="External"/><Relationship Id="rId1152" Type="http://schemas.openxmlformats.org/officeDocument/2006/relationships/hyperlink" Target="https://acr2.apx.com/mymodule/reg/prjView.asp?id1=182" TargetMode="External"/><Relationship Id="rId1597" Type="http://schemas.openxmlformats.org/officeDocument/2006/relationships/hyperlink" Target="https://acr2.apx.com/mymodule/reg/prjView.asp?id1=288" TargetMode="External"/><Relationship Id="rId96" Type="http://schemas.openxmlformats.org/officeDocument/2006/relationships/hyperlink" Target="https://acr2.apx.com/mymodule/reg/prjView.asp?id1=255" TargetMode="External"/><Relationship Id="rId827" Type="http://schemas.openxmlformats.org/officeDocument/2006/relationships/hyperlink" Target="https://thereserve2.apx.com/mymodule/reg/prjView.asp?id1=402" TargetMode="External"/><Relationship Id="rId1012" Type="http://schemas.openxmlformats.org/officeDocument/2006/relationships/hyperlink" Target="https://thereserve2.apx.com/mymodule/reg/prjView.asp?id1=1154" TargetMode="External"/><Relationship Id="rId1457" Type="http://schemas.openxmlformats.org/officeDocument/2006/relationships/hyperlink" Target="https://ww2.arb.ca.gov/sites/default/files/2022-11/debs5253.pdf" TargetMode="External"/><Relationship Id="rId1664" Type="http://schemas.openxmlformats.org/officeDocument/2006/relationships/hyperlink" Target="https://thereserve2.apx.com/mymodule/reg/prjView.asp?id1=1100" TargetMode="External"/><Relationship Id="rId1317" Type="http://schemas.openxmlformats.org/officeDocument/2006/relationships/hyperlink" Target="https://thereserve2.apx.com/mymodule/reg/prjView.asp?id1=1124" TargetMode="External"/><Relationship Id="rId1524" Type="http://schemas.openxmlformats.org/officeDocument/2006/relationships/hyperlink" Target="https://acr2.apx.com/mymodule/reg/prjView.asp?id1=806" TargetMode="External"/><Relationship Id="rId1731" Type="http://schemas.openxmlformats.org/officeDocument/2006/relationships/hyperlink" Target="https://thereserve2.apx.com/mymodule/reg/prjView.asp?id1=1140" TargetMode="External"/><Relationship Id="rId23" Type="http://schemas.openxmlformats.org/officeDocument/2006/relationships/hyperlink" Target="https://acr2.apx.com/mymodule/reg/prjView.asp?id1=184" TargetMode="External"/><Relationship Id="rId172" Type="http://schemas.openxmlformats.org/officeDocument/2006/relationships/hyperlink" Target="https://acr2.apx.com/mymodule/reg/prjView.asp?id1=379" TargetMode="External"/><Relationship Id="rId477" Type="http://schemas.openxmlformats.org/officeDocument/2006/relationships/hyperlink" Target="https://thereserve2.apx.com/mymodule/reg/prjView.asp?id1=1156" TargetMode="External"/><Relationship Id="rId684" Type="http://schemas.openxmlformats.org/officeDocument/2006/relationships/hyperlink" Target="https://thereserve2.apx.com/mymodule/reg/prjView.asp?id1=659" TargetMode="External"/><Relationship Id="rId337" Type="http://schemas.openxmlformats.org/officeDocument/2006/relationships/hyperlink" Target="https://thereserve2.apx.com/mymodule/reg/prjView.asp?id1=1067" TargetMode="External"/><Relationship Id="rId891" Type="http://schemas.openxmlformats.org/officeDocument/2006/relationships/hyperlink" Target="https://thereserve2.apx.com/mymodule/reg/prjView.asp?id1=1086" TargetMode="External"/><Relationship Id="rId989" Type="http://schemas.openxmlformats.org/officeDocument/2006/relationships/hyperlink" Target="https://acr2.apx.com/mymodule/reg/prjView.asp?id1=200" TargetMode="External"/><Relationship Id="rId544" Type="http://schemas.openxmlformats.org/officeDocument/2006/relationships/hyperlink" Target="https://thereserve2.apx.com/mymodule/reg/prjView.asp?id1=1283" TargetMode="External"/><Relationship Id="rId751" Type="http://schemas.openxmlformats.org/officeDocument/2006/relationships/hyperlink" Target="https://thereserve2.apx.com/mymodule/reg/prjView.asp?id1=960" TargetMode="External"/><Relationship Id="rId849" Type="http://schemas.openxmlformats.org/officeDocument/2006/relationships/hyperlink" Target="https://thereserve2.apx.com/mymodule/reg/prjView.asp?id1=577" TargetMode="External"/><Relationship Id="rId1174" Type="http://schemas.openxmlformats.org/officeDocument/2006/relationships/hyperlink" Target="https://thereserve2.apx.com/mymodule/reg/prjView.asp?id1=1458" TargetMode="External"/><Relationship Id="rId1381" Type="http://schemas.openxmlformats.org/officeDocument/2006/relationships/hyperlink" Target="https://acr2.apx.com/mymodule/reg/prjView.asp?id1=692" TargetMode="External"/><Relationship Id="rId1479" Type="http://schemas.openxmlformats.org/officeDocument/2006/relationships/hyperlink" Target="https://acr2.apx.com/mymodule/reg/prjView.asp?id1=493" TargetMode="External"/><Relationship Id="rId1686" Type="http://schemas.openxmlformats.org/officeDocument/2006/relationships/hyperlink" Target="https://acr2.apx.com/mymodule/reg/prjView.asp?id1=572" TargetMode="External"/><Relationship Id="rId404" Type="http://schemas.openxmlformats.org/officeDocument/2006/relationships/hyperlink" Target="https://thereserve2.apx.com/mymodule/reg/prjView.asp?id1=1123" TargetMode="External"/><Relationship Id="rId611" Type="http://schemas.openxmlformats.org/officeDocument/2006/relationships/hyperlink" Target="https://thereserve2.apx.com/mymodule/reg/prjView.asp?id1=672" TargetMode="External"/><Relationship Id="rId1034" Type="http://schemas.openxmlformats.org/officeDocument/2006/relationships/hyperlink" Target="https://thereserve2.apx.com/mymodule/reg/prjView.asp?id1=1104" TargetMode="External"/><Relationship Id="rId1241" Type="http://schemas.openxmlformats.org/officeDocument/2006/relationships/hyperlink" Target="https://acr2.apx.com/mymodule/reg/prjView.asp?id1=594" TargetMode="External"/><Relationship Id="rId1339" Type="http://schemas.openxmlformats.org/officeDocument/2006/relationships/hyperlink" Target="https://thereserve2.apx.com/mymodule/reg/prjView.asp?id1=1138" TargetMode="External"/><Relationship Id="rId709" Type="http://schemas.openxmlformats.org/officeDocument/2006/relationships/hyperlink" Target="https://thereserve2.apx.com/mymodule/reg/prjView.asp?id1=683" TargetMode="External"/><Relationship Id="rId916" Type="http://schemas.openxmlformats.org/officeDocument/2006/relationships/hyperlink" Target="https://acr2.apx.com/mymodule/reg/prjView.asp?id1=510" TargetMode="External"/><Relationship Id="rId1101" Type="http://schemas.openxmlformats.org/officeDocument/2006/relationships/hyperlink" Target="https://thereserve2.apx.com/mymodule/reg/prjView.asp?id1=1294" TargetMode="External"/><Relationship Id="rId1546" Type="http://schemas.openxmlformats.org/officeDocument/2006/relationships/hyperlink" Target="https://acr2.apx.com/mymodule/reg/prjView.asp?id1=236" TargetMode="External"/><Relationship Id="rId1753" Type="http://schemas.openxmlformats.org/officeDocument/2006/relationships/hyperlink" Target="https://thereserve2.apx.com/mymodule/reg/prjView.asp?id1=1860" TargetMode="External"/><Relationship Id="rId45" Type="http://schemas.openxmlformats.org/officeDocument/2006/relationships/hyperlink" Target="https://acr2.apx.com/mymodule/reg/prjView.asp?id1=202" TargetMode="External"/><Relationship Id="rId1406" Type="http://schemas.openxmlformats.org/officeDocument/2006/relationships/hyperlink" Target="https://acr2.apx.com/mymodule/reg/prjView.asp?id1=276" TargetMode="External"/><Relationship Id="rId1613" Type="http://schemas.openxmlformats.org/officeDocument/2006/relationships/hyperlink" Target="https://thereserve2.apx.com/mymodule/reg/prjView.asp?id1=1190" TargetMode="External"/><Relationship Id="rId194" Type="http://schemas.openxmlformats.org/officeDocument/2006/relationships/hyperlink" Target="https://acr2.apx.com/mymodule/reg/prjView.asp?id1=471" TargetMode="External"/><Relationship Id="rId261" Type="http://schemas.openxmlformats.org/officeDocument/2006/relationships/hyperlink" Target="https://thereserve2.apx.com/mymodule/reg/prjView.asp?id1=997" TargetMode="External"/><Relationship Id="rId499" Type="http://schemas.openxmlformats.org/officeDocument/2006/relationships/hyperlink" Target="https://thereserve2.apx.com/mymodule/reg/prjView.asp?id1=1136" TargetMode="External"/><Relationship Id="rId359" Type="http://schemas.openxmlformats.org/officeDocument/2006/relationships/hyperlink" Target="https://thereserve2.apx.com/mymodule/reg/prjView.asp?id1=1083" TargetMode="External"/><Relationship Id="rId566" Type="http://schemas.openxmlformats.org/officeDocument/2006/relationships/hyperlink" Target="https://thereserve2.apx.com/mymodule/reg/prjView.asp?id1=1248" TargetMode="External"/><Relationship Id="rId773" Type="http://schemas.openxmlformats.org/officeDocument/2006/relationships/hyperlink" Target="https://thereserve2.apx.com/mymodule/reg/prjView.asp?id1=686" TargetMode="External"/><Relationship Id="rId1196" Type="http://schemas.openxmlformats.org/officeDocument/2006/relationships/hyperlink" Target="https://acr2.apx.com/mymodule/reg/prjView.asp?id1=580" TargetMode="External"/><Relationship Id="rId121" Type="http://schemas.openxmlformats.org/officeDocument/2006/relationships/hyperlink" Target="https://acr2.apx.com/mymodule/reg/prjView.asp?id1=280" TargetMode="External"/><Relationship Id="rId219" Type="http://schemas.openxmlformats.org/officeDocument/2006/relationships/hyperlink" Target="https://thereserve2.apx.com/mymodule/reg/prjView.asp?id1=101" TargetMode="External"/><Relationship Id="rId426" Type="http://schemas.openxmlformats.org/officeDocument/2006/relationships/hyperlink" Target="https://thereserve2.apx.com/mymodule/reg/prjView.asp?id1=1132" TargetMode="External"/><Relationship Id="rId633" Type="http://schemas.openxmlformats.org/officeDocument/2006/relationships/hyperlink" Target="https://thereserve2.apx.com/mymodule/reg/prjView.asp?id1=831" TargetMode="External"/><Relationship Id="rId980" Type="http://schemas.openxmlformats.org/officeDocument/2006/relationships/hyperlink" Target="https://acr2.apx.com/mymodule/reg/prjView.asp?id1=276" TargetMode="External"/><Relationship Id="rId1056" Type="http://schemas.openxmlformats.org/officeDocument/2006/relationships/hyperlink" Target="https://thereserve2.apx.com/mymodule/reg/prjView.asp?id1=1205" TargetMode="External"/><Relationship Id="rId1263" Type="http://schemas.openxmlformats.org/officeDocument/2006/relationships/hyperlink" Target="https://thereserve2.apx.com/mymodule/reg/prjView.asp?id1=1086" TargetMode="External"/><Relationship Id="rId840" Type="http://schemas.openxmlformats.org/officeDocument/2006/relationships/hyperlink" Target="https://thereserve2.apx.com/mymodule/reg/prjView.asp?id1=948" TargetMode="External"/><Relationship Id="rId938" Type="http://schemas.openxmlformats.org/officeDocument/2006/relationships/hyperlink" Target="https://acr2.apx.com/mymodule/reg/prjView.asp?id1=324" TargetMode="External"/><Relationship Id="rId1470" Type="http://schemas.openxmlformats.org/officeDocument/2006/relationships/hyperlink" Target="https://thereserve2.apx.com/mymodule/reg/prjView.asp?id1=1035" TargetMode="External"/><Relationship Id="rId1568" Type="http://schemas.openxmlformats.org/officeDocument/2006/relationships/hyperlink" Target="https://thereserve2.apx.com/mymodule/reg/prjView.asp?id1=1098" TargetMode="External"/><Relationship Id="rId1775" Type="http://schemas.openxmlformats.org/officeDocument/2006/relationships/hyperlink" Target="https://acr2.apx.com/mymodule/reg/prjView.asp?id1=594" TargetMode="External"/><Relationship Id="rId67" Type="http://schemas.openxmlformats.org/officeDocument/2006/relationships/hyperlink" Target="https://acr2.apx.com/mymodule/reg/prjView.asp?id1=234" TargetMode="External"/><Relationship Id="rId700" Type="http://schemas.openxmlformats.org/officeDocument/2006/relationships/hyperlink" Target="https://thereserve2.apx.com/mymodule/reg/prjView.asp?id1=802" TargetMode="External"/><Relationship Id="rId1123" Type="http://schemas.openxmlformats.org/officeDocument/2006/relationships/hyperlink" Target="https://acr2.apx.com/mymodule/reg/prjView.asp?id1=282" TargetMode="External"/><Relationship Id="rId1330" Type="http://schemas.openxmlformats.org/officeDocument/2006/relationships/hyperlink" Target="https://acr2.apx.com/mymodule/reg/prjView.asp?id1=303" TargetMode="External"/><Relationship Id="rId1428" Type="http://schemas.openxmlformats.org/officeDocument/2006/relationships/hyperlink" Target="https://acr2.apx.com/mymodule/reg/prjView.asp?id1=560" TargetMode="External"/><Relationship Id="rId1635" Type="http://schemas.openxmlformats.org/officeDocument/2006/relationships/hyperlink" Target="https://acr2.apx.com/mymodule/reg/prjView.asp?id1=248" TargetMode="External"/><Relationship Id="rId1702" Type="http://schemas.openxmlformats.org/officeDocument/2006/relationships/hyperlink" Target="https://thereserve2.apx.com/mymodule/reg/prjView.asp?id1=1032" TargetMode="External"/><Relationship Id="rId283" Type="http://schemas.openxmlformats.org/officeDocument/2006/relationships/hyperlink" Target="https://acr2.apx.com/mymodule/reg/prjView.asp?id1=444" TargetMode="External"/><Relationship Id="rId490" Type="http://schemas.openxmlformats.org/officeDocument/2006/relationships/hyperlink" Target="https://thereserve2.apx.com/mymodule/reg/prjView.asp?id1=1145" TargetMode="External"/><Relationship Id="rId143" Type="http://schemas.openxmlformats.org/officeDocument/2006/relationships/hyperlink" Target="https://acr2.apx.com/mymodule/reg/prjView.asp?id1=323" TargetMode="External"/><Relationship Id="rId350" Type="http://schemas.openxmlformats.org/officeDocument/2006/relationships/hyperlink" Target="https://thereserve2.apx.com/mymodule/reg/prjView.asp?id1=1078" TargetMode="External"/><Relationship Id="rId588" Type="http://schemas.openxmlformats.org/officeDocument/2006/relationships/hyperlink" Target="https://thereserve2.apx.com/mymodule/reg/prjView.asp?id1=661" TargetMode="External"/><Relationship Id="rId795" Type="http://schemas.openxmlformats.org/officeDocument/2006/relationships/hyperlink" Target="https://thereserve2.apx.com/mymodule/reg/prjView.asp?id1=832" TargetMode="External"/><Relationship Id="rId9" Type="http://schemas.openxmlformats.org/officeDocument/2006/relationships/hyperlink" Target="https://acr2.apx.com/mymodule/reg/prjView.asp?id1=172" TargetMode="External"/><Relationship Id="rId210" Type="http://schemas.openxmlformats.org/officeDocument/2006/relationships/hyperlink" Target="https://thereserve2.apx.com/mymodule/reg/prjView.asp?id1=101" TargetMode="External"/><Relationship Id="rId448" Type="http://schemas.openxmlformats.org/officeDocument/2006/relationships/hyperlink" Target="https://thereserve2.apx.com/mymodule/reg/prjView.asp?id1=1138" TargetMode="External"/><Relationship Id="rId655" Type="http://schemas.openxmlformats.org/officeDocument/2006/relationships/hyperlink" Target="https://thereserve2.apx.com/mymodule/reg/prjView.asp?id1=775" TargetMode="External"/><Relationship Id="rId862" Type="http://schemas.openxmlformats.org/officeDocument/2006/relationships/hyperlink" Target="https://thereserve2.apx.com/mymodule/reg/prjView.asp?id1=629" TargetMode="External"/><Relationship Id="rId1078" Type="http://schemas.openxmlformats.org/officeDocument/2006/relationships/hyperlink" Target="https://acr2.apx.com/mymodule/reg/prjView.asp?id1=284" TargetMode="External"/><Relationship Id="rId1285" Type="http://schemas.openxmlformats.org/officeDocument/2006/relationships/hyperlink" Target="https://thereserve2.apx.com/mymodule/reg/prjView.asp?id1=1183" TargetMode="External"/><Relationship Id="rId1492" Type="http://schemas.openxmlformats.org/officeDocument/2006/relationships/hyperlink" Target="https://thereserve2.apx.com/mymodule/reg/prjView.asp?id1=993" TargetMode="External"/><Relationship Id="rId308" Type="http://schemas.openxmlformats.org/officeDocument/2006/relationships/hyperlink" Target="https://thereserve2.apx.com/mymodule/reg/prjView.asp?id1=965" TargetMode="External"/><Relationship Id="rId515" Type="http://schemas.openxmlformats.org/officeDocument/2006/relationships/hyperlink" Target="https://thereserve2.apx.com/mymodule/reg/prjView.asp?id1=1178" TargetMode="External"/><Relationship Id="rId722" Type="http://schemas.openxmlformats.org/officeDocument/2006/relationships/hyperlink" Target="https://thereserve2.apx.com/mymodule/reg/prjView.asp?id1=504" TargetMode="External"/><Relationship Id="rId1145" Type="http://schemas.openxmlformats.org/officeDocument/2006/relationships/hyperlink" Target="https://thereserve2.apx.com/mymodule/reg/prjView.asp?id1=1057" TargetMode="External"/><Relationship Id="rId1352" Type="http://schemas.openxmlformats.org/officeDocument/2006/relationships/hyperlink" Target="https://thereserve2.apx.com/mymodule/reg/prjView.asp?id1=1057" TargetMode="External"/><Relationship Id="rId1797" Type="http://schemas.openxmlformats.org/officeDocument/2006/relationships/hyperlink" Target="https://acr2.apx.com/mymodule/reg/prjView.asp?id1=378" TargetMode="External"/><Relationship Id="rId89" Type="http://schemas.openxmlformats.org/officeDocument/2006/relationships/hyperlink" Target="https://acr2.apx.com/mymodule/reg/prjView.asp?id1=248" TargetMode="External"/><Relationship Id="rId1005" Type="http://schemas.openxmlformats.org/officeDocument/2006/relationships/hyperlink" Target="https://thereserve2.apx.com/mymodule/reg/prjView.asp?id1=1264" TargetMode="External"/><Relationship Id="rId1212" Type="http://schemas.openxmlformats.org/officeDocument/2006/relationships/hyperlink" Target="https://acr2.apx.com/mymodule/reg/prjView.asp?id1=416" TargetMode="External"/><Relationship Id="rId1657" Type="http://schemas.openxmlformats.org/officeDocument/2006/relationships/hyperlink" Target="https://acr2.apx.com/mymodule/reg/prjView.asp?id1=200" TargetMode="External"/><Relationship Id="rId1517" Type="http://schemas.openxmlformats.org/officeDocument/2006/relationships/hyperlink" Target="https://acr2.apx.com/mymodule/reg/prjView.asp?id1=257" TargetMode="External"/><Relationship Id="rId1724" Type="http://schemas.openxmlformats.org/officeDocument/2006/relationships/hyperlink" Target="https://acr2.apx.com/mymodule/reg/prjView.asp?id1=694" TargetMode="External"/><Relationship Id="rId16" Type="http://schemas.openxmlformats.org/officeDocument/2006/relationships/hyperlink" Target="https://acr2.apx.com/mymodule/reg/prjView.asp?id1=182" TargetMode="External"/><Relationship Id="rId165" Type="http://schemas.openxmlformats.org/officeDocument/2006/relationships/hyperlink" Target="https://acr2.apx.com/mymodule/reg/prjView.asp?id1=367" TargetMode="External"/><Relationship Id="rId372" Type="http://schemas.openxmlformats.org/officeDocument/2006/relationships/hyperlink" Target="https://thereserve2.apx.com/mymodule/reg/prjView.asp?id1=1095" TargetMode="External"/><Relationship Id="rId677" Type="http://schemas.openxmlformats.org/officeDocument/2006/relationships/hyperlink" Target="https://thereserve2.apx.com/mymodule/reg/prjView.asp?id1=477" TargetMode="External"/><Relationship Id="rId232" Type="http://schemas.openxmlformats.org/officeDocument/2006/relationships/hyperlink" Target="https://thereserve2.apx.com/mymodule/reg/prjView.asp?id1=1016" TargetMode="External"/><Relationship Id="rId884" Type="http://schemas.openxmlformats.org/officeDocument/2006/relationships/hyperlink" Target="https://thereserve2.apx.com/mymodule/reg/prjView.asp?id1=1132" TargetMode="External"/><Relationship Id="rId537" Type="http://schemas.openxmlformats.org/officeDocument/2006/relationships/hyperlink" Target="https://thereserve2.apx.com/mymodule/reg/prjView.asp?id1=1215" TargetMode="External"/><Relationship Id="rId744" Type="http://schemas.openxmlformats.org/officeDocument/2006/relationships/hyperlink" Target="https://thereserve2.apx.com/mymodule/reg/prjView.asp?id1=648" TargetMode="External"/><Relationship Id="rId951" Type="http://schemas.openxmlformats.org/officeDocument/2006/relationships/hyperlink" Target="https://acr2.apx.com/mymodule/reg/prjView.asp?id1=267" TargetMode="External"/><Relationship Id="rId1167" Type="http://schemas.openxmlformats.org/officeDocument/2006/relationships/hyperlink" Target="https://thereserve2.apx.com/mymodule/reg/prjView.asp?id1=1232" TargetMode="External"/><Relationship Id="rId1374" Type="http://schemas.openxmlformats.org/officeDocument/2006/relationships/hyperlink" Target="https://acr2.apx.com/mymodule/reg/prjView.asp?id1=651" TargetMode="External"/><Relationship Id="rId1581" Type="http://schemas.openxmlformats.org/officeDocument/2006/relationships/hyperlink" Target="https://thereserve2.apx.com/mymodule/reg/prjView.asp?id1=1062" TargetMode="External"/><Relationship Id="rId1679" Type="http://schemas.openxmlformats.org/officeDocument/2006/relationships/hyperlink" Target="https://acr2.apx.com/mymodule/reg/prjView.asp?id1=210" TargetMode="External"/><Relationship Id="rId80" Type="http://schemas.openxmlformats.org/officeDocument/2006/relationships/hyperlink" Target="https://acr2.apx.com/mymodule/reg/prjView.asp?id1=240" TargetMode="External"/><Relationship Id="rId604" Type="http://schemas.openxmlformats.org/officeDocument/2006/relationships/hyperlink" Target="https://thereserve2.apx.com/mymodule/reg/prjView.asp?id1=606" TargetMode="External"/><Relationship Id="rId811" Type="http://schemas.openxmlformats.org/officeDocument/2006/relationships/hyperlink" Target="https://thereserve2.apx.com/mymodule/reg/prjView.asp?id1=901" TargetMode="External"/><Relationship Id="rId1027" Type="http://schemas.openxmlformats.org/officeDocument/2006/relationships/hyperlink" Target="https://thereserve2.apx.com/mymodule/reg/prjView.asp?id1=1147" TargetMode="External"/><Relationship Id="rId1234" Type="http://schemas.openxmlformats.org/officeDocument/2006/relationships/hyperlink" Target="https://acr2.apx.com/mymodule/reg/prjView.asp?id1=269" TargetMode="External"/><Relationship Id="rId1441" Type="http://schemas.openxmlformats.org/officeDocument/2006/relationships/hyperlink" Target="https://acr2.apx.com/mymodule/reg/prjView.asp?id1=743" TargetMode="External"/><Relationship Id="rId909" Type="http://schemas.openxmlformats.org/officeDocument/2006/relationships/hyperlink" Target="https://thereserve2.apx.com/mymodule/reg/prjView.asp?id1=1076" TargetMode="External"/><Relationship Id="rId1301" Type="http://schemas.openxmlformats.org/officeDocument/2006/relationships/hyperlink" Target="https://thereserve2.apx.com/mymodule/reg/prjView.asp?id1=1298" TargetMode="External"/><Relationship Id="rId1539" Type="http://schemas.openxmlformats.org/officeDocument/2006/relationships/hyperlink" Target="https://acr2.apx.com/mymodule/reg/prjView.asp?id1=694" TargetMode="External"/><Relationship Id="rId1746" Type="http://schemas.openxmlformats.org/officeDocument/2006/relationships/hyperlink" Target="https://thereserve2.apx.com/mymodule/reg/prjView.asp?id1=1554" TargetMode="External"/><Relationship Id="rId38" Type="http://schemas.openxmlformats.org/officeDocument/2006/relationships/hyperlink" Target="https://acr2.apx.com/mymodule/reg/prjView.asp?id1=200" TargetMode="External"/><Relationship Id="rId1606" Type="http://schemas.openxmlformats.org/officeDocument/2006/relationships/hyperlink" Target="https://acr2.apx.com/mymodule/reg/prjView.asp?id1=884" TargetMode="External"/><Relationship Id="rId187" Type="http://schemas.openxmlformats.org/officeDocument/2006/relationships/hyperlink" Target="https://acr2.apx.com/mymodule/reg/prjView.asp?id1=435" TargetMode="External"/><Relationship Id="rId394" Type="http://schemas.openxmlformats.org/officeDocument/2006/relationships/hyperlink" Target="https://thereserve2.apx.com/mymodule/reg/prjView.asp?id1=1120" TargetMode="External"/><Relationship Id="rId254" Type="http://schemas.openxmlformats.org/officeDocument/2006/relationships/hyperlink" Target="https://thereserve2.apx.com/mymodule/reg/prjView.asp?id1=1029" TargetMode="External"/><Relationship Id="rId699" Type="http://schemas.openxmlformats.org/officeDocument/2006/relationships/hyperlink" Target="https://thereserve2.apx.com/mymodule/reg/prjView.asp?id1=802" TargetMode="External"/><Relationship Id="rId1091" Type="http://schemas.openxmlformats.org/officeDocument/2006/relationships/hyperlink" Target="https://acr2.apx.com/mymodule/reg/prjView.asp?id1=190" TargetMode="External"/><Relationship Id="rId114" Type="http://schemas.openxmlformats.org/officeDocument/2006/relationships/hyperlink" Target="https://acr2.apx.com/mymodule/reg/prjView.asp?id1=273" TargetMode="External"/><Relationship Id="rId461" Type="http://schemas.openxmlformats.org/officeDocument/2006/relationships/hyperlink" Target="https://thereserve2.apx.com/mymodule/reg/prjView.asp?id1=1152" TargetMode="External"/><Relationship Id="rId559" Type="http://schemas.openxmlformats.org/officeDocument/2006/relationships/hyperlink" Target="https://thereserve2.apx.com/mymodule/reg/prjView.asp?id1=1239" TargetMode="External"/><Relationship Id="rId766" Type="http://schemas.openxmlformats.org/officeDocument/2006/relationships/hyperlink" Target="https://thereserve2.apx.com/mymodule/reg/prjView.asp?id1=696" TargetMode="External"/><Relationship Id="rId1189" Type="http://schemas.openxmlformats.org/officeDocument/2006/relationships/hyperlink" Target="https://thereserve2.apx.com/mymodule/reg/prjView.asp?id1=1103" TargetMode="External"/><Relationship Id="rId1396" Type="http://schemas.openxmlformats.org/officeDocument/2006/relationships/hyperlink" Target="https://acr2.apx.com/mymodule/reg/prjView.asp?id1=744" TargetMode="External"/><Relationship Id="rId321" Type="http://schemas.openxmlformats.org/officeDocument/2006/relationships/hyperlink" Target="https://thereserve2.apx.com/mymodule/reg/prjView.asp?id1=1055" TargetMode="External"/><Relationship Id="rId419" Type="http://schemas.openxmlformats.org/officeDocument/2006/relationships/hyperlink" Target="https://thereserve2.apx.com/mymodule/reg/prjView.asp?id1=1130" TargetMode="External"/><Relationship Id="rId626" Type="http://schemas.openxmlformats.org/officeDocument/2006/relationships/hyperlink" Target="https://thereserve2.apx.com/mymodule/reg/prjView.asp?id1=784" TargetMode="External"/><Relationship Id="rId973" Type="http://schemas.openxmlformats.org/officeDocument/2006/relationships/hyperlink" Target="https://thereserve2.apx.com/mymodule/reg/prjView.asp?id1=1288" TargetMode="External"/><Relationship Id="rId1049" Type="http://schemas.openxmlformats.org/officeDocument/2006/relationships/hyperlink" Target="https://acr2.apx.com/mymodule/reg/prjView.asp?id1=259" TargetMode="External"/><Relationship Id="rId1256" Type="http://schemas.openxmlformats.org/officeDocument/2006/relationships/hyperlink" Target="https://acr2.apx.com/mymodule/reg/prjView.asp?id1=607" TargetMode="External"/><Relationship Id="rId833" Type="http://schemas.openxmlformats.org/officeDocument/2006/relationships/hyperlink" Target="https://thereserve2.apx.com/mymodule/reg/prjView.asp?id1=658" TargetMode="External"/><Relationship Id="rId1116" Type="http://schemas.openxmlformats.org/officeDocument/2006/relationships/hyperlink" Target="https://thereserve2.apx.com/mymodule/reg/prjView.asp?id1=1135" TargetMode="External"/><Relationship Id="rId1463" Type="http://schemas.openxmlformats.org/officeDocument/2006/relationships/hyperlink" Target="https://ww2.arb.ca.gov/sites/default/files/2022-11/debs5072.pdf" TargetMode="External"/><Relationship Id="rId1670" Type="http://schemas.openxmlformats.org/officeDocument/2006/relationships/hyperlink" Target="https://thereserve2.apx.com/mymodule/reg/prjView.asp?id1=1099" TargetMode="External"/><Relationship Id="rId1768" Type="http://schemas.openxmlformats.org/officeDocument/2006/relationships/hyperlink" Target="https://acr2.apx.com/mymodule/reg/prjView.asp?id1=609" TargetMode="External"/><Relationship Id="rId900" Type="http://schemas.openxmlformats.org/officeDocument/2006/relationships/hyperlink" Target="https://thereserve2.apx.com/mymodule/reg/prjView.asp?id1=1315" TargetMode="External"/><Relationship Id="rId1323" Type="http://schemas.openxmlformats.org/officeDocument/2006/relationships/hyperlink" Target="https://thereserve2.apx.com/mymodule/reg/prjView.asp?id1=1264" TargetMode="External"/><Relationship Id="rId1530" Type="http://schemas.openxmlformats.org/officeDocument/2006/relationships/hyperlink" Target="https://acr2.apx.com/mymodule/reg/prjView.asp?id1=248" TargetMode="External"/><Relationship Id="rId1628" Type="http://schemas.openxmlformats.org/officeDocument/2006/relationships/hyperlink" Target="https://acr2.apx.com/mymodule/reg/prjView.asp?id1=255" TargetMode="External"/><Relationship Id="rId276" Type="http://schemas.openxmlformats.org/officeDocument/2006/relationships/hyperlink" Target="https://acr2.apx.com/mymodule/reg/prjView.asp?id1=265" TargetMode="External"/><Relationship Id="rId483" Type="http://schemas.openxmlformats.org/officeDocument/2006/relationships/hyperlink" Target="https://thereserve2.apx.com/mymodule/reg/prjView.asp?id1=1169" TargetMode="External"/><Relationship Id="rId690" Type="http://schemas.openxmlformats.org/officeDocument/2006/relationships/hyperlink" Target="https://thereserve2.apx.com/mymodule/reg/prjView.asp?id1=659" TargetMode="External"/><Relationship Id="rId136" Type="http://schemas.openxmlformats.org/officeDocument/2006/relationships/hyperlink" Target="https://acr2.apx.com/mymodule/reg/prjView.asp?id1=313" TargetMode="External"/><Relationship Id="rId343" Type="http://schemas.openxmlformats.org/officeDocument/2006/relationships/hyperlink" Target="https://thereserve2.apx.com/mymodule/reg/prjView.asp?id1=1076" TargetMode="External"/><Relationship Id="rId550" Type="http://schemas.openxmlformats.org/officeDocument/2006/relationships/hyperlink" Target="https://thereserve2.apx.com/mymodule/reg/prjView.asp?id1=1280" TargetMode="External"/><Relationship Id="rId788" Type="http://schemas.openxmlformats.org/officeDocument/2006/relationships/hyperlink" Target="https://thereserve2.apx.com/mymodule/reg/prjView.asp?id1=777" TargetMode="External"/><Relationship Id="rId995" Type="http://schemas.openxmlformats.org/officeDocument/2006/relationships/hyperlink" Target="https://thereserve2.apx.com/mymodule/reg/prjView.asp?id1=1105" TargetMode="External"/><Relationship Id="rId1180" Type="http://schemas.openxmlformats.org/officeDocument/2006/relationships/hyperlink" Target="https://acr2.apx.com/mymodule/reg/prjView.asp?id1=245" TargetMode="External"/><Relationship Id="rId203" Type="http://schemas.openxmlformats.org/officeDocument/2006/relationships/hyperlink" Target="https://thereserve2.apx.com/mymodule/reg/prjView.asp?id1=1003" TargetMode="External"/><Relationship Id="rId648" Type="http://schemas.openxmlformats.org/officeDocument/2006/relationships/hyperlink" Target="https://thereserve2.apx.com/mymodule/reg/prjView.asp?id1=479" TargetMode="External"/><Relationship Id="rId855" Type="http://schemas.openxmlformats.org/officeDocument/2006/relationships/hyperlink" Target="https://thereserve2.apx.com/mymodule/reg/prjView.asp?id1=793" TargetMode="External"/><Relationship Id="rId1040" Type="http://schemas.openxmlformats.org/officeDocument/2006/relationships/hyperlink" Target="https://acr2.apx.com/mymodule/reg/prjView.asp?id1=266" TargetMode="External"/><Relationship Id="rId1278" Type="http://schemas.openxmlformats.org/officeDocument/2006/relationships/hyperlink" Target="https://thereserve2.apx.com/mymodule/reg/prjView.asp?id1=1317" TargetMode="External"/><Relationship Id="rId1485" Type="http://schemas.openxmlformats.org/officeDocument/2006/relationships/hyperlink" Target="https://thereserve2.apx.com/mymodule/reg/prjView.asp?id1=1102" TargetMode="External"/><Relationship Id="rId1692" Type="http://schemas.openxmlformats.org/officeDocument/2006/relationships/hyperlink" Target="https://thereserve2.apx.com/mymodule/reg/prjView.asp?id1=1384" TargetMode="External"/><Relationship Id="rId410" Type="http://schemas.openxmlformats.org/officeDocument/2006/relationships/hyperlink" Target="https://thereserve2.apx.com/mymodule/reg/prjView.asp?id1=1126" TargetMode="External"/><Relationship Id="rId508" Type="http://schemas.openxmlformats.org/officeDocument/2006/relationships/hyperlink" Target="https://thereserve2.apx.com/mymodule/reg/prjView.asp?id1=1136" TargetMode="External"/><Relationship Id="rId715" Type="http://schemas.openxmlformats.org/officeDocument/2006/relationships/hyperlink" Target="https://thereserve2.apx.com/mymodule/reg/prjView.asp?id1=676" TargetMode="External"/><Relationship Id="rId922" Type="http://schemas.openxmlformats.org/officeDocument/2006/relationships/hyperlink" Target="https://thereserve2.apx.com/mymodule/reg/prjView.asp?id1=1152" TargetMode="External"/><Relationship Id="rId1138" Type="http://schemas.openxmlformats.org/officeDocument/2006/relationships/hyperlink" Target="https://thereserve2.apx.com/mymodule/reg/prjView.asp?id1=1032" TargetMode="External"/><Relationship Id="rId1345" Type="http://schemas.openxmlformats.org/officeDocument/2006/relationships/hyperlink" Target="https://thereserve2.apx.com/mymodule/reg/prjView.asp?id1=1123" TargetMode="External"/><Relationship Id="rId1552" Type="http://schemas.openxmlformats.org/officeDocument/2006/relationships/hyperlink" Target="https://thereserve2.apx.com/mymodule/reg/prjView.asp?id1=661" TargetMode="External"/><Relationship Id="rId1205" Type="http://schemas.openxmlformats.org/officeDocument/2006/relationships/hyperlink" Target="https://acr2.apx.com/mymodule/reg/prjView.asp?id1=232" TargetMode="External"/><Relationship Id="rId51" Type="http://schemas.openxmlformats.org/officeDocument/2006/relationships/hyperlink" Target="https://acr2.apx.com/mymodule/reg/prjView.asp?id1=211" TargetMode="External"/><Relationship Id="rId1412" Type="http://schemas.openxmlformats.org/officeDocument/2006/relationships/hyperlink" Target="https://acr2.apx.com/mymodule/reg/prjView.asp?id1=238" TargetMode="External"/><Relationship Id="rId1717" Type="http://schemas.openxmlformats.org/officeDocument/2006/relationships/hyperlink" Target="https://acr2.apx.com/mymodule/reg/prjView.asp?id1=644" TargetMode="External"/><Relationship Id="rId298" Type="http://schemas.openxmlformats.org/officeDocument/2006/relationships/hyperlink" Target="https://thereserve2.apx.com/mymodule/reg/prjView.asp?id1=993" TargetMode="External"/><Relationship Id="rId158" Type="http://schemas.openxmlformats.org/officeDocument/2006/relationships/hyperlink" Target="https://acr2.apx.com/mymodule/reg/prjView.asp?id1=356" TargetMode="External"/><Relationship Id="rId365" Type="http://schemas.openxmlformats.org/officeDocument/2006/relationships/hyperlink" Target="https://thereserve2.apx.com/mymodule/reg/prjView.asp?id1=1088" TargetMode="External"/><Relationship Id="rId572" Type="http://schemas.openxmlformats.org/officeDocument/2006/relationships/hyperlink" Target="https://thereserve2.apx.com/mymodule/reg/prjView.asp?id1=1290" TargetMode="External"/><Relationship Id="rId225" Type="http://schemas.openxmlformats.org/officeDocument/2006/relationships/hyperlink" Target="https://thereserve2.apx.com/mymodule/reg/prjView.asp?id1=1013" TargetMode="External"/><Relationship Id="rId432" Type="http://schemas.openxmlformats.org/officeDocument/2006/relationships/hyperlink" Target="https://thereserve2.apx.com/mymodule/reg/prjView.asp?id1=1133" TargetMode="External"/><Relationship Id="rId877" Type="http://schemas.openxmlformats.org/officeDocument/2006/relationships/hyperlink" Target="https://thereserve2.apx.com/mymodule/reg/prjView.asp?id1=969" TargetMode="External"/><Relationship Id="rId1062" Type="http://schemas.openxmlformats.org/officeDocument/2006/relationships/hyperlink" Target="https://acr2.apx.com/mymodule/reg/prjView.asp?id1=427" TargetMode="External"/><Relationship Id="rId737" Type="http://schemas.openxmlformats.org/officeDocument/2006/relationships/hyperlink" Target="https://thereserve2.apx.com/mymodule/reg/prjView.asp?id1=660" TargetMode="External"/><Relationship Id="rId944" Type="http://schemas.openxmlformats.org/officeDocument/2006/relationships/hyperlink" Target="https://thereserve2.apx.com/mymodule/reg/prjView.asp?id1=1057" TargetMode="External"/><Relationship Id="rId1367" Type="http://schemas.openxmlformats.org/officeDocument/2006/relationships/hyperlink" Target="https://thereserve2.apx.com/mymodule/reg/prjView.asp?id1=1141" TargetMode="External"/><Relationship Id="rId1574" Type="http://schemas.openxmlformats.org/officeDocument/2006/relationships/hyperlink" Target="https://acr2.apx.com/mymodule/reg/prjView.asp?id1=638" TargetMode="External"/><Relationship Id="rId1781" Type="http://schemas.openxmlformats.org/officeDocument/2006/relationships/hyperlink" Target="https://thereserve2.apx.com/mymodule/reg/prjView.asp?id1=1140" TargetMode="External"/><Relationship Id="rId73" Type="http://schemas.openxmlformats.org/officeDocument/2006/relationships/hyperlink" Target="https://acr2.apx.com/mymodule/reg/prjView.asp?id1=238" TargetMode="External"/><Relationship Id="rId804" Type="http://schemas.openxmlformats.org/officeDocument/2006/relationships/hyperlink" Target="https://thereserve2.apx.com/mymodule/reg/prjView.asp?id1=883" TargetMode="External"/><Relationship Id="rId1227" Type="http://schemas.openxmlformats.org/officeDocument/2006/relationships/hyperlink" Target="https://acr2.apx.com/mymodule/reg/prjView.asp?id1=349" TargetMode="External"/><Relationship Id="rId1434" Type="http://schemas.openxmlformats.org/officeDocument/2006/relationships/hyperlink" Target="https://thereserve2.apx.com/mymodule/reg/prjView.asp?id1=1191" TargetMode="External"/><Relationship Id="rId1641" Type="http://schemas.openxmlformats.org/officeDocument/2006/relationships/hyperlink" Target="https://acr2.apx.com/mymodule/reg/prjView.asp?id1=537" TargetMode="External"/><Relationship Id="rId1501" Type="http://schemas.openxmlformats.org/officeDocument/2006/relationships/hyperlink" Target="https://thereserve2.apx.com/mymodule/reg/prjView.asp?id1=1517" TargetMode="External"/><Relationship Id="rId1739" Type="http://schemas.openxmlformats.org/officeDocument/2006/relationships/hyperlink" Target="https://thereserve2.apx.com/mymodule/reg/prjView.asp?id1=1330" TargetMode="External"/><Relationship Id="rId387" Type="http://schemas.openxmlformats.org/officeDocument/2006/relationships/hyperlink" Target="https://thereserve2.apx.com/mymodule/reg/prjView.asp?id1=1100" TargetMode="External"/><Relationship Id="rId594" Type="http://schemas.openxmlformats.org/officeDocument/2006/relationships/hyperlink" Target="https://thereserve2.apx.com/mymodule/reg/prjView.asp?id1=661" TargetMode="External"/><Relationship Id="rId247" Type="http://schemas.openxmlformats.org/officeDocument/2006/relationships/hyperlink" Target="https://thereserve2.apx.com/mymodule/reg/prjView.asp?id1=1025" TargetMode="External"/><Relationship Id="rId899" Type="http://schemas.openxmlformats.org/officeDocument/2006/relationships/hyperlink" Target="https://acr2.apx.com/mymodule/reg/prjView.asp?id1=288" TargetMode="External"/><Relationship Id="rId1084" Type="http://schemas.openxmlformats.org/officeDocument/2006/relationships/hyperlink" Target="https://acr2.apx.com/mymodule/reg/prjView.asp?id1=1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7BA66-0F65-BA45-BAD8-2EFAF57B3831}">
  <sheetPr>
    <tabColor rgb="FFFF0000"/>
  </sheetPr>
  <dimension ref="B2:C26"/>
  <sheetViews>
    <sheetView tabSelected="1" workbookViewId="0"/>
  </sheetViews>
  <sheetFormatPr defaultColWidth="10.875" defaultRowHeight="15.75" x14ac:dyDescent="0.25"/>
  <cols>
    <col min="1" max="1" width="10.875" style="88"/>
    <col min="2" max="2" width="17.875" style="88" customWidth="1"/>
    <col min="3" max="3" width="75.625" style="88" customWidth="1"/>
    <col min="4" max="16384" width="10.875" style="88"/>
  </cols>
  <sheetData>
    <row r="2" spans="2:3" x14ac:dyDescent="0.25">
      <c r="B2" s="30" t="s">
        <v>4670</v>
      </c>
    </row>
    <row r="3" spans="2:3" x14ac:dyDescent="0.25">
      <c r="B3" s="30"/>
    </row>
    <row r="4" spans="2:3" x14ac:dyDescent="0.25">
      <c r="B4" s="193" t="s">
        <v>4689</v>
      </c>
      <c r="C4" s="194"/>
    </row>
    <row r="6" spans="2:3" x14ac:dyDescent="0.25">
      <c r="B6" s="30" t="s">
        <v>4690</v>
      </c>
      <c r="C6" s="88" t="s">
        <v>4669</v>
      </c>
    </row>
    <row r="7" spans="2:3" x14ac:dyDescent="0.25">
      <c r="C7" s="29" t="s">
        <v>4692</v>
      </c>
    </row>
    <row r="8" spans="2:3" x14ac:dyDescent="0.25">
      <c r="C8" s="88" t="s">
        <v>4712</v>
      </c>
    </row>
    <row r="10" spans="2:3" x14ac:dyDescent="0.25">
      <c r="B10" s="30" t="s">
        <v>4691</v>
      </c>
      <c r="C10" s="182">
        <v>45670</v>
      </c>
    </row>
    <row r="13" spans="2:3" x14ac:dyDescent="0.25">
      <c r="B13" s="30" t="s">
        <v>4671</v>
      </c>
      <c r="C13" s="30" t="s">
        <v>4672</v>
      </c>
    </row>
    <row r="15" spans="2:3" x14ac:dyDescent="0.25">
      <c r="B15" s="180" t="s">
        <v>4673</v>
      </c>
      <c r="C15" s="180" t="s">
        <v>4717</v>
      </c>
    </row>
    <row r="16" spans="2:3" x14ac:dyDescent="0.25">
      <c r="B16" s="88" t="s">
        <v>4674</v>
      </c>
      <c r="C16" s="88" t="s">
        <v>4716</v>
      </c>
    </row>
    <row r="17" spans="2:3" x14ac:dyDescent="0.25">
      <c r="B17" s="181" t="s">
        <v>4675</v>
      </c>
      <c r="C17" s="181" t="s">
        <v>4715</v>
      </c>
    </row>
    <row r="19" spans="2:3" x14ac:dyDescent="0.25">
      <c r="B19" s="180" t="s">
        <v>4676</v>
      </c>
      <c r="C19" s="180" t="s">
        <v>4681</v>
      </c>
    </row>
    <row r="20" spans="2:3" x14ac:dyDescent="0.25">
      <c r="B20" s="195" t="s">
        <v>4655</v>
      </c>
      <c r="C20" s="88" t="s">
        <v>4707</v>
      </c>
    </row>
    <row r="21" spans="2:3" x14ac:dyDescent="0.25">
      <c r="B21" s="195" t="s">
        <v>4677</v>
      </c>
      <c r="C21" s="88" t="s">
        <v>4687</v>
      </c>
    </row>
    <row r="22" spans="2:3" x14ac:dyDescent="0.25">
      <c r="B22" s="195" t="s">
        <v>4678</v>
      </c>
      <c r="C22" s="88" t="s">
        <v>4710</v>
      </c>
    </row>
    <row r="23" spans="2:3" x14ac:dyDescent="0.25">
      <c r="B23" s="195" t="s">
        <v>4679</v>
      </c>
      <c r="C23" s="88" t="s">
        <v>4711</v>
      </c>
    </row>
    <row r="24" spans="2:3" x14ac:dyDescent="0.25">
      <c r="B24" s="195" t="s">
        <v>4661</v>
      </c>
      <c r="C24" s="88" t="s">
        <v>4688</v>
      </c>
    </row>
    <row r="25" spans="2:3" x14ac:dyDescent="0.25">
      <c r="B25" s="196" t="s">
        <v>4680</v>
      </c>
      <c r="C25" s="181" t="s">
        <v>4758</v>
      </c>
    </row>
    <row r="26" spans="2:3" x14ac:dyDescent="0.25">
      <c r="B26" s="195"/>
    </row>
  </sheetData>
  <hyperlinks>
    <hyperlink ref="C7" r:id="rId1" xr:uid="{0FACD53A-1503-F943-9CF5-6C244717E6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478A6-C474-EA4D-986C-E6D7DE437E74}">
  <sheetPr>
    <tabColor theme="7"/>
  </sheetPr>
  <dimension ref="B2:W66"/>
  <sheetViews>
    <sheetView zoomScaleNormal="100" workbookViewId="0"/>
  </sheetViews>
  <sheetFormatPr defaultColWidth="10.875" defaultRowHeight="15.75" x14ac:dyDescent="0.25"/>
  <cols>
    <col min="1" max="1" width="3.375" style="1" customWidth="1"/>
    <col min="2" max="2" width="37.5" style="1" customWidth="1"/>
    <col min="3" max="3" width="16.375" style="1" bestFit="1" customWidth="1"/>
    <col min="4" max="4" width="11.875" style="1" bestFit="1" customWidth="1"/>
    <col min="5" max="21" width="11.125" style="1" bestFit="1" customWidth="1"/>
    <col min="22" max="22" width="3.375" style="1" customWidth="1"/>
    <col min="23" max="23" width="84.375" style="1" customWidth="1"/>
    <col min="24" max="16384" width="10.875" style="1"/>
  </cols>
  <sheetData>
    <row r="2" spans="2:23" x14ac:dyDescent="0.25">
      <c r="B2" s="6" t="s">
        <v>0</v>
      </c>
      <c r="C2" s="6" t="s">
        <v>187</v>
      </c>
      <c r="D2" s="5">
        <v>2013</v>
      </c>
      <c r="E2" s="5">
        <f t="shared" ref="E2:U2" si="0">D2+1</f>
        <v>2014</v>
      </c>
      <c r="F2" s="5">
        <f t="shared" si="0"/>
        <v>2015</v>
      </c>
      <c r="G2" s="5">
        <f t="shared" si="0"/>
        <v>2016</v>
      </c>
      <c r="H2" s="5">
        <f t="shared" si="0"/>
        <v>2017</v>
      </c>
      <c r="I2" s="5">
        <f t="shared" si="0"/>
        <v>2018</v>
      </c>
      <c r="J2" s="5">
        <f t="shared" si="0"/>
        <v>2019</v>
      </c>
      <c r="K2" s="5">
        <f t="shared" si="0"/>
        <v>2020</v>
      </c>
      <c r="L2" s="5">
        <f t="shared" si="0"/>
        <v>2021</v>
      </c>
      <c r="M2" s="5">
        <f t="shared" si="0"/>
        <v>2022</v>
      </c>
      <c r="N2" s="5">
        <f t="shared" si="0"/>
        <v>2023</v>
      </c>
      <c r="O2" s="5">
        <f t="shared" si="0"/>
        <v>2024</v>
      </c>
      <c r="P2" s="5">
        <f t="shared" si="0"/>
        <v>2025</v>
      </c>
      <c r="Q2" s="5">
        <f t="shared" si="0"/>
        <v>2026</v>
      </c>
      <c r="R2" s="5">
        <f t="shared" si="0"/>
        <v>2027</v>
      </c>
      <c r="S2" s="5">
        <f t="shared" si="0"/>
        <v>2028</v>
      </c>
      <c r="T2" s="5">
        <f t="shared" si="0"/>
        <v>2029</v>
      </c>
      <c r="U2" s="5">
        <f t="shared" si="0"/>
        <v>2030</v>
      </c>
      <c r="V2" s="4"/>
      <c r="W2" s="89" t="s">
        <v>115</v>
      </c>
    </row>
    <row r="3" spans="2:23" x14ac:dyDescent="0.25">
      <c r="B3" s="6"/>
      <c r="C3" s="6"/>
      <c r="D3" s="5"/>
      <c r="E3" s="5"/>
      <c r="F3" s="5"/>
      <c r="G3" s="5"/>
      <c r="H3" s="5"/>
      <c r="I3" s="5"/>
      <c r="J3" s="5"/>
      <c r="K3" s="5"/>
      <c r="L3" s="5"/>
      <c r="M3" s="5"/>
      <c r="N3" s="5"/>
      <c r="O3" s="5"/>
      <c r="P3" s="5"/>
      <c r="Q3" s="5"/>
      <c r="R3" s="5"/>
      <c r="S3" s="5"/>
      <c r="T3" s="5"/>
      <c r="U3" s="5"/>
      <c r="V3" s="4"/>
      <c r="W3" s="89"/>
    </row>
    <row r="4" spans="2:23" ht="15.95" customHeight="1" x14ac:dyDescent="0.25">
      <c r="B4" s="8" t="s">
        <v>1</v>
      </c>
      <c r="C4" s="8" t="s">
        <v>188</v>
      </c>
      <c r="D4" s="82">
        <f>162800000/(10^6)</f>
        <v>162.80000000000001</v>
      </c>
      <c r="E4" s="82">
        <f>159700000/(10^6)</f>
        <v>159.69999999999999</v>
      </c>
      <c r="F4" s="82">
        <f>394500000/(10^6)</f>
        <v>394.5</v>
      </c>
      <c r="G4" s="82">
        <f>382400000/(10^6)</f>
        <v>382.4</v>
      </c>
      <c r="H4" s="82">
        <f>370400000/(10^6)</f>
        <v>370.4</v>
      </c>
      <c r="I4" s="82">
        <f>358300000/(10^6)</f>
        <v>358.3</v>
      </c>
      <c r="J4" s="82">
        <f>346300000/(10^6)</f>
        <v>346.3</v>
      </c>
      <c r="K4" s="82">
        <f>334200000/(10^6)</f>
        <v>334.2</v>
      </c>
      <c r="L4" s="82">
        <f>320800000/(10^6)</f>
        <v>320.8</v>
      </c>
      <c r="M4" s="82">
        <f>307500000/(10^6)</f>
        <v>307.5</v>
      </c>
      <c r="N4" s="82">
        <f>294100000/(10^6)</f>
        <v>294.10000000000002</v>
      </c>
      <c r="O4" s="82">
        <f>280700000/(10^6)</f>
        <v>280.7</v>
      </c>
      <c r="P4" s="82">
        <f>267400000/(10^6)</f>
        <v>267.39999999999998</v>
      </c>
      <c r="Q4" s="82">
        <f>254000000/(10^6)</f>
        <v>254</v>
      </c>
      <c r="R4" s="82">
        <f>240600000/(10^6)</f>
        <v>240.6</v>
      </c>
      <c r="S4" s="82">
        <f>227300000/(10^6)</f>
        <v>227.3</v>
      </c>
      <c r="T4" s="82">
        <f>213900000/(10^6)</f>
        <v>213.9</v>
      </c>
      <c r="U4" s="82">
        <f>200500000/(10^6)</f>
        <v>200.5</v>
      </c>
      <c r="V4" s="4"/>
      <c r="W4" s="2" t="s">
        <v>5</v>
      </c>
    </row>
    <row r="5" spans="2:23" x14ac:dyDescent="0.25">
      <c r="B5" s="9" t="s">
        <v>2</v>
      </c>
      <c r="C5" s="90" t="s">
        <v>188</v>
      </c>
      <c r="D5" s="83">
        <f>D4*0.01</f>
        <v>1.6280000000000001</v>
      </c>
      <c r="E5" s="83">
        <f>E4*0.01</f>
        <v>1.597</v>
      </c>
      <c r="F5" s="83">
        <f>F4*0.04</f>
        <v>15.780000000000001</v>
      </c>
      <c r="G5" s="83">
        <f t="shared" ref="G5:H5" si="1">G4*0.04</f>
        <v>15.295999999999999</v>
      </c>
      <c r="H5" s="83">
        <f t="shared" si="1"/>
        <v>14.815999999999999</v>
      </c>
      <c r="I5" s="83">
        <f>I4*0.07</f>
        <v>25.081000000000003</v>
      </c>
      <c r="J5" s="83">
        <f t="shared" ref="J5:K5" si="2">J4*0.07</f>
        <v>24.241000000000003</v>
      </c>
      <c r="K5" s="83">
        <f t="shared" si="2"/>
        <v>23.394000000000002</v>
      </c>
      <c r="L5" s="84">
        <f>12772600/(10^6)</f>
        <v>12.772600000000001</v>
      </c>
      <c r="M5" s="84">
        <f>11572600/(10^6)</f>
        <v>11.5726</v>
      </c>
      <c r="N5" s="84">
        <f>10372600/(10^6)</f>
        <v>10.3726</v>
      </c>
      <c r="O5" s="84">
        <f>9272600/(10^6)</f>
        <v>9.2726000000000006</v>
      </c>
      <c r="P5" s="84">
        <f>8072600/(10^6)</f>
        <v>8.0725999999999996</v>
      </c>
      <c r="Q5" s="84">
        <f>6972600/(10^6)</f>
        <v>6.9725999999999999</v>
      </c>
      <c r="R5" s="84">
        <f>5772600/(10^6)</f>
        <v>5.7725999999999997</v>
      </c>
      <c r="S5" s="84">
        <f>4572600/(10^6)</f>
        <v>4.5726000000000004</v>
      </c>
      <c r="T5" s="84">
        <f>3472600/(10^6)</f>
        <v>3.4725999999999999</v>
      </c>
      <c r="U5" s="84">
        <f>2272600/(10^6)</f>
        <v>2.2726000000000002</v>
      </c>
      <c r="V5" s="4"/>
      <c r="W5" s="146" t="s">
        <v>6</v>
      </c>
    </row>
    <row r="6" spans="2:23" x14ac:dyDescent="0.25">
      <c r="B6" s="7" t="s">
        <v>3</v>
      </c>
      <c r="C6" s="91" t="s">
        <v>188</v>
      </c>
      <c r="D6" s="85">
        <f>D4*0.005</f>
        <v>0.81400000000000006</v>
      </c>
      <c r="E6" s="85">
        <f>E4*0.005</f>
        <v>0.79849999999999999</v>
      </c>
      <c r="F6" s="85">
        <f>F4*0.0025</f>
        <v>0.98625000000000007</v>
      </c>
      <c r="G6" s="85">
        <f t="shared" ref="G6:K6" si="3">G4*0.0025</f>
        <v>0.95599999999999996</v>
      </c>
      <c r="H6" s="85">
        <f t="shared" si="3"/>
        <v>0.92599999999999993</v>
      </c>
      <c r="I6" s="85">
        <f t="shared" si="3"/>
        <v>0.89575000000000005</v>
      </c>
      <c r="J6" s="85">
        <f t="shared" si="3"/>
        <v>0.86575000000000002</v>
      </c>
      <c r="K6" s="85">
        <f t="shared" si="3"/>
        <v>0.83550000000000002</v>
      </c>
      <c r="L6" s="85">
        <v>0</v>
      </c>
      <c r="M6" s="85">
        <v>0</v>
      </c>
      <c r="N6" s="85">
        <v>0</v>
      </c>
      <c r="O6" s="85">
        <v>0</v>
      </c>
      <c r="P6" s="85">
        <v>0</v>
      </c>
      <c r="Q6" s="85">
        <v>0</v>
      </c>
      <c r="R6" s="85">
        <v>0</v>
      </c>
      <c r="S6" s="85">
        <v>0</v>
      </c>
      <c r="T6" s="85">
        <v>0</v>
      </c>
      <c r="U6" s="85">
        <v>0</v>
      </c>
      <c r="V6" s="4"/>
      <c r="W6" s="147" t="s">
        <v>7</v>
      </c>
    </row>
    <row r="7" spans="2:23" x14ac:dyDescent="0.25">
      <c r="B7" s="8" t="s">
        <v>4</v>
      </c>
      <c r="C7" s="8" t="s">
        <v>188</v>
      </c>
      <c r="D7" s="86">
        <f t="shared" ref="D7:U7" si="4">D4-(D5+D6)</f>
        <v>160.358</v>
      </c>
      <c r="E7" s="86">
        <f t="shared" si="4"/>
        <v>157.30449999999999</v>
      </c>
      <c r="F7" s="86">
        <f t="shared" si="4"/>
        <v>377.73374999999999</v>
      </c>
      <c r="G7" s="86">
        <f t="shared" si="4"/>
        <v>366.14799999999997</v>
      </c>
      <c r="H7" s="86">
        <f t="shared" si="4"/>
        <v>354.65799999999996</v>
      </c>
      <c r="I7" s="86">
        <f t="shared" si="4"/>
        <v>332.32325000000003</v>
      </c>
      <c r="J7" s="86">
        <f t="shared" si="4"/>
        <v>321.19325000000003</v>
      </c>
      <c r="K7" s="86">
        <f t="shared" si="4"/>
        <v>309.97050000000002</v>
      </c>
      <c r="L7" s="86">
        <f t="shared" si="4"/>
        <v>308.0274</v>
      </c>
      <c r="M7" s="86">
        <f t="shared" si="4"/>
        <v>295.92739999999998</v>
      </c>
      <c r="N7" s="86">
        <f t="shared" si="4"/>
        <v>283.72740000000005</v>
      </c>
      <c r="O7" s="86">
        <f t="shared" si="4"/>
        <v>271.42739999999998</v>
      </c>
      <c r="P7" s="86">
        <f t="shared" si="4"/>
        <v>259.32739999999995</v>
      </c>
      <c r="Q7" s="86">
        <f t="shared" si="4"/>
        <v>247.0274</v>
      </c>
      <c r="R7" s="86">
        <f t="shared" si="4"/>
        <v>234.82739999999998</v>
      </c>
      <c r="S7" s="86">
        <f t="shared" si="4"/>
        <v>222.72740000000002</v>
      </c>
      <c r="T7" s="86">
        <f t="shared" si="4"/>
        <v>210.42740000000001</v>
      </c>
      <c r="U7" s="86">
        <f t="shared" si="4"/>
        <v>198.22739999999999</v>
      </c>
      <c r="V7" s="4"/>
      <c r="W7" s="147" t="s">
        <v>8</v>
      </c>
    </row>
    <row r="8" spans="2:23" x14ac:dyDescent="0.25">
      <c r="B8" s="67" t="s">
        <v>172</v>
      </c>
      <c r="C8" s="90" t="s">
        <v>188</v>
      </c>
      <c r="D8" s="96">
        <f t="shared" ref="D8:O8" si="5">D7-D12-D13-D14</f>
        <v>10.619317000000002</v>
      </c>
      <c r="E8" s="96">
        <f t="shared" si="5"/>
        <v>8.8249699999999933</v>
      </c>
      <c r="F8" s="96">
        <f t="shared" si="5"/>
        <v>176.40523399999995</v>
      </c>
      <c r="G8" s="96">
        <f t="shared" si="5"/>
        <v>173.18733299999997</v>
      </c>
      <c r="H8" s="96">
        <f t="shared" si="5"/>
        <v>170.37707099999997</v>
      </c>
      <c r="I8" s="96">
        <f t="shared" si="5"/>
        <v>159.99914899999999</v>
      </c>
      <c r="J8" s="96">
        <f t="shared" si="5"/>
        <v>150.17081400000001</v>
      </c>
      <c r="K8" s="96">
        <f t="shared" si="5"/>
        <v>126.64263900000003</v>
      </c>
      <c r="L8" s="96">
        <f t="shared" si="5"/>
        <v>143.594628</v>
      </c>
      <c r="M8" s="96">
        <f t="shared" si="5"/>
        <v>151.85362899999998</v>
      </c>
      <c r="N8" s="96">
        <f t="shared" si="5"/>
        <v>141.36423500000001</v>
      </c>
      <c r="O8" s="96">
        <f t="shared" si="5"/>
        <v>130.26289599999998</v>
      </c>
      <c r="P8" s="104"/>
      <c r="Q8" s="104"/>
      <c r="R8" s="104"/>
      <c r="S8" s="104"/>
      <c r="T8" s="104"/>
      <c r="U8" s="104"/>
      <c r="V8" s="4"/>
      <c r="W8" s="147" t="s">
        <v>8</v>
      </c>
    </row>
    <row r="9" spans="2:23" x14ac:dyDescent="0.25">
      <c r="B9" s="46" t="s">
        <v>4645</v>
      </c>
      <c r="C9" s="91" t="s">
        <v>188</v>
      </c>
      <c r="D9" s="106">
        <f>D8-D10</f>
        <v>10.619317000000002</v>
      </c>
      <c r="E9" s="106">
        <f t="shared" ref="E9:O9" si="6">E8-E10</f>
        <v>8.8249699999999933</v>
      </c>
      <c r="F9" s="106">
        <f t="shared" si="6"/>
        <v>176.40523399999995</v>
      </c>
      <c r="G9" s="106">
        <f t="shared" si="6"/>
        <v>152.29608599999997</v>
      </c>
      <c r="H9" s="106">
        <f t="shared" si="6"/>
        <v>154.19139599999997</v>
      </c>
      <c r="I9" s="106">
        <f t="shared" si="6"/>
        <v>159.99914899999999</v>
      </c>
      <c r="J9" s="106">
        <f t="shared" si="6"/>
        <v>150.17081400000001</v>
      </c>
      <c r="K9" s="106">
        <f t="shared" si="6"/>
        <v>126.64263900000003</v>
      </c>
      <c r="L9" s="106">
        <f t="shared" si="6"/>
        <v>143.594628</v>
      </c>
      <c r="M9" s="106">
        <f t="shared" si="6"/>
        <v>151.85362899999998</v>
      </c>
      <c r="N9" s="106">
        <f t="shared" si="6"/>
        <v>141.36423500000001</v>
      </c>
      <c r="O9" s="106">
        <f t="shared" si="6"/>
        <v>130.26289599999998</v>
      </c>
      <c r="P9" s="107"/>
      <c r="Q9" s="107"/>
      <c r="R9" s="107"/>
      <c r="S9" s="107"/>
      <c r="T9" s="107"/>
      <c r="U9" s="107"/>
      <c r="V9" s="4"/>
      <c r="W9" s="147" t="s">
        <v>8</v>
      </c>
    </row>
    <row r="10" spans="2:23" x14ac:dyDescent="0.25">
      <c r="B10" s="46" t="s">
        <v>4644</v>
      </c>
      <c r="C10" s="91" t="s">
        <v>188</v>
      </c>
      <c r="D10" s="109">
        <v>0</v>
      </c>
      <c r="E10" s="109">
        <v>0</v>
      </c>
      <c r="F10" s="109">
        <v>0</v>
      </c>
      <c r="G10" s="109">
        <v>20.891247</v>
      </c>
      <c r="H10" s="109">
        <v>16.185675</v>
      </c>
      <c r="I10" s="109">
        <v>0</v>
      </c>
      <c r="J10" s="109">
        <v>0</v>
      </c>
      <c r="K10" s="109">
        <v>0</v>
      </c>
      <c r="L10" s="109">
        <v>0</v>
      </c>
      <c r="M10" s="109">
        <v>0</v>
      </c>
      <c r="N10" s="110">
        <v>0</v>
      </c>
      <c r="O10" s="106">
        <v>0</v>
      </c>
      <c r="P10" s="107"/>
      <c r="Q10" s="107"/>
      <c r="R10" s="107"/>
      <c r="S10" s="107"/>
      <c r="T10" s="107"/>
      <c r="U10" s="107"/>
      <c r="V10" s="4"/>
      <c r="W10" s="147" t="s">
        <v>4646</v>
      </c>
    </row>
    <row r="11" spans="2:23" x14ac:dyDescent="0.25">
      <c r="B11" s="7" t="s">
        <v>200</v>
      </c>
      <c r="C11" s="91" t="s">
        <v>188</v>
      </c>
      <c r="D11" s="94">
        <f>D12+D13+D14</f>
        <v>149.73868300000001</v>
      </c>
      <c r="E11" s="94">
        <f t="shared" ref="E11:O11" si="7">E12+E13+E14</f>
        <v>148.47953000000001</v>
      </c>
      <c r="F11" s="94">
        <f t="shared" si="7"/>
        <v>201.32851600000001</v>
      </c>
      <c r="G11" s="94">
        <f t="shared" si="7"/>
        <v>192.960667</v>
      </c>
      <c r="H11" s="94">
        <f t="shared" si="7"/>
        <v>184.28092899999999</v>
      </c>
      <c r="I11" s="94">
        <f t="shared" si="7"/>
        <v>172.32410100000001</v>
      </c>
      <c r="J11" s="94">
        <f t="shared" si="7"/>
        <v>171.02243600000003</v>
      </c>
      <c r="K11" s="94">
        <f t="shared" si="7"/>
        <v>183.32786099999998</v>
      </c>
      <c r="L11" s="94">
        <f t="shared" si="7"/>
        <v>164.432772</v>
      </c>
      <c r="M11" s="94">
        <f t="shared" si="7"/>
        <v>144.07377099999999</v>
      </c>
      <c r="N11" s="94">
        <f t="shared" si="7"/>
        <v>142.36316499999998</v>
      </c>
      <c r="O11" s="94">
        <f t="shared" si="7"/>
        <v>141.16450399999999</v>
      </c>
      <c r="P11" s="105"/>
      <c r="Q11" s="105"/>
      <c r="R11" s="105"/>
      <c r="S11" s="105"/>
      <c r="T11" s="105"/>
      <c r="U11" s="105"/>
      <c r="V11" s="4"/>
      <c r="W11" s="147" t="s">
        <v>8</v>
      </c>
    </row>
    <row r="12" spans="2:23" x14ac:dyDescent="0.25">
      <c r="B12" s="46" t="s">
        <v>111</v>
      </c>
      <c r="C12" s="41" t="s">
        <v>188</v>
      </c>
      <c r="D12" s="87">
        <f>SUM('EDU 2020'!C4:C58)/10^6</f>
        <v>95.843688</v>
      </c>
      <c r="E12" s="87">
        <f>SUM('EDU 2020'!D4:D58)/10^6</f>
        <v>94.085161999999997</v>
      </c>
      <c r="F12" s="87">
        <f>SUM('EDU 2020'!E4:E58)/10^6</f>
        <v>92.228825999999998</v>
      </c>
      <c r="G12" s="87">
        <f>SUM('EDU 2020'!F4:F58)/10^6</f>
        <v>90.450339</v>
      </c>
      <c r="H12" s="87">
        <f>SUM('EDU 2020'!G4:G58)/10^6</f>
        <v>88.633742999999996</v>
      </c>
      <c r="I12" s="87">
        <f>SUM('EDU 2020'!H4:H58)/10^6</f>
        <v>86.777303000000003</v>
      </c>
      <c r="J12" s="87">
        <f>SUM('EDU 2020'!I4:I58)/10^6</f>
        <v>84.921034000000006</v>
      </c>
      <c r="K12" s="87">
        <f>SUM('EDU 2020'!J4:J58)/10^6</f>
        <v>83.162492</v>
      </c>
      <c r="L12" s="87">
        <f>SUM('EDU 2030'!B3:B56)/10^6</f>
        <v>73.482721999999995</v>
      </c>
      <c r="M12" s="87">
        <f>SUM('EDU 2030'!C3:C56)/10^6</f>
        <v>72.908103999999994</v>
      </c>
      <c r="N12" s="87">
        <f>SUM('EDU 2030'!D3:D56)/10^6</f>
        <v>70.929951000000003</v>
      </c>
      <c r="O12" s="87">
        <f>SUM('EDU 2030'!E3:E56)/10^6</f>
        <v>69.267741999999998</v>
      </c>
      <c r="P12" s="87">
        <f>SUM('EDU 2030'!F3:F56)/10^6</f>
        <v>72.902056000000002</v>
      </c>
      <c r="Q12" s="87">
        <f>SUM('EDU 2030'!G3:G56)/10^6</f>
        <v>73.918651999999994</v>
      </c>
      <c r="R12" s="87">
        <f>SUM('EDU 2030'!H3:H56)/10^6</f>
        <v>69.016221000000002</v>
      </c>
      <c r="S12" s="87">
        <f>SUM('EDU 2030'!I3:I56)/10^6</f>
        <v>64.422257000000002</v>
      </c>
      <c r="T12" s="87">
        <f>SUM('EDU 2030'!J3:J56)/10^6</f>
        <v>63.561715</v>
      </c>
      <c r="U12" s="87">
        <f>SUM('EDU 2030'!K3:K56)/10^6</f>
        <v>61.519222999999997</v>
      </c>
      <c r="W12" s="1" t="s">
        <v>116</v>
      </c>
    </row>
    <row r="13" spans="2:23" x14ac:dyDescent="0.25">
      <c r="B13" s="46" t="s">
        <v>158</v>
      </c>
      <c r="C13" s="41" t="s">
        <v>188</v>
      </c>
      <c r="D13" s="87">
        <v>0</v>
      </c>
      <c r="E13" s="87">
        <v>0</v>
      </c>
      <c r="F13" s="87">
        <f>Industry!D68/10^6</f>
        <v>45.356999000000002</v>
      </c>
      <c r="G13" s="87">
        <f>Industry!D91/10^6</f>
        <v>44.444093000000002</v>
      </c>
      <c r="H13" s="87">
        <f>Industry!D114/10^6</f>
        <v>43.579236999999999</v>
      </c>
      <c r="I13" s="87">
        <f>Industry!D137/10^6</f>
        <v>42.666330000000002</v>
      </c>
      <c r="J13" s="87">
        <f>Industry!D160/10^6</f>
        <v>41.753424000000003</v>
      </c>
      <c r="K13" s="87">
        <f>Industry!D183/10^6</f>
        <v>40.888565999999997</v>
      </c>
      <c r="L13" s="87">
        <f>Industry!D206/10^6</f>
        <v>39.254945999999997</v>
      </c>
      <c r="M13" s="87">
        <f>Industry!D229/10^6</f>
        <v>37.621324999999999</v>
      </c>
      <c r="N13" s="87">
        <f>Industry!D252/10^6</f>
        <v>35.987704000000001</v>
      </c>
      <c r="O13" s="87">
        <f>Industry!D275/10^6</f>
        <v>34.354083000000003</v>
      </c>
      <c r="P13" s="87">
        <f>O13-(N13-O13)</f>
        <v>32.720462000000005</v>
      </c>
      <c r="Q13" s="87">
        <f t="shared" ref="Q13:U13" si="8">P13-(O13-P13)</f>
        <v>31.086841000000007</v>
      </c>
      <c r="R13" s="87">
        <f t="shared" si="8"/>
        <v>29.453220000000009</v>
      </c>
      <c r="S13" s="87">
        <f t="shared" si="8"/>
        <v>27.819599000000011</v>
      </c>
      <c r="T13" s="87">
        <f t="shared" si="8"/>
        <v>26.185978000000013</v>
      </c>
      <c r="U13" s="87">
        <f t="shared" si="8"/>
        <v>24.552357000000015</v>
      </c>
      <c r="W13" s="1" t="s">
        <v>159</v>
      </c>
    </row>
    <row r="14" spans="2:23" x14ac:dyDescent="0.25">
      <c r="B14" s="46" t="s">
        <v>160</v>
      </c>
      <c r="C14" s="41" t="s">
        <v>188</v>
      </c>
      <c r="D14" s="87">
        <f>Industry!D7/10^6</f>
        <v>53.894995000000002</v>
      </c>
      <c r="E14" s="87">
        <f>Industry!E7/10^6</f>
        <v>54.394368</v>
      </c>
      <c r="F14" s="87">
        <f>Industry!F7/10^6</f>
        <v>63.742691000000001</v>
      </c>
      <c r="G14" s="87">
        <f>Industry!G7/10^6</f>
        <v>58.066234999999999</v>
      </c>
      <c r="H14" s="87">
        <f>Industry!H7/10^6</f>
        <v>52.067948999999999</v>
      </c>
      <c r="I14" s="87">
        <f>Industry!I7/10^6</f>
        <v>42.880468</v>
      </c>
      <c r="J14" s="87">
        <f>Industry!J7/10^6</f>
        <v>44.347977999999998</v>
      </c>
      <c r="K14" s="87">
        <f>Industry!K7/10^6</f>
        <v>59.276803000000001</v>
      </c>
      <c r="L14" s="87">
        <f>Industry!L7/10^6</f>
        <v>51.695104000000001</v>
      </c>
      <c r="M14" s="87">
        <f>Industry!M7/10^6</f>
        <v>33.544342</v>
      </c>
      <c r="N14" s="87">
        <f>Industry!N7/10^6</f>
        <v>35.445509999999999</v>
      </c>
      <c r="O14" s="87">
        <f>Industry!O7/10^6</f>
        <v>37.542679</v>
      </c>
      <c r="P14" s="97"/>
      <c r="Q14" s="97"/>
      <c r="R14" s="97"/>
      <c r="S14" s="97"/>
      <c r="T14" s="97"/>
      <c r="U14" s="97"/>
      <c r="W14" s="1" t="s">
        <v>4647</v>
      </c>
    </row>
    <row r="15" spans="2:23" x14ac:dyDescent="0.25">
      <c r="B15" s="95" t="s">
        <v>4666</v>
      </c>
      <c r="C15" s="41" t="s">
        <v>188</v>
      </c>
      <c r="D15" s="139">
        <f>Industry!D8/10^6</f>
        <v>41.998860000000001</v>
      </c>
      <c r="E15" s="139">
        <f>Industry!E8/10^6</f>
        <v>41.475760000000001</v>
      </c>
      <c r="F15" s="139">
        <f>Industry!F8/10^6</f>
        <v>40.075135000000003</v>
      </c>
      <c r="G15" s="139">
        <f>Industry!G8/10^6</f>
        <v>40.292569</v>
      </c>
      <c r="H15" s="139">
        <f>Industry!H8/10^6</f>
        <v>36.486901000000003</v>
      </c>
      <c r="I15" s="139">
        <f>Industry!I8/10^6</f>
        <v>28.651205000000001</v>
      </c>
      <c r="J15" s="139">
        <f>Industry!J8/10^6</f>
        <v>29.879826000000001</v>
      </c>
      <c r="K15" s="139">
        <f>Industry!K8/10^6</f>
        <v>42.043025999999998</v>
      </c>
      <c r="L15" s="139">
        <f>Industry!L8/10^6</f>
        <v>37.270212999999998</v>
      </c>
      <c r="M15" s="139">
        <f>Industry!M8/10^6</f>
        <v>20.505544</v>
      </c>
      <c r="N15" s="139">
        <f>Industry!N8/10^6</f>
        <v>22.053193</v>
      </c>
      <c r="O15" s="139">
        <f>Industry!O8/10^6</f>
        <v>25.284109999999998</v>
      </c>
      <c r="P15" s="62"/>
      <c r="Q15" s="62"/>
      <c r="R15" s="62"/>
      <c r="S15" s="62"/>
      <c r="T15" s="62"/>
      <c r="U15" s="62"/>
      <c r="W15" s="1" t="s">
        <v>4647</v>
      </c>
    </row>
    <row r="16" spans="2:23" x14ac:dyDescent="0.25">
      <c r="B16" s="95" t="s">
        <v>4667</v>
      </c>
      <c r="C16" s="41" t="s">
        <v>188</v>
      </c>
      <c r="D16" s="87">
        <f>Industry!D9/10^6</f>
        <v>6.0700529999999997</v>
      </c>
      <c r="E16" s="87">
        <f>Industry!E9/10^6</f>
        <v>6.8237709999999998</v>
      </c>
      <c r="F16" s="87">
        <f>Industry!F9/10^6</f>
        <v>9.0631640000000004</v>
      </c>
      <c r="G16" s="87">
        <f>Industry!G9/10^6</f>
        <v>9.1482410000000005</v>
      </c>
      <c r="H16" s="87">
        <f>Industry!H9/10^6</f>
        <v>8.2013230000000004</v>
      </c>
      <c r="I16" s="87">
        <f>Industry!I9/10^6</f>
        <v>7.6960689999999996</v>
      </c>
      <c r="J16" s="87">
        <f>Industry!J9/10^6</f>
        <v>8.4501600000000003</v>
      </c>
      <c r="K16" s="87">
        <f>Industry!K9/10^6</f>
        <v>8.8397900000000007</v>
      </c>
      <c r="L16" s="87">
        <f>Industry!L9/10^6</f>
        <v>8.1590229999999995</v>
      </c>
      <c r="M16" s="87">
        <f>Industry!M9/10^6</f>
        <v>7.4961169999999999</v>
      </c>
      <c r="N16" s="87">
        <f>Industry!N9/10^6</f>
        <v>7.6312800000000003</v>
      </c>
      <c r="O16" s="87">
        <f>Industry!O9/10^6</f>
        <v>7.0964070000000001</v>
      </c>
      <c r="P16" s="62"/>
      <c r="Q16" s="62"/>
      <c r="R16" s="62"/>
      <c r="S16" s="62"/>
      <c r="T16" s="62"/>
      <c r="U16" s="62"/>
      <c r="W16" s="1" t="s">
        <v>4647</v>
      </c>
    </row>
    <row r="17" spans="2:23" x14ac:dyDescent="0.25">
      <c r="B17" s="98" t="s">
        <v>4668</v>
      </c>
      <c r="C17" s="92" t="s">
        <v>188</v>
      </c>
      <c r="D17" s="93">
        <f>Industry!D10/10^6</f>
        <v>5.8260820000000004</v>
      </c>
      <c r="E17" s="93">
        <f>Industry!E10/10^6</f>
        <v>6.0948370000000001</v>
      </c>
      <c r="F17" s="93">
        <f>Industry!F10/10^6</f>
        <v>14.604392000000001</v>
      </c>
      <c r="G17" s="93">
        <f>Industry!G10/10^6</f>
        <v>8.6254249999999999</v>
      </c>
      <c r="H17" s="93">
        <f>Industry!H10/10^6</f>
        <v>7.3797249999999996</v>
      </c>
      <c r="I17" s="93">
        <f>Industry!I10/10^6</f>
        <v>6.5331939999999999</v>
      </c>
      <c r="J17" s="93">
        <f>Industry!J10/10^6</f>
        <v>6.0179919999999996</v>
      </c>
      <c r="K17" s="93">
        <f>Industry!K10/10^6</f>
        <v>8.3939869999999992</v>
      </c>
      <c r="L17" s="93">
        <f>Industry!L10/10^6</f>
        <v>6.2658680000000002</v>
      </c>
      <c r="M17" s="93">
        <f>Industry!M10/10^6</f>
        <v>5.542681</v>
      </c>
      <c r="N17" s="93">
        <f>Industry!N10/10^6</f>
        <v>5.761037</v>
      </c>
      <c r="O17" s="93">
        <f>Industry!O10/10^6</f>
        <v>5.1621620000000004</v>
      </c>
      <c r="P17" s="66"/>
      <c r="Q17" s="66"/>
      <c r="R17" s="66"/>
      <c r="S17" s="66"/>
      <c r="T17" s="66"/>
      <c r="U17" s="66"/>
      <c r="W17" s="1" t="s">
        <v>4647</v>
      </c>
    </row>
    <row r="18" spans="2:23" x14ac:dyDescent="0.25">
      <c r="B18" s="143" t="s">
        <v>4661</v>
      </c>
      <c r="C18" s="8" t="s">
        <v>4662</v>
      </c>
      <c r="D18" s="145">
        <f>Offsets!D10</f>
        <v>3.9190379999999996</v>
      </c>
      <c r="E18" s="145">
        <f>Offsets!E10</f>
        <v>9.8181509999999985</v>
      </c>
      <c r="F18" s="145">
        <f>Offsets!F10</f>
        <v>17.205433999999997</v>
      </c>
      <c r="G18" s="145">
        <f>Offsets!G10</f>
        <v>17.343692000000001</v>
      </c>
      <c r="H18" s="145">
        <f>Offsets!H10</f>
        <v>28.281230000000001</v>
      </c>
      <c r="I18" s="145">
        <f>Offsets!I10</f>
        <v>46.637791</v>
      </c>
      <c r="J18" s="145">
        <f>Offsets!J10</f>
        <v>22.760697</v>
      </c>
      <c r="K18" s="145">
        <f>Offsets!K10</f>
        <v>39.359326000000003</v>
      </c>
      <c r="L18" s="145">
        <f>Offsets!L10</f>
        <v>15.175530999999999</v>
      </c>
      <c r="M18" s="145">
        <f>Offsets!M10</f>
        <v>10.405721</v>
      </c>
      <c r="N18" s="145">
        <f>Offsets!N10</f>
        <v>12.211148</v>
      </c>
      <c r="O18" s="145">
        <f>Offsets!O10</f>
        <v>9.7206580000000002</v>
      </c>
      <c r="P18" s="145">
        <f>Offsets!P10</f>
        <v>0</v>
      </c>
      <c r="Q18" s="145">
        <f>Offsets!Q10</f>
        <v>0</v>
      </c>
      <c r="R18" s="145">
        <f>Offsets!R10</f>
        <v>0</v>
      </c>
      <c r="S18" s="145">
        <f>Offsets!S10</f>
        <v>0</v>
      </c>
      <c r="T18" s="145">
        <f>Offsets!T10</f>
        <v>0</v>
      </c>
      <c r="U18" s="145">
        <f>Offsets!U10</f>
        <v>0</v>
      </c>
      <c r="W18" s="48" t="s">
        <v>4664</v>
      </c>
    </row>
    <row r="19" spans="2:23" x14ac:dyDescent="0.25">
      <c r="B19" s="28"/>
      <c r="C19" s="28"/>
      <c r="D19" s="87"/>
      <c r="E19" s="87"/>
      <c r="F19" s="87"/>
      <c r="G19" s="87"/>
      <c r="H19" s="87"/>
      <c r="I19" s="87"/>
      <c r="J19" s="87"/>
      <c r="K19" s="87"/>
      <c r="L19" s="87"/>
      <c r="M19" s="87"/>
      <c r="N19" s="87"/>
      <c r="O19" s="87"/>
    </row>
    <row r="20" spans="2:23" x14ac:dyDescent="0.25">
      <c r="B20" s="8" t="s">
        <v>1</v>
      </c>
      <c r="C20" s="8" t="s">
        <v>189</v>
      </c>
      <c r="D20" s="99">
        <f>D4*Prices!E$10</f>
        <v>2695.838408394658</v>
      </c>
      <c r="E20" s="99">
        <f>E4*Prices!F$10</f>
        <v>2358.2061114357007</v>
      </c>
      <c r="F20" s="99">
        <f>F4*Prices!G$10</f>
        <v>6164.4354141370868</v>
      </c>
      <c r="G20" s="99">
        <f>G4*Prices!H$10</f>
        <v>6058.7763446254548</v>
      </c>
      <c r="H20" s="99">
        <f>H4*Prices!I$10</f>
        <v>6472.8763565815616</v>
      </c>
      <c r="I20" s="99">
        <f>I4*Prices!J$10</f>
        <v>6383.0800835419413</v>
      </c>
      <c r="J20" s="99">
        <f>J4*Prices!K$10</f>
        <v>6854.9145845127096</v>
      </c>
      <c r="K20" s="99">
        <f>K4*Prices!L$10</f>
        <v>6609.8503116203192</v>
      </c>
      <c r="L20" s="99">
        <f>L4*Prices!M$10</f>
        <v>7825.9053461638196</v>
      </c>
      <c r="M20" s="99">
        <f>M4*Prices!N$10</f>
        <v>9070.9592095620956</v>
      </c>
      <c r="N20" s="99">
        <f>N4*Prices!O$10</f>
        <v>9705.8761562493983</v>
      </c>
      <c r="O20" s="99">
        <f>O4*Prices!P$10</f>
        <v>9673.1889374979874</v>
      </c>
      <c r="P20" s="183">
        <f>P4*Prices!Q$10</f>
        <v>0</v>
      </c>
      <c r="Q20" s="183">
        <f>Q4*Prices!R$10</f>
        <v>0</v>
      </c>
      <c r="R20" s="183">
        <f>R4*Prices!S$10</f>
        <v>0</v>
      </c>
      <c r="S20" s="183">
        <f>S4*Prices!T$10</f>
        <v>0</v>
      </c>
      <c r="T20" s="183">
        <f>T4*Prices!U$10</f>
        <v>0</v>
      </c>
      <c r="U20" s="183">
        <f>U4*Prices!V$10</f>
        <v>0</v>
      </c>
      <c r="W20" s="258" t="s">
        <v>8</v>
      </c>
    </row>
    <row r="21" spans="2:23" x14ac:dyDescent="0.25">
      <c r="B21" s="9" t="s">
        <v>2</v>
      </c>
      <c r="C21" s="90" t="s">
        <v>189</v>
      </c>
      <c r="D21" s="100">
        <f>D5*Prices!E$10</f>
        <v>26.95838408394658</v>
      </c>
      <c r="E21" s="100">
        <f>E5*Prices!F$10</f>
        <v>23.582061114357007</v>
      </c>
      <c r="F21" s="100">
        <f>F5*Prices!G$10</f>
        <v>246.5774165654835</v>
      </c>
      <c r="G21" s="100">
        <f>G5*Prices!H$10</f>
        <v>242.35105378501819</v>
      </c>
      <c r="H21" s="100">
        <f>H5*Prices!I$10</f>
        <v>258.91505426326245</v>
      </c>
      <c r="I21" s="100">
        <f>I5*Prices!J$10</f>
        <v>446.8156058479359</v>
      </c>
      <c r="J21" s="100">
        <f>J5*Prices!K$10</f>
        <v>479.8440209158897</v>
      </c>
      <c r="K21" s="100">
        <f>K5*Prices!L$10</f>
        <v>462.6895218134224</v>
      </c>
      <c r="L21" s="100">
        <f>L5*Prices!M$10</f>
        <v>311.58715281923941</v>
      </c>
      <c r="M21" s="100">
        <f>M5*Prices!N$10</f>
        <v>341.38075625553921</v>
      </c>
      <c r="N21" s="100">
        <f>N5*Prices!O$10</f>
        <v>342.31612042948831</v>
      </c>
      <c r="O21" s="100">
        <f>O5*Prices!P$10</f>
        <v>319.54261397165601</v>
      </c>
      <c r="P21" s="184">
        <f>P5*Prices!Q$10</f>
        <v>0</v>
      </c>
      <c r="Q21" s="184">
        <f>Q5*Prices!R$10</f>
        <v>0</v>
      </c>
      <c r="R21" s="184">
        <f>R5*Prices!S$10</f>
        <v>0</v>
      </c>
      <c r="S21" s="184">
        <f>S5*Prices!T$10</f>
        <v>0</v>
      </c>
      <c r="T21" s="184">
        <f>T5*Prices!U$10</f>
        <v>0</v>
      </c>
      <c r="U21" s="184">
        <f>U5*Prices!V$10</f>
        <v>0</v>
      </c>
      <c r="W21" s="259"/>
    </row>
    <row r="22" spans="2:23" x14ac:dyDescent="0.25">
      <c r="B22" s="7" t="s">
        <v>3</v>
      </c>
      <c r="C22" s="91" t="s">
        <v>189</v>
      </c>
      <c r="D22" s="101">
        <f>D6*Prices!E$10</f>
        <v>13.47919204197329</v>
      </c>
      <c r="E22" s="101">
        <f>E6*Prices!F$10</f>
        <v>11.791030557178503</v>
      </c>
      <c r="F22" s="101">
        <f>F6*Prices!G$10</f>
        <v>15.411088535342719</v>
      </c>
      <c r="G22" s="101">
        <f>G6*Prices!H$10</f>
        <v>15.146940861563637</v>
      </c>
      <c r="H22" s="101">
        <f>H6*Prices!I$10</f>
        <v>16.182190891453903</v>
      </c>
      <c r="I22" s="101">
        <f>I6*Prices!J$10</f>
        <v>15.957700208854853</v>
      </c>
      <c r="J22" s="101">
        <f>J6*Prices!K$10</f>
        <v>17.137286461281775</v>
      </c>
      <c r="K22" s="101">
        <f>K6*Prices!L$10</f>
        <v>16.524625779050798</v>
      </c>
      <c r="L22" s="101">
        <f>L6*Prices!M$10</f>
        <v>0</v>
      </c>
      <c r="M22" s="101">
        <f>M6*Prices!N$10</f>
        <v>0</v>
      </c>
      <c r="N22" s="101">
        <f>N6*Prices!O$10</f>
        <v>0</v>
      </c>
      <c r="O22" s="101">
        <f>O6*Prices!P$10</f>
        <v>0</v>
      </c>
      <c r="P22" s="185">
        <f>P6*Prices!Q$10</f>
        <v>0</v>
      </c>
      <c r="Q22" s="185">
        <f>Q6*Prices!R$10</f>
        <v>0</v>
      </c>
      <c r="R22" s="185">
        <f>R6*Prices!S$10</f>
        <v>0</v>
      </c>
      <c r="S22" s="185">
        <f>S6*Prices!T$10</f>
        <v>0</v>
      </c>
      <c r="T22" s="185">
        <f>T6*Prices!U$10</f>
        <v>0</v>
      </c>
      <c r="U22" s="185">
        <f>U6*Prices!V$10</f>
        <v>0</v>
      </c>
      <c r="W22" s="259"/>
    </row>
    <row r="23" spans="2:23" x14ac:dyDescent="0.25">
      <c r="B23" s="8" t="s">
        <v>4</v>
      </c>
      <c r="C23" s="8" t="s">
        <v>189</v>
      </c>
      <c r="D23" s="99">
        <f>D7*Prices!E$10</f>
        <v>2655.4008322687378</v>
      </c>
      <c r="E23" s="99">
        <f>E7*Prices!F$10</f>
        <v>2322.8330197641653</v>
      </c>
      <c r="F23" s="99">
        <f>F7*Prices!G$10</f>
        <v>5902.4469090362609</v>
      </c>
      <c r="G23" s="99">
        <f>G7*Prices!H$10</f>
        <v>5801.2783499788729</v>
      </c>
      <c r="H23" s="99">
        <f>H7*Prices!I$10</f>
        <v>6197.7791114268448</v>
      </c>
      <c r="I23" s="99">
        <f>I7*Prices!J$10</f>
        <v>5920.3067774851506</v>
      </c>
      <c r="J23" s="99">
        <f>J7*Prices!K$10</f>
        <v>6357.9332771355384</v>
      </c>
      <c r="K23" s="99">
        <f>K7*Prices!L$10</f>
        <v>6130.6361640278465</v>
      </c>
      <c r="L23" s="99">
        <f>L7*Prices!M$10</f>
        <v>7514.3181933445803</v>
      </c>
      <c r="M23" s="99">
        <f>M7*Prices!N$10</f>
        <v>8729.5784533065562</v>
      </c>
      <c r="N23" s="99">
        <f>N7*Prices!O$10</f>
        <v>9363.5600358199117</v>
      </c>
      <c r="O23" s="99">
        <f>O7*Prices!P$10</f>
        <v>9353.6463235263309</v>
      </c>
      <c r="P23" s="183">
        <f>P7*Prices!Q$10</f>
        <v>0</v>
      </c>
      <c r="Q23" s="183">
        <f>Q7*Prices!R$10</f>
        <v>0</v>
      </c>
      <c r="R23" s="183">
        <f>R7*Prices!S$10</f>
        <v>0</v>
      </c>
      <c r="S23" s="183">
        <f>S7*Prices!T$10</f>
        <v>0</v>
      </c>
      <c r="T23" s="183">
        <f>T7*Prices!U$10</f>
        <v>0</v>
      </c>
      <c r="U23" s="183">
        <f>U7*Prices!V$10</f>
        <v>0</v>
      </c>
      <c r="W23" s="259"/>
    </row>
    <row r="24" spans="2:23" x14ac:dyDescent="0.25">
      <c r="B24" s="67" t="s">
        <v>172</v>
      </c>
      <c r="C24" s="90" t="s">
        <v>189</v>
      </c>
      <c r="D24" s="100">
        <f>D8*Prices!E$10</f>
        <v>175.84743636067773</v>
      </c>
      <c r="E24" s="100">
        <f>E8*Prices!F$10</f>
        <v>130.31370186121916</v>
      </c>
      <c r="F24" s="100">
        <f>F8*Prices!G$10</f>
        <v>2756.4985341159431</v>
      </c>
      <c r="G24" s="100">
        <f>G8*Prices!H$10</f>
        <v>2743.9940281620588</v>
      </c>
      <c r="H24" s="100">
        <f>H8*Prices!I$10</f>
        <v>2977.4020372017221</v>
      </c>
      <c r="I24" s="100">
        <f>I8*Prices!J$10</f>
        <v>2850.3694707383738</v>
      </c>
      <c r="J24" s="100">
        <f>J8*Prices!K$10</f>
        <v>2972.5905372704169</v>
      </c>
      <c r="K24" s="100">
        <f>K8*Prices!L$10</f>
        <v>2504.7542993972766</v>
      </c>
      <c r="L24" s="100">
        <f>L8*Prices!M$10</f>
        <v>3502.9861812518857</v>
      </c>
      <c r="M24" s="100">
        <f>M8*Prices!N$10</f>
        <v>4479.5384536031725</v>
      </c>
      <c r="N24" s="100">
        <f>N8*Prices!O$10</f>
        <v>4665.2966944336504</v>
      </c>
      <c r="O24" s="100">
        <f>O8*Prices!P$10</f>
        <v>4488.9832723678328</v>
      </c>
      <c r="P24" s="184">
        <f>P8*Prices!Q$10</f>
        <v>0</v>
      </c>
      <c r="Q24" s="184">
        <f>Q8*Prices!R$10</f>
        <v>0</v>
      </c>
      <c r="R24" s="184">
        <f>R8*Prices!S$10</f>
        <v>0</v>
      </c>
      <c r="S24" s="184">
        <f>S8*Prices!T$10</f>
        <v>0</v>
      </c>
      <c r="T24" s="184">
        <f>T8*Prices!U$10</f>
        <v>0</v>
      </c>
      <c r="U24" s="184">
        <f>U8*Prices!V$10</f>
        <v>0</v>
      </c>
      <c r="W24" s="259"/>
    </row>
    <row r="25" spans="2:23" x14ac:dyDescent="0.25">
      <c r="B25" s="46" t="s">
        <v>4645</v>
      </c>
      <c r="C25" s="91" t="s">
        <v>189</v>
      </c>
      <c r="D25" s="101">
        <f>D9*Prices!E$10</f>
        <v>175.84743636067773</v>
      </c>
      <c r="E25" s="101">
        <f>E9*Prices!F$10</f>
        <v>130.31370186121916</v>
      </c>
      <c r="F25" s="101">
        <f>F9*Prices!G$10</f>
        <v>2756.4985341159431</v>
      </c>
      <c r="G25" s="101">
        <f>G9*Prices!H$10</f>
        <v>2412.9914310560766</v>
      </c>
      <c r="H25" s="101">
        <f>H9*Prices!I$10</f>
        <v>2694.5514080904554</v>
      </c>
      <c r="I25" s="101">
        <f>I9*Prices!J$10</f>
        <v>2850.3694707383738</v>
      </c>
      <c r="J25" s="101">
        <f>J9*Prices!K$10</f>
        <v>2972.5905372704169</v>
      </c>
      <c r="K25" s="101">
        <f>K9*Prices!L$10</f>
        <v>2504.7542993972766</v>
      </c>
      <c r="L25" s="101">
        <f>L9*Prices!M$10</f>
        <v>3502.9861812518857</v>
      </c>
      <c r="M25" s="101">
        <f>M9*Prices!N$10</f>
        <v>4479.5384536031725</v>
      </c>
      <c r="N25" s="101">
        <f>N9*Prices!O$10</f>
        <v>4665.2966944336504</v>
      </c>
      <c r="O25" s="101">
        <f>O9*Prices!P$10</f>
        <v>4488.9832723678328</v>
      </c>
      <c r="P25" s="185">
        <f>P9*Prices!Q$10</f>
        <v>0</v>
      </c>
      <c r="Q25" s="185">
        <f>Q9*Prices!R$10</f>
        <v>0</v>
      </c>
      <c r="R25" s="185">
        <f>R9*Prices!S$10</f>
        <v>0</v>
      </c>
      <c r="S25" s="185">
        <f>S9*Prices!T$10</f>
        <v>0</v>
      </c>
      <c r="T25" s="185">
        <f>T9*Prices!U$10</f>
        <v>0</v>
      </c>
      <c r="U25" s="185">
        <f>U9*Prices!V$10</f>
        <v>0</v>
      </c>
      <c r="W25" s="259"/>
    </row>
    <row r="26" spans="2:23" x14ac:dyDescent="0.25">
      <c r="B26" s="46" t="s">
        <v>4644</v>
      </c>
      <c r="C26" s="91" t="s">
        <v>189</v>
      </c>
      <c r="D26" s="101">
        <f>D10*Prices!E$10</f>
        <v>0</v>
      </c>
      <c r="E26" s="101">
        <f>E10*Prices!F$10</f>
        <v>0</v>
      </c>
      <c r="F26" s="101">
        <f>F10*Prices!G$10</f>
        <v>0</v>
      </c>
      <c r="G26" s="101">
        <f>G10*Prices!H$10</f>
        <v>331.00259710598198</v>
      </c>
      <c r="H26" s="101">
        <f>H10*Prices!I$10</f>
        <v>282.85062911126693</v>
      </c>
      <c r="I26" s="101">
        <f>I10*Prices!J$10</f>
        <v>0</v>
      </c>
      <c r="J26" s="101">
        <f>J10*Prices!K$10</f>
        <v>0</v>
      </c>
      <c r="K26" s="101">
        <f>K10*Prices!L$10</f>
        <v>0</v>
      </c>
      <c r="L26" s="101">
        <f>L10*Prices!M$10</f>
        <v>0</v>
      </c>
      <c r="M26" s="101">
        <f>M10*Prices!N$10</f>
        <v>0</v>
      </c>
      <c r="N26" s="101">
        <f>N10*Prices!O$10</f>
        <v>0</v>
      </c>
      <c r="O26" s="101">
        <f>O10*Prices!P$10</f>
        <v>0</v>
      </c>
      <c r="P26" s="185">
        <f>P10*Prices!Q$10</f>
        <v>0</v>
      </c>
      <c r="Q26" s="185">
        <f>Q10*Prices!R$10</f>
        <v>0</v>
      </c>
      <c r="R26" s="185">
        <f>R10*Prices!S$10</f>
        <v>0</v>
      </c>
      <c r="S26" s="185">
        <f>S10*Prices!T$10</f>
        <v>0</v>
      </c>
      <c r="T26" s="185">
        <f>T10*Prices!U$10</f>
        <v>0</v>
      </c>
      <c r="U26" s="185">
        <f>U10*Prices!V$10</f>
        <v>0</v>
      </c>
      <c r="W26" s="259"/>
    </row>
    <row r="27" spans="2:23" x14ac:dyDescent="0.25">
      <c r="B27" s="7" t="s">
        <v>190</v>
      </c>
      <c r="C27" s="91" t="s">
        <v>189</v>
      </c>
      <c r="D27" s="101">
        <f>D11*Prices!E$10</f>
        <v>2479.5533959080603</v>
      </c>
      <c r="E27" s="101">
        <f>E11*Prices!F$10</f>
        <v>2192.5193179029461</v>
      </c>
      <c r="F27" s="101">
        <f>F11*Prices!G$10</f>
        <v>3145.9483749203173</v>
      </c>
      <c r="G27" s="101">
        <f>G11*Prices!H$10</f>
        <v>3057.2843218168141</v>
      </c>
      <c r="H27" s="101">
        <f>H11*Prices!I$10</f>
        <v>3220.3770742251227</v>
      </c>
      <c r="I27" s="101">
        <f>I11*Prices!J$10</f>
        <v>3069.9373067467764</v>
      </c>
      <c r="J27" s="101">
        <f>J11*Prices!K$10</f>
        <v>3385.3427398651215</v>
      </c>
      <c r="K27" s="101">
        <f>K11*Prices!L$10</f>
        <v>3625.8818646305699</v>
      </c>
      <c r="L27" s="101">
        <f>L11*Prices!M$10</f>
        <v>4011.3320120926946</v>
      </c>
      <c r="M27" s="101">
        <f>M11*Prices!N$10</f>
        <v>4250.0399997033837</v>
      </c>
      <c r="N27" s="101">
        <f>N11*Prices!O$10</f>
        <v>4698.2633413862586</v>
      </c>
      <c r="O27" s="101">
        <f>O11*Prices!P$10</f>
        <v>4864.6630511584981</v>
      </c>
      <c r="P27" s="185">
        <f>P11*Prices!Q$10</f>
        <v>0</v>
      </c>
      <c r="Q27" s="185">
        <f>Q11*Prices!R$10</f>
        <v>0</v>
      </c>
      <c r="R27" s="185">
        <f>R11*Prices!S$10</f>
        <v>0</v>
      </c>
      <c r="S27" s="185">
        <f>S11*Prices!T$10</f>
        <v>0</v>
      </c>
      <c r="T27" s="185">
        <f>T11*Prices!U$10</f>
        <v>0</v>
      </c>
      <c r="U27" s="185">
        <f>U11*Prices!V$10</f>
        <v>0</v>
      </c>
      <c r="W27" s="259"/>
    </row>
    <row r="28" spans="2:23" x14ac:dyDescent="0.25">
      <c r="B28" s="46" t="s">
        <v>111</v>
      </c>
      <c r="C28" s="41" t="s">
        <v>189</v>
      </c>
      <c r="D28" s="102">
        <f>D12*Prices!E$10</f>
        <v>1587.0951800527896</v>
      </c>
      <c r="E28" s="102">
        <f>E12*Prices!F$10</f>
        <v>1389.3062243194613</v>
      </c>
      <c r="F28" s="102">
        <f>F12*Prices!G$10</f>
        <v>1441.1625885898286</v>
      </c>
      <c r="G28" s="102">
        <f>G12*Prices!H$10</f>
        <v>1433.1024432441245</v>
      </c>
      <c r="H28" s="102">
        <f>H12*Prices!I$10</f>
        <v>1548.9072879590349</v>
      </c>
      <c r="I28" s="102">
        <f>I12*Prices!J$10</f>
        <v>1545.9293175628923</v>
      </c>
      <c r="J28" s="102">
        <f>J12*Prices!K$10</f>
        <v>1680.9888377086334</v>
      </c>
      <c r="K28" s="102">
        <f>K12*Prices!L$10</f>
        <v>1644.7983951565598</v>
      </c>
      <c r="L28" s="102">
        <f>L12*Prices!M$10</f>
        <v>1792.6085628131848</v>
      </c>
      <c r="M28" s="102">
        <f>M12*Prices!N$10</f>
        <v>2150.7201217252391</v>
      </c>
      <c r="N28" s="102">
        <f>N12*Prices!O$10</f>
        <v>2340.8273382347438</v>
      </c>
      <c r="O28" s="102">
        <f>O12*Prices!P$10</f>
        <v>2387.0322609186487</v>
      </c>
      <c r="P28" s="186">
        <f>P12*Prices!Q$10</f>
        <v>0</v>
      </c>
      <c r="Q28" s="186">
        <f>Q12*Prices!R$10</f>
        <v>0</v>
      </c>
      <c r="R28" s="186">
        <f>R12*Prices!S$10</f>
        <v>0</v>
      </c>
      <c r="S28" s="186">
        <f>S12*Prices!T$10</f>
        <v>0</v>
      </c>
      <c r="T28" s="186">
        <f>T12*Prices!U$10</f>
        <v>0</v>
      </c>
      <c r="U28" s="186">
        <f>U12*Prices!V$10</f>
        <v>0</v>
      </c>
      <c r="W28" s="259"/>
    </row>
    <row r="29" spans="2:23" x14ac:dyDescent="0.25">
      <c r="B29" s="46" t="s">
        <v>158</v>
      </c>
      <c r="C29" s="41" t="s">
        <v>189</v>
      </c>
      <c r="D29" s="102">
        <f>D13*Prices!E$10</f>
        <v>0</v>
      </c>
      <c r="E29" s="102">
        <f>E13*Prices!F$10</f>
        <v>0</v>
      </c>
      <c r="F29" s="102">
        <f>F13*Prices!G$10</f>
        <v>708.74598457434843</v>
      </c>
      <c r="G29" s="102">
        <f>G13*Prices!H$10</f>
        <v>704.17578275819506</v>
      </c>
      <c r="H29" s="102">
        <f>H13*Prices!I$10</f>
        <v>761.56320954418038</v>
      </c>
      <c r="I29" s="102">
        <f>I13*Prices!J$10</f>
        <v>760.09657064144017</v>
      </c>
      <c r="J29" s="102">
        <f>J13*Prices!K$10</f>
        <v>826.49770468074792</v>
      </c>
      <c r="K29" s="102">
        <f>K13*Prices!L$10</f>
        <v>808.69928401199275</v>
      </c>
      <c r="L29" s="102">
        <f>L13*Prices!M$10</f>
        <v>957.62310400490037</v>
      </c>
      <c r="M29" s="102">
        <f>M13*Prices!N$10</f>
        <v>1109.7935105192803</v>
      </c>
      <c r="N29" s="102">
        <f>N13*Prices!O$10</f>
        <v>1187.6647336680078</v>
      </c>
      <c r="O29" s="102">
        <f>O13*Prices!P$10</f>
        <v>1183.8743699091119</v>
      </c>
      <c r="P29" s="186">
        <f>P13*Prices!Q$10</f>
        <v>0</v>
      </c>
      <c r="Q29" s="186">
        <f>Q13*Prices!R$10</f>
        <v>0</v>
      </c>
      <c r="R29" s="186">
        <f>R13*Prices!S$10</f>
        <v>0</v>
      </c>
      <c r="S29" s="186">
        <f>S13*Prices!T$10</f>
        <v>0</v>
      </c>
      <c r="T29" s="186">
        <f>T13*Prices!U$10</f>
        <v>0</v>
      </c>
      <c r="U29" s="186">
        <f>U13*Prices!V$10</f>
        <v>0</v>
      </c>
      <c r="W29" s="259"/>
    </row>
    <row r="30" spans="2:23" x14ac:dyDescent="0.25">
      <c r="B30" s="46" t="s">
        <v>160</v>
      </c>
      <c r="C30" s="41" t="s">
        <v>189</v>
      </c>
      <c r="D30" s="102">
        <f>D14*Prices!E$10</f>
        <v>892.45821585527051</v>
      </c>
      <c r="E30" s="102">
        <f>E14*Prices!F$10</f>
        <v>803.21309358348481</v>
      </c>
      <c r="F30" s="102">
        <f>F14*Prices!G$10</f>
        <v>996.03980175614038</v>
      </c>
      <c r="G30" s="102">
        <f>G14*Prices!H$10</f>
        <v>920.00609581449442</v>
      </c>
      <c r="H30" s="102">
        <f>H14*Prices!I$10</f>
        <v>909.90657672190764</v>
      </c>
      <c r="I30" s="102">
        <f>I14*Prices!J$10</f>
        <v>763.91141854244358</v>
      </c>
      <c r="J30" s="102">
        <f>J14*Prices!K$10</f>
        <v>877.85619747574003</v>
      </c>
      <c r="K30" s="102">
        <f>K14*Prices!L$10</f>
        <v>1172.3841854620175</v>
      </c>
      <c r="L30" s="102">
        <f>L14*Prices!M$10</f>
        <v>1261.1003452746093</v>
      </c>
      <c r="M30" s="102">
        <f>M14*Prices!N$10</f>
        <v>989.52636745886377</v>
      </c>
      <c r="N30" s="102">
        <f>N14*Prices!O$10</f>
        <v>1169.7712694835077</v>
      </c>
      <c r="O30" s="102">
        <f>O14*Prices!P$10</f>
        <v>1293.7564203307375</v>
      </c>
      <c r="P30" s="186">
        <f>P14*Prices!Q$10</f>
        <v>0</v>
      </c>
      <c r="Q30" s="186">
        <f>Q14*Prices!R$10</f>
        <v>0</v>
      </c>
      <c r="R30" s="186">
        <f>R14*Prices!S$10</f>
        <v>0</v>
      </c>
      <c r="S30" s="186">
        <f>S14*Prices!T$10</f>
        <v>0</v>
      </c>
      <c r="T30" s="186">
        <f>T14*Prices!U$10</f>
        <v>0</v>
      </c>
      <c r="U30" s="186">
        <f>U14*Prices!V$10</f>
        <v>0</v>
      </c>
      <c r="W30" s="259"/>
    </row>
    <row r="31" spans="2:23" x14ac:dyDescent="0.25">
      <c r="B31" s="95" t="s">
        <v>4666</v>
      </c>
      <c r="C31" s="41" t="s">
        <v>189</v>
      </c>
      <c r="D31" s="102">
        <f>D15*Prices!E$10</f>
        <v>695.46768978372268</v>
      </c>
      <c r="E31" s="102">
        <f>E15*Prices!F$10</f>
        <v>612.4507871536656</v>
      </c>
      <c r="F31" s="102">
        <f>F15*Prices!G$10</f>
        <v>626.2118667181868</v>
      </c>
      <c r="G31" s="102">
        <f>G15*Prices!H$10</f>
        <v>638.39870272329745</v>
      </c>
      <c r="H31" s="102">
        <f>H15*Prices!I$10</f>
        <v>637.62202701898536</v>
      </c>
      <c r="I31" s="102">
        <f>I15*Prices!J$10</f>
        <v>510.41846498737726</v>
      </c>
      <c r="J31" s="102">
        <f>J15*Prices!K$10</f>
        <v>591.46305235374552</v>
      </c>
      <c r="K31" s="102">
        <f>K15*Prices!L$10</f>
        <v>831.53234143495263</v>
      </c>
      <c r="L31" s="102">
        <f>L15*Prices!M$10</f>
        <v>909.20560838330505</v>
      </c>
      <c r="M31" s="102">
        <f>M15*Prices!N$10</f>
        <v>604.89415672806763</v>
      </c>
      <c r="N31" s="102">
        <f>N15*Prices!O$10</f>
        <v>727.79857228108165</v>
      </c>
      <c r="O31" s="102">
        <f>O15*Prices!P$10</f>
        <v>871.3144750498119</v>
      </c>
      <c r="P31" s="186">
        <f>P15*Prices!Q$10</f>
        <v>0</v>
      </c>
      <c r="Q31" s="186">
        <f>Q15*Prices!R$10</f>
        <v>0</v>
      </c>
      <c r="R31" s="186">
        <f>R15*Prices!S$10</f>
        <v>0</v>
      </c>
      <c r="S31" s="186">
        <f>S15*Prices!T$10</f>
        <v>0</v>
      </c>
      <c r="T31" s="186">
        <f>T15*Prices!U$10</f>
        <v>0</v>
      </c>
      <c r="U31" s="186">
        <f>U15*Prices!V$10</f>
        <v>0</v>
      </c>
      <c r="W31" s="259"/>
    </row>
    <row r="32" spans="2:23" x14ac:dyDescent="0.25">
      <c r="B32" s="95" t="s">
        <v>4667</v>
      </c>
      <c r="C32" s="41" t="s">
        <v>189</v>
      </c>
      <c r="D32" s="102">
        <f>D16*Prices!E$10</f>
        <v>100.51524581321385</v>
      </c>
      <c r="E32" s="102">
        <f>E16*Prices!F$10</f>
        <v>100.76304618182657</v>
      </c>
      <c r="F32" s="102">
        <f>F16*Prices!G$10</f>
        <v>141.62050475470809</v>
      </c>
      <c r="G32" s="102">
        <f>G16*Prices!H$10</f>
        <v>144.94546591457302</v>
      </c>
      <c r="H32" s="102">
        <f>H16*Prices!I$10</f>
        <v>143.32113860526073</v>
      </c>
      <c r="I32" s="102">
        <f>I16*Prices!J$10</f>
        <v>137.10472999013268</v>
      </c>
      <c r="J32" s="102">
        <f>J16*Prices!K$10</f>
        <v>167.26862554278347</v>
      </c>
      <c r="K32" s="102">
        <f>K16*Prices!L$10</f>
        <v>174.83449636791798</v>
      </c>
      <c r="L32" s="102">
        <f>L16*Prices!M$10</f>
        <v>199.03909512211209</v>
      </c>
      <c r="M32" s="102">
        <f>M16*Prices!N$10</f>
        <v>221.12836272229265</v>
      </c>
      <c r="N32" s="102">
        <f>N16*Prices!O$10</f>
        <v>251.84719004985686</v>
      </c>
      <c r="O32" s="102">
        <f>O16*Prices!P$10</f>
        <v>244.54893369570104</v>
      </c>
      <c r="P32" s="186">
        <f>P16*Prices!Q$10</f>
        <v>0</v>
      </c>
      <c r="Q32" s="186">
        <f>Q16*Prices!R$10</f>
        <v>0</v>
      </c>
      <c r="R32" s="186">
        <f>R16*Prices!S$10</f>
        <v>0</v>
      </c>
      <c r="S32" s="186">
        <f>S16*Prices!T$10</f>
        <v>0</v>
      </c>
      <c r="T32" s="186">
        <f>T16*Prices!U$10</f>
        <v>0</v>
      </c>
      <c r="U32" s="186">
        <f>U16*Prices!V$10</f>
        <v>0</v>
      </c>
      <c r="W32" s="259"/>
    </row>
    <row r="33" spans="2:23" x14ac:dyDescent="0.25">
      <c r="B33" s="98" t="s">
        <v>4668</v>
      </c>
      <c r="C33" s="92" t="s">
        <v>189</v>
      </c>
      <c r="D33" s="103">
        <f>D17*Prices!E$10</f>
        <v>96.475280258333939</v>
      </c>
      <c r="E33" s="103">
        <f>E17*Prices!F$10</f>
        <v>89.999260247992694</v>
      </c>
      <c r="F33" s="103">
        <f>F17*Prices!G$10</f>
        <v>228.20743028324554</v>
      </c>
      <c r="G33" s="103">
        <f>G17*Prices!H$10</f>
        <v>136.66192717662398</v>
      </c>
      <c r="H33" s="103">
        <f>H17*Prices!I$10</f>
        <v>128.96341109766163</v>
      </c>
      <c r="I33" s="103">
        <f>I17*Prices!J$10</f>
        <v>116.3882235649336</v>
      </c>
      <c r="J33" s="103">
        <f>J17*Prices!K$10</f>
        <v>119.12451957921111</v>
      </c>
      <c r="K33" s="103">
        <f>K17*Prices!L$10</f>
        <v>166.01734765914694</v>
      </c>
      <c r="L33" s="103">
        <f>L17*Prices!M$10</f>
        <v>152.85564176919203</v>
      </c>
      <c r="M33" s="103">
        <f>M17*Prices!N$10</f>
        <v>163.50384800850358</v>
      </c>
      <c r="N33" s="103">
        <f>N17*Prices!O$10</f>
        <v>190.12550715256907</v>
      </c>
      <c r="O33" s="103">
        <f>O17*Prices!P$10</f>
        <v>177.8930115852244</v>
      </c>
      <c r="P33" s="187">
        <f>P17*Prices!Q$10</f>
        <v>0</v>
      </c>
      <c r="Q33" s="187">
        <f>Q17*Prices!R$10</f>
        <v>0</v>
      </c>
      <c r="R33" s="187">
        <f>R17*Prices!S$10</f>
        <v>0</v>
      </c>
      <c r="S33" s="187">
        <f>S17*Prices!T$10</f>
        <v>0</v>
      </c>
      <c r="T33" s="187">
        <f>T17*Prices!U$10</f>
        <v>0</v>
      </c>
      <c r="U33" s="187">
        <f>U17*Prices!V$10</f>
        <v>0</v>
      </c>
      <c r="W33" s="259"/>
    </row>
    <row r="34" spans="2:23" x14ac:dyDescent="0.25">
      <c r="B34" s="143" t="s">
        <v>4661</v>
      </c>
      <c r="C34" s="8" t="s">
        <v>189</v>
      </c>
      <c r="D34" s="144">
        <f>D18*Offsets!D$15</f>
        <v>47.958007353950819</v>
      </c>
      <c r="E34" s="144">
        <f>E18*Offsets!E$15</f>
        <v>120.14656603487886</v>
      </c>
      <c r="F34" s="144">
        <f>F18*Offsets!F$15</f>
        <v>220.49256640201398</v>
      </c>
      <c r="G34" s="144">
        <f>G18*Offsets!G$15</f>
        <v>234.42216630920311</v>
      </c>
      <c r="H34" s="144">
        <f>H18*Offsets!H$15</f>
        <v>411.15688575198959</v>
      </c>
      <c r="I34" s="144">
        <f>I18*Offsets!I$15</f>
        <v>733.62806975403169</v>
      </c>
      <c r="J34" s="144">
        <f>J18*Offsets!J$15</f>
        <v>378.18698845342135</v>
      </c>
      <c r="K34" s="144">
        <f>K18*Offsets!K$15</f>
        <v>626.2890565400171</v>
      </c>
      <c r="L34" s="144">
        <f>L18*Offsets!L$15</f>
        <v>251.17320071178733</v>
      </c>
      <c r="M34" s="144">
        <f>M18*Offsets!M$15</f>
        <v>191.24522758239254</v>
      </c>
      <c r="N34" s="144">
        <f>N18*Offsets!N$15</f>
        <v>254.96877023999997</v>
      </c>
      <c r="O34" s="144">
        <f>O18*Offsets!O$15</f>
        <v>184.05198768645343</v>
      </c>
      <c r="P34" s="188">
        <f>P18*Offsets!P$15</f>
        <v>0</v>
      </c>
      <c r="Q34" s="188">
        <f>Q18*Offsets!Q$15</f>
        <v>0</v>
      </c>
      <c r="R34" s="188">
        <f>R18*Offsets!R$15</f>
        <v>0</v>
      </c>
      <c r="S34" s="188">
        <f>S18*Offsets!S$15</f>
        <v>0</v>
      </c>
      <c r="T34" s="188">
        <f>T18*Offsets!T$15</f>
        <v>0</v>
      </c>
      <c r="U34" s="188">
        <f>U18*Offsets!U$15</f>
        <v>0</v>
      </c>
      <c r="W34" s="260"/>
    </row>
    <row r="35" spans="2:23" x14ac:dyDescent="0.25">
      <c r="B35" s="28"/>
      <c r="C35" s="41"/>
      <c r="D35" s="87"/>
      <c r="E35" s="87"/>
      <c r="F35" s="87"/>
      <c r="G35" s="87"/>
      <c r="H35" s="87"/>
      <c r="I35" s="87"/>
      <c r="J35" s="87"/>
      <c r="K35" s="87"/>
      <c r="L35" s="87"/>
      <c r="M35" s="87"/>
      <c r="N35" s="87"/>
      <c r="O35" s="87"/>
    </row>
    <row r="36" spans="2:23" x14ac:dyDescent="0.25">
      <c r="B36" s="189" t="s">
        <v>2</v>
      </c>
      <c r="C36" s="67" t="s">
        <v>4682</v>
      </c>
      <c r="D36" s="77">
        <f t="shared" ref="D36:U36" si="9">D5/D$4</f>
        <v>0.01</v>
      </c>
      <c r="E36" s="77">
        <f t="shared" si="9"/>
        <v>0.01</v>
      </c>
      <c r="F36" s="77">
        <f t="shared" si="9"/>
        <v>0.04</v>
      </c>
      <c r="G36" s="77">
        <f t="shared" si="9"/>
        <v>0.04</v>
      </c>
      <c r="H36" s="77">
        <f t="shared" si="9"/>
        <v>0.04</v>
      </c>
      <c r="I36" s="77">
        <f t="shared" si="9"/>
        <v>7.0000000000000007E-2</v>
      </c>
      <c r="J36" s="77">
        <f t="shared" si="9"/>
        <v>7.0000000000000007E-2</v>
      </c>
      <c r="K36" s="77">
        <f t="shared" si="9"/>
        <v>7.0000000000000007E-2</v>
      </c>
      <c r="L36" s="77">
        <f t="shared" si="9"/>
        <v>3.9814837905236905E-2</v>
      </c>
      <c r="M36" s="77">
        <f t="shared" si="9"/>
        <v>3.7634471544715449E-2</v>
      </c>
      <c r="N36" s="77">
        <f t="shared" si="9"/>
        <v>3.5268956137368239E-2</v>
      </c>
      <c r="O36" s="77">
        <f t="shared" si="9"/>
        <v>3.3033843961524763E-2</v>
      </c>
      <c r="P36" s="77">
        <f t="shared" si="9"/>
        <v>3.0189229618548991E-2</v>
      </c>
      <c r="Q36" s="77">
        <f t="shared" si="9"/>
        <v>2.7451181102362204E-2</v>
      </c>
      <c r="R36" s="77">
        <f t="shared" si="9"/>
        <v>2.3992518703241896E-2</v>
      </c>
      <c r="S36" s="77">
        <f t="shared" si="9"/>
        <v>2.0117025956885175E-2</v>
      </c>
      <c r="T36" s="77">
        <f t="shared" si="9"/>
        <v>1.6234689107059372E-2</v>
      </c>
      <c r="U36" s="77">
        <f t="shared" si="9"/>
        <v>1.1334663341645887E-2</v>
      </c>
      <c r="W36" s="258" t="s">
        <v>8</v>
      </c>
    </row>
    <row r="37" spans="2:23" x14ac:dyDescent="0.25">
      <c r="B37" s="41" t="s">
        <v>173</v>
      </c>
      <c r="C37" s="28" t="s">
        <v>4682</v>
      </c>
      <c r="D37" s="76">
        <f t="shared" ref="D37:U37" si="10">D6/D$4</f>
        <v>5.0000000000000001E-3</v>
      </c>
      <c r="E37" s="76">
        <f t="shared" si="10"/>
        <v>5.0000000000000001E-3</v>
      </c>
      <c r="F37" s="76">
        <f t="shared" si="10"/>
        <v>2.5000000000000001E-3</v>
      </c>
      <c r="G37" s="76">
        <f t="shared" si="10"/>
        <v>2.5000000000000001E-3</v>
      </c>
      <c r="H37" s="76">
        <f t="shared" si="10"/>
        <v>2.5000000000000001E-3</v>
      </c>
      <c r="I37" s="76">
        <f t="shared" si="10"/>
        <v>2.5000000000000001E-3</v>
      </c>
      <c r="J37" s="76">
        <f t="shared" si="10"/>
        <v>2.5000000000000001E-3</v>
      </c>
      <c r="K37" s="76">
        <f t="shared" si="10"/>
        <v>2.5000000000000001E-3</v>
      </c>
      <c r="L37" s="76">
        <f t="shared" si="10"/>
        <v>0</v>
      </c>
      <c r="M37" s="76">
        <f t="shared" si="10"/>
        <v>0</v>
      </c>
      <c r="N37" s="76">
        <f t="shared" si="10"/>
        <v>0</v>
      </c>
      <c r="O37" s="76">
        <f t="shared" si="10"/>
        <v>0</v>
      </c>
      <c r="P37" s="76">
        <f t="shared" si="10"/>
        <v>0</v>
      </c>
      <c r="Q37" s="76">
        <f t="shared" si="10"/>
        <v>0</v>
      </c>
      <c r="R37" s="76">
        <f t="shared" si="10"/>
        <v>0</v>
      </c>
      <c r="S37" s="76">
        <f t="shared" si="10"/>
        <v>0</v>
      </c>
      <c r="T37" s="76">
        <f t="shared" si="10"/>
        <v>0</v>
      </c>
      <c r="U37" s="76">
        <f t="shared" si="10"/>
        <v>0</v>
      </c>
      <c r="W37" s="259"/>
    </row>
    <row r="38" spans="2:23" x14ac:dyDescent="0.25">
      <c r="B38" s="41" t="s">
        <v>111</v>
      </c>
      <c r="C38" s="28" t="s">
        <v>4682</v>
      </c>
      <c r="D38" s="76">
        <f t="shared" ref="D38:U38" si="11">D12/D$4</f>
        <v>0.58872044226044218</v>
      </c>
      <c r="E38" s="76">
        <f t="shared" si="11"/>
        <v>0.58913689417658111</v>
      </c>
      <c r="F38" s="76">
        <f t="shared" si="11"/>
        <v>0.23378663117870721</v>
      </c>
      <c r="G38" s="76">
        <f t="shared" si="11"/>
        <v>0.23653331328451885</v>
      </c>
      <c r="H38" s="76">
        <f t="shared" si="11"/>
        <v>0.23929196274298056</v>
      </c>
      <c r="I38" s="76">
        <f t="shared" si="11"/>
        <v>0.24219174713926878</v>
      </c>
      <c r="J38" s="76">
        <f t="shared" si="11"/>
        <v>0.24522389257868901</v>
      </c>
      <c r="K38" s="76">
        <f t="shared" si="11"/>
        <v>0.24884049072411729</v>
      </c>
      <c r="L38" s="76">
        <f t="shared" si="11"/>
        <v>0.22906085411471319</v>
      </c>
      <c r="M38" s="76">
        <f t="shared" si="11"/>
        <v>0.237099525203252</v>
      </c>
      <c r="N38" s="76">
        <f t="shared" si="11"/>
        <v>0.24117630397823869</v>
      </c>
      <c r="O38" s="76">
        <f t="shared" si="11"/>
        <v>0.24676787317420734</v>
      </c>
      <c r="P38" s="76">
        <f t="shared" si="11"/>
        <v>0.27263296933433062</v>
      </c>
      <c r="Q38" s="76">
        <f t="shared" si="11"/>
        <v>0.29101831496062991</v>
      </c>
      <c r="R38" s="76">
        <f t="shared" si="11"/>
        <v>0.28685046134663345</v>
      </c>
      <c r="S38" s="76">
        <f t="shared" si="11"/>
        <v>0.28342391992960841</v>
      </c>
      <c r="T38" s="76">
        <f t="shared" si="11"/>
        <v>0.29715621785881252</v>
      </c>
      <c r="U38" s="76">
        <f t="shared" si="11"/>
        <v>0.30682904239401493</v>
      </c>
      <c r="W38" s="259"/>
    </row>
    <row r="39" spans="2:23" x14ac:dyDescent="0.25">
      <c r="B39" s="41" t="s">
        <v>158</v>
      </c>
      <c r="C39" s="28" t="s">
        <v>4682</v>
      </c>
      <c r="D39" s="76">
        <f t="shared" ref="D39:U39" si="12">D13/D$4</f>
        <v>0</v>
      </c>
      <c r="E39" s="76">
        <f t="shared" si="12"/>
        <v>0</v>
      </c>
      <c r="F39" s="76">
        <f t="shared" si="12"/>
        <v>0.11497338149556401</v>
      </c>
      <c r="G39" s="76">
        <f t="shared" si="12"/>
        <v>0.11622409257322178</v>
      </c>
      <c r="H39" s="76">
        <f t="shared" si="12"/>
        <v>0.11765452753779698</v>
      </c>
      <c r="I39" s="76">
        <f t="shared" si="12"/>
        <v>0.11907990510745185</v>
      </c>
      <c r="J39" s="76">
        <f t="shared" si="12"/>
        <v>0.12057009529309848</v>
      </c>
      <c r="K39" s="76">
        <f t="shared" si="12"/>
        <v>0.12234759425493716</v>
      </c>
      <c r="L39" s="76">
        <f t="shared" si="12"/>
        <v>0.12236579177057355</v>
      </c>
      <c r="M39" s="76">
        <f t="shared" si="12"/>
        <v>0.12234577235772358</v>
      </c>
      <c r="N39" s="76">
        <f t="shared" si="12"/>
        <v>0.12236553553213192</v>
      </c>
      <c r="O39" s="76">
        <f t="shared" si="12"/>
        <v>0.12238718560741006</v>
      </c>
      <c r="P39" s="76">
        <f t="shared" si="12"/>
        <v>0.12236522812266271</v>
      </c>
      <c r="Q39" s="76">
        <f t="shared" si="12"/>
        <v>0.12238913779527562</v>
      </c>
      <c r="R39" s="76">
        <f t="shared" si="12"/>
        <v>0.12241571072319206</v>
      </c>
      <c r="S39" s="76">
        <f t="shared" si="12"/>
        <v>0.12239154861416635</v>
      </c>
      <c r="T39" s="76">
        <f t="shared" si="12"/>
        <v>0.12242158952781679</v>
      </c>
      <c r="U39" s="76">
        <f t="shared" si="12"/>
        <v>0.12245564588528686</v>
      </c>
      <c r="W39" s="259"/>
    </row>
    <row r="40" spans="2:23" x14ac:dyDescent="0.25">
      <c r="B40" s="41" t="s">
        <v>160</v>
      </c>
      <c r="C40" s="28" t="s">
        <v>4682</v>
      </c>
      <c r="D40" s="76">
        <f t="shared" ref="D40:O40" si="13">D14/D$4</f>
        <v>0.33105033783783783</v>
      </c>
      <c r="E40" s="76">
        <f t="shared" si="13"/>
        <v>0.34060343143393867</v>
      </c>
      <c r="F40" s="76">
        <f t="shared" si="13"/>
        <v>0.16157843092522181</v>
      </c>
      <c r="G40" s="76">
        <f t="shared" si="13"/>
        <v>0.15184684884937238</v>
      </c>
      <c r="H40" s="76">
        <f t="shared" si="13"/>
        <v>0.14057221652267818</v>
      </c>
      <c r="I40" s="76">
        <f t="shared" si="13"/>
        <v>0.11967755512140664</v>
      </c>
      <c r="J40" s="76">
        <f t="shared" si="13"/>
        <v>0.12806231013572048</v>
      </c>
      <c r="K40" s="76">
        <f t="shared" si="13"/>
        <v>0.17736924895272294</v>
      </c>
      <c r="L40" s="76">
        <f t="shared" si="13"/>
        <v>0.1611443391521197</v>
      </c>
      <c r="M40" s="76">
        <f t="shared" si="13"/>
        <v>0.10908729105691058</v>
      </c>
      <c r="N40" s="76">
        <f t="shared" si="13"/>
        <v>0.12052196531791906</v>
      </c>
      <c r="O40" s="76">
        <f t="shared" si="13"/>
        <v>0.13374662985393659</v>
      </c>
      <c r="P40" s="255">
        <f>AVERAGE($K40:$O40)</f>
        <v>0.14037389486672178</v>
      </c>
      <c r="Q40" s="255">
        <f t="shared" ref="Q40:U43" si="14">AVERAGE($K40:$O40)</f>
        <v>0.14037389486672178</v>
      </c>
      <c r="R40" s="255">
        <f t="shared" si="14"/>
        <v>0.14037389486672178</v>
      </c>
      <c r="S40" s="255">
        <f t="shared" si="14"/>
        <v>0.14037389486672178</v>
      </c>
      <c r="T40" s="255">
        <f t="shared" si="14"/>
        <v>0.14037389486672178</v>
      </c>
      <c r="U40" s="255">
        <f t="shared" si="14"/>
        <v>0.14037389486672178</v>
      </c>
      <c r="W40" s="259"/>
    </row>
    <row r="41" spans="2:23" x14ac:dyDescent="0.25">
      <c r="B41" s="95" t="s">
        <v>4666</v>
      </c>
      <c r="C41" s="28" t="s">
        <v>4682</v>
      </c>
      <c r="D41" s="76">
        <f t="shared" ref="D41:O41" si="15">D15/D$4</f>
        <v>0.25797825552825554</v>
      </c>
      <c r="E41" s="76">
        <f t="shared" si="15"/>
        <v>0.2597104571070758</v>
      </c>
      <c r="F41" s="76">
        <f t="shared" si="15"/>
        <v>0.10158462610899874</v>
      </c>
      <c r="G41" s="76">
        <f t="shared" si="15"/>
        <v>0.10536759675732218</v>
      </c>
      <c r="H41" s="76">
        <f t="shared" si="15"/>
        <v>9.8506752159827224E-2</v>
      </c>
      <c r="I41" s="76">
        <f t="shared" si="15"/>
        <v>7.9964289701367569E-2</v>
      </c>
      <c r="J41" s="76">
        <f t="shared" si="15"/>
        <v>8.6283066705168929E-2</v>
      </c>
      <c r="K41" s="76">
        <f t="shared" si="15"/>
        <v>0.12580199281867144</v>
      </c>
      <c r="L41" s="76">
        <f t="shared" si="15"/>
        <v>0.11617896820448877</v>
      </c>
      <c r="M41" s="76">
        <f t="shared" si="15"/>
        <v>6.6684695934959348E-2</v>
      </c>
      <c r="N41" s="76">
        <f t="shared" si="15"/>
        <v>7.498535532131928E-2</v>
      </c>
      <c r="O41" s="76">
        <f t="shared" si="15"/>
        <v>9.0075204845030274E-2</v>
      </c>
      <c r="P41" s="255">
        <f>AVERAGE($K41:$O41)</f>
        <v>9.4745243424893821E-2</v>
      </c>
      <c r="Q41" s="255">
        <f t="shared" si="14"/>
        <v>9.4745243424893821E-2</v>
      </c>
      <c r="R41" s="255">
        <f t="shared" si="14"/>
        <v>9.4745243424893821E-2</v>
      </c>
      <c r="S41" s="255">
        <f t="shared" si="14"/>
        <v>9.4745243424893821E-2</v>
      </c>
      <c r="T41" s="255">
        <f t="shared" si="14"/>
        <v>9.4745243424893821E-2</v>
      </c>
      <c r="U41" s="255">
        <f t="shared" si="14"/>
        <v>9.4745243424893821E-2</v>
      </c>
      <c r="W41" s="259"/>
    </row>
    <row r="42" spans="2:23" x14ac:dyDescent="0.25">
      <c r="B42" s="95" t="s">
        <v>4667</v>
      </c>
      <c r="C42" s="28" t="s">
        <v>4682</v>
      </c>
      <c r="D42" s="76">
        <f t="shared" ref="D42:O42" si="16">D16/D$4</f>
        <v>3.7285337837837836E-2</v>
      </c>
      <c r="E42" s="76">
        <f t="shared" si="16"/>
        <v>4.2728685034439579E-2</v>
      </c>
      <c r="F42" s="76">
        <f t="shared" si="16"/>
        <v>2.2973799746514575E-2</v>
      </c>
      <c r="G42" s="76">
        <f t="shared" si="16"/>
        <v>2.3923224372384939E-2</v>
      </c>
      <c r="H42" s="76">
        <f t="shared" si="16"/>
        <v>2.2141800755939526E-2</v>
      </c>
      <c r="I42" s="76">
        <f t="shared" si="16"/>
        <v>2.1479399944180851E-2</v>
      </c>
      <c r="J42" s="76">
        <f t="shared" si="16"/>
        <v>2.440127057464626E-2</v>
      </c>
      <c r="K42" s="76">
        <f t="shared" si="16"/>
        <v>2.6450598444045483E-2</v>
      </c>
      <c r="L42" s="76">
        <f t="shared" si="16"/>
        <v>2.5433363466334163E-2</v>
      </c>
      <c r="M42" s="76">
        <f t="shared" si="16"/>
        <v>2.4377616260162601E-2</v>
      </c>
      <c r="N42" s="76">
        <f t="shared" si="16"/>
        <v>2.5947908874532469E-2</v>
      </c>
      <c r="O42" s="76">
        <f t="shared" si="16"/>
        <v>2.5281107944424654E-2</v>
      </c>
      <c r="P42" s="255">
        <f>AVERAGE($K42:$O42)</f>
        <v>2.5498118997899871E-2</v>
      </c>
      <c r="Q42" s="255">
        <f t="shared" si="14"/>
        <v>2.5498118997899871E-2</v>
      </c>
      <c r="R42" s="255">
        <f t="shared" si="14"/>
        <v>2.5498118997899871E-2</v>
      </c>
      <c r="S42" s="255">
        <f t="shared" si="14"/>
        <v>2.5498118997899871E-2</v>
      </c>
      <c r="T42" s="255">
        <f t="shared" si="14"/>
        <v>2.5498118997899871E-2</v>
      </c>
      <c r="U42" s="255">
        <f t="shared" si="14"/>
        <v>2.5498118997899871E-2</v>
      </c>
      <c r="W42" s="259"/>
    </row>
    <row r="43" spans="2:23" x14ac:dyDescent="0.25">
      <c r="B43" s="95" t="s">
        <v>4668</v>
      </c>
      <c r="C43" s="28" t="s">
        <v>4682</v>
      </c>
      <c r="D43" s="76">
        <f t="shared" ref="D43:O43" si="17">D17/D$4</f>
        <v>3.5786744471744472E-2</v>
      </c>
      <c r="E43" s="76">
        <f t="shared" si="17"/>
        <v>3.8164289292423298E-2</v>
      </c>
      <c r="F43" s="76">
        <f t="shared" si="17"/>
        <v>3.7020005069708491E-2</v>
      </c>
      <c r="G43" s="76">
        <f t="shared" si="17"/>
        <v>2.2556027719665275E-2</v>
      </c>
      <c r="H43" s="76">
        <f t="shared" si="17"/>
        <v>1.9923663606911446E-2</v>
      </c>
      <c r="I43" s="76">
        <f t="shared" si="17"/>
        <v>1.8233865475858219E-2</v>
      </c>
      <c r="J43" s="76">
        <f t="shared" si="17"/>
        <v>1.7377972855905283E-2</v>
      </c>
      <c r="K43" s="76">
        <f t="shared" si="17"/>
        <v>2.5116657690005983E-2</v>
      </c>
      <c r="L43" s="76">
        <f t="shared" si="17"/>
        <v>1.9532007481296756E-2</v>
      </c>
      <c r="M43" s="76">
        <f t="shared" si="17"/>
        <v>1.8024978861788617E-2</v>
      </c>
      <c r="N43" s="76">
        <f t="shared" si="17"/>
        <v>1.9588701122067322E-2</v>
      </c>
      <c r="O43" s="76">
        <f t="shared" si="17"/>
        <v>1.8390317064481656E-2</v>
      </c>
      <c r="P43" s="255">
        <f>AVERAGE($K43:$O43)</f>
        <v>2.0130532443928068E-2</v>
      </c>
      <c r="Q43" s="255">
        <f t="shared" si="14"/>
        <v>2.0130532443928068E-2</v>
      </c>
      <c r="R43" s="255">
        <f t="shared" si="14"/>
        <v>2.0130532443928068E-2</v>
      </c>
      <c r="S43" s="255">
        <f t="shared" si="14"/>
        <v>2.0130532443928068E-2</v>
      </c>
      <c r="T43" s="255">
        <f t="shared" si="14"/>
        <v>2.0130532443928068E-2</v>
      </c>
      <c r="U43" s="255">
        <f t="shared" si="14"/>
        <v>2.0130532443928068E-2</v>
      </c>
      <c r="W43" s="259"/>
    </row>
    <row r="44" spans="2:23" x14ac:dyDescent="0.25">
      <c r="B44" s="92" t="s">
        <v>172</v>
      </c>
      <c r="C44" s="68" t="s">
        <v>4682</v>
      </c>
      <c r="D44" s="78">
        <f t="shared" ref="D44:O44" si="18">D8/D$4</f>
        <v>6.5229219901719912E-2</v>
      </c>
      <c r="E44" s="78">
        <f t="shared" si="18"/>
        <v>5.5259674389480234E-2</v>
      </c>
      <c r="F44" s="78">
        <f t="shared" si="18"/>
        <v>0.44716155640050687</v>
      </c>
      <c r="G44" s="78">
        <f t="shared" si="18"/>
        <v>0.45289574529288695</v>
      </c>
      <c r="H44" s="78">
        <f t="shared" si="18"/>
        <v>0.45998129319654424</v>
      </c>
      <c r="I44" s="78">
        <f t="shared" si="18"/>
        <v>0.4465507926318727</v>
      </c>
      <c r="J44" s="78">
        <f t="shared" si="18"/>
        <v>0.43364370199249208</v>
      </c>
      <c r="K44" s="78">
        <f t="shared" si="18"/>
        <v>0.37894266606822274</v>
      </c>
      <c r="L44" s="78">
        <f t="shared" si="18"/>
        <v>0.44761417705735657</v>
      </c>
      <c r="M44" s="78">
        <f t="shared" si="18"/>
        <v>0.49383293983739834</v>
      </c>
      <c r="N44" s="78">
        <f t="shared" si="18"/>
        <v>0.48066723903434205</v>
      </c>
      <c r="O44" s="78">
        <f t="shared" si="18"/>
        <v>0.46406446740292123</v>
      </c>
      <c r="P44" s="256">
        <f t="shared" ref="P44:U44" si="19">1-P36-P37-P38-P39-P40</f>
        <v>0.43443867805773584</v>
      </c>
      <c r="Q44" s="256">
        <f t="shared" si="19"/>
        <v>0.41876747127501046</v>
      </c>
      <c r="R44" s="256">
        <f t="shared" si="19"/>
        <v>0.42636741436021086</v>
      </c>
      <c r="S44" s="256">
        <f t="shared" si="19"/>
        <v>0.43369361063261835</v>
      </c>
      <c r="T44" s="256">
        <f t="shared" si="19"/>
        <v>0.4238136086395895</v>
      </c>
      <c r="U44" s="256">
        <f t="shared" si="19"/>
        <v>0.41900675351233052</v>
      </c>
      <c r="W44" s="260"/>
    </row>
    <row r="45" spans="2:23" x14ac:dyDescent="0.25">
      <c r="B45" s="28"/>
      <c r="C45" s="41"/>
      <c r="D45" s="87"/>
      <c r="E45" s="87"/>
      <c r="F45" s="87"/>
      <c r="G45" s="87"/>
      <c r="H45" s="87"/>
      <c r="I45" s="87"/>
      <c r="J45" s="87"/>
      <c r="K45" s="87"/>
      <c r="L45" s="87"/>
      <c r="M45" s="87"/>
      <c r="N45" s="87"/>
      <c r="O45" s="87"/>
    </row>
    <row r="46" spans="2:23" x14ac:dyDescent="0.25">
      <c r="B46" s="73" t="s">
        <v>192</v>
      </c>
      <c r="C46" s="41"/>
      <c r="D46" s="87"/>
      <c r="E46" s="87"/>
      <c r="F46" s="228"/>
      <c r="G46" s="228"/>
      <c r="H46" s="87"/>
      <c r="I46" s="87"/>
      <c r="J46" s="87"/>
      <c r="K46" s="87"/>
      <c r="L46" s="87"/>
      <c r="M46" s="87"/>
      <c r="N46" s="87"/>
      <c r="O46" s="87"/>
    </row>
    <row r="47" spans="2:23" x14ac:dyDescent="0.25">
      <c r="B47" s="28"/>
      <c r="C47" s="41"/>
      <c r="D47" s="87"/>
      <c r="E47" s="87"/>
      <c r="F47" s="228"/>
      <c r="G47" s="228"/>
      <c r="H47" s="87"/>
      <c r="I47" s="87"/>
      <c r="J47" s="87"/>
      <c r="K47" s="87"/>
      <c r="L47" s="87"/>
      <c r="M47" s="87"/>
      <c r="N47" s="87"/>
      <c r="O47" s="87"/>
    </row>
    <row r="48" spans="2:23" x14ac:dyDescent="0.25">
      <c r="B48" s="189" t="s">
        <v>193</v>
      </c>
      <c r="C48" s="189" t="s">
        <v>194</v>
      </c>
      <c r="D48" s="190">
        <v>145.61896999999999</v>
      </c>
      <c r="E48" s="190">
        <v>146.19530599999999</v>
      </c>
      <c r="F48" s="190">
        <v>340.42679099999998</v>
      </c>
      <c r="G48" s="190">
        <v>324.06592699999999</v>
      </c>
      <c r="H48" s="190">
        <v>320.58340099999998</v>
      </c>
      <c r="I48" s="190">
        <v>319.901543</v>
      </c>
      <c r="J48" s="190">
        <v>311.16410100000002</v>
      </c>
      <c r="K48" s="190">
        <v>278.70989600000001</v>
      </c>
      <c r="L48" s="190">
        <v>292.21880299999998</v>
      </c>
      <c r="M48" s="190">
        <v>281.651431</v>
      </c>
      <c r="N48" s="191">
        <v>272.26326999999998</v>
      </c>
      <c r="O48" s="257"/>
      <c r="P48" s="61"/>
      <c r="Q48" s="61"/>
      <c r="R48" s="61"/>
      <c r="S48" s="61"/>
      <c r="T48" s="61"/>
      <c r="U48" s="61"/>
      <c r="W48" s="258" t="s">
        <v>8</v>
      </c>
    </row>
    <row r="49" spans="2:23" x14ac:dyDescent="0.25">
      <c r="B49" s="41" t="s">
        <v>191</v>
      </c>
      <c r="C49" s="41" t="s">
        <v>194</v>
      </c>
      <c r="D49" s="109">
        <v>0</v>
      </c>
      <c r="E49" s="109">
        <v>0</v>
      </c>
      <c r="F49" s="109">
        <v>0</v>
      </c>
      <c r="G49" s="109">
        <v>20.891247</v>
      </c>
      <c r="H49" s="109">
        <v>16.185675</v>
      </c>
      <c r="I49" s="109">
        <v>0</v>
      </c>
      <c r="J49" s="109">
        <v>0</v>
      </c>
      <c r="K49" s="109">
        <v>0</v>
      </c>
      <c r="L49" s="109">
        <v>0</v>
      </c>
      <c r="M49" s="109">
        <v>0</v>
      </c>
      <c r="N49" s="110">
        <v>0</v>
      </c>
      <c r="O49" s="87">
        <v>0</v>
      </c>
      <c r="P49" s="62"/>
      <c r="Q49" s="62"/>
      <c r="R49" s="62"/>
      <c r="S49" s="62"/>
      <c r="T49" s="62"/>
      <c r="U49" s="62"/>
      <c r="W49" s="261"/>
    </row>
    <row r="50" spans="2:23" x14ac:dyDescent="0.25">
      <c r="B50" s="41" t="s">
        <v>195</v>
      </c>
      <c r="C50" s="41" t="s">
        <v>194</v>
      </c>
      <c r="D50" s="87">
        <f t="shared" ref="D50:U50" si="20">D7-D48-D49</f>
        <v>14.739030000000014</v>
      </c>
      <c r="E50" s="87">
        <f t="shared" si="20"/>
        <v>11.109194000000002</v>
      </c>
      <c r="F50" s="87">
        <f t="shared" si="20"/>
        <v>37.306959000000006</v>
      </c>
      <c r="G50" s="87">
        <f t="shared" si="20"/>
        <v>21.19082599999998</v>
      </c>
      <c r="H50" s="87">
        <f t="shared" si="20"/>
        <v>17.888923999999978</v>
      </c>
      <c r="I50" s="87">
        <f t="shared" si="20"/>
        <v>12.421707000000026</v>
      </c>
      <c r="J50" s="87">
        <f t="shared" si="20"/>
        <v>10.029149000000018</v>
      </c>
      <c r="K50" s="87">
        <f t="shared" si="20"/>
        <v>31.260604000000001</v>
      </c>
      <c r="L50" s="87">
        <f t="shared" si="20"/>
        <v>15.80859700000002</v>
      </c>
      <c r="M50" s="87">
        <f t="shared" si="20"/>
        <v>14.275968999999975</v>
      </c>
      <c r="N50" s="87">
        <f t="shared" si="20"/>
        <v>11.464130000000068</v>
      </c>
      <c r="O50" s="87">
        <f t="shared" si="20"/>
        <v>271.42739999999998</v>
      </c>
      <c r="P50" s="87">
        <f t="shared" si="20"/>
        <v>259.32739999999995</v>
      </c>
      <c r="Q50" s="87">
        <f t="shared" si="20"/>
        <v>247.0274</v>
      </c>
      <c r="R50" s="87">
        <f t="shared" si="20"/>
        <v>234.82739999999998</v>
      </c>
      <c r="S50" s="87">
        <f t="shared" si="20"/>
        <v>222.72740000000002</v>
      </c>
      <c r="T50" s="87">
        <f t="shared" si="20"/>
        <v>210.42740000000001</v>
      </c>
      <c r="U50" s="87">
        <f t="shared" si="20"/>
        <v>198.22739999999999</v>
      </c>
      <c r="W50" s="261"/>
    </row>
    <row r="51" spans="2:23" x14ac:dyDescent="0.25">
      <c r="B51" s="41" t="s">
        <v>201</v>
      </c>
      <c r="C51" s="41" t="s">
        <v>194</v>
      </c>
      <c r="D51" s="87">
        <f>Offsets!D10</f>
        <v>3.9190379999999996</v>
      </c>
      <c r="E51" s="87">
        <f>Offsets!E10</f>
        <v>9.8181509999999985</v>
      </c>
      <c r="F51" s="87">
        <f>Offsets!F10</f>
        <v>17.205433999999997</v>
      </c>
      <c r="G51" s="87">
        <f>Offsets!G10</f>
        <v>17.343692000000001</v>
      </c>
      <c r="H51" s="87">
        <f>Offsets!H10</f>
        <v>28.281230000000001</v>
      </c>
      <c r="I51" s="87">
        <f>Offsets!I10</f>
        <v>46.637791</v>
      </c>
      <c r="J51" s="87">
        <f>Offsets!J10</f>
        <v>22.760697</v>
      </c>
      <c r="K51" s="87">
        <f>Offsets!K10</f>
        <v>39.359326000000003</v>
      </c>
      <c r="L51" s="87">
        <f>Offsets!L10</f>
        <v>15.175530999999999</v>
      </c>
      <c r="M51" s="87">
        <f>Offsets!M10</f>
        <v>10.405721</v>
      </c>
      <c r="N51" s="87">
        <f>Offsets!N10</f>
        <v>12.211148</v>
      </c>
      <c r="O51" s="87">
        <f>Offsets!O10</f>
        <v>9.7206580000000002</v>
      </c>
      <c r="P51" s="62"/>
      <c r="Q51" s="62"/>
      <c r="R51" s="62"/>
      <c r="S51" s="62"/>
      <c r="T51" s="62"/>
      <c r="U51" s="62"/>
      <c r="W51" s="261"/>
    </row>
    <row r="52" spans="2:23" x14ac:dyDescent="0.25">
      <c r="B52" s="92" t="s">
        <v>4643</v>
      </c>
      <c r="C52" s="92" t="s">
        <v>194</v>
      </c>
      <c r="D52" s="93">
        <f t="shared" ref="D52:U52" si="21">D5+D49</f>
        <v>1.6280000000000001</v>
      </c>
      <c r="E52" s="93">
        <f t="shared" si="21"/>
        <v>1.597</v>
      </c>
      <c r="F52" s="93">
        <f t="shared" si="21"/>
        <v>15.780000000000001</v>
      </c>
      <c r="G52" s="93">
        <f t="shared" si="21"/>
        <v>36.187246999999999</v>
      </c>
      <c r="H52" s="93">
        <f t="shared" si="21"/>
        <v>31.001674999999999</v>
      </c>
      <c r="I52" s="93">
        <f t="shared" si="21"/>
        <v>25.081000000000003</v>
      </c>
      <c r="J52" s="93">
        <f t="shared" si="21"/>
        <v>24.241000000000003</v>
      </c>
      <c r="K52" s="93">
        <f t="shared" si="21"/>
        <v>23.394000000000002</v>
      </c>
      <c r="L52" s="93">
        <f t="shared" si="21"/>
        <v>12.772600000000001</v>
      </c>
      <c r="M52" s="93">
        <f t="shared" si="21"/>
        <v>11.5726</v>
      </c>
      <c r="N52" s="93">
        <f t="shared" si="21"/>
        <v>10.3726</v>
      </c>
      <c r="O52" s="93">
        <f t="shared" si="21"/>
        <v>9.2726000000000006</v>
      </c>
      <c r="P52" s="93">
        <f t="shared" si="21"/>
        <v>8.0725999999999996</v>
      </c>
      <c r="Q52" s="93">
        <f t="shared" si="21"/>
        <v>6.9725999999999999</v>
      </c>
      <c r="R52" s="93">
        <f t="shared" si="21"/>
        <v>5.7725999999999997</v>
      </c>
      <c r="S52" s="93">
        <f t="shared" si="21"/>
        <v>4.5726000000000004</v>
      </c>
      <c r="T52" s="93">
        <f t="shared" si="21"/>
        <v>3.4725999999999999</v>
      </c>
      <c r="U52" s="93">
        <f t="shared" si="21"/>
        <v>2.2726000000000002</v>
      </c>
      <c r="W52" s="262"/>
    </row>
    <row r="53" spans="2:23" x14ac:dyDescent="0.25">
      <c r="B53" s="28"/>
      <c r="C53" s="41"/>
      <c r="D53" s="87"/>
      <c r="E53" s="87"/>
      <c r="F53" s="87"/>
      <c r="G53" s="87"/>
      <c r="H53" s="87"/>
      <c r="I53" s="87"/>
      <c r="J53" s="87"/>
      <c r="K53" s="87"/>
      <c r="L53" s="87"/>
      <c r="M53" s="87"/>
      <c r="N53" s="87"/>
      <c r="O53" s="87"/>
    </row>
    <row r="54" spans="2:23" x14ac:dyDescent="0.25">
      <c r="B54" s="1" t="s">
        <v>115</v>
      </c>
      <c r="C54" s="1" t="s">
        <v>4683</v>
      </c>
    </row>
    <row r="55" spans="2:23" x14ac:dyDescent="0.25">
      <c r="C55" s="29" t="s">
        <v>198</v>
      </c>
    </row>
    <row r="57" spans="2:23" x14ac:dyDescent="0.25">
      <c r="C57" s="1" t="s">
        <v>112</v>
      </c>
    </row>
    <row r="58" spans="2:23" x14ac:dyDescent="0.25">
      <c r="C58" s="29" t="s">
        <v>113</v>
      </c>
    </row>
    <row r="59" spans="2:23" x14ac:dyDescent="0.25">
      <c r="C59" s="29" t="s">
        <v>114</v>
      </c>
    </row>
    <row r="61" spans="2:23" x14ac:dyDescent="0.25">
      <c r="C61" s="1" t="s">
        <v>4685</v>
      </c>
    </row>
    <row r="62" spans="2:23" x14ac:dyDescent="0.25">
      <c r="C62" s="29" t="s">
        <v>4684</v>
      </c>
    </row>
    <row r="63" spans="2:23" x14ac:dyDescent="0.25">
      <c r="C63" s="29" t="s">
        <v>4686</v>
      </c>
    </row>
    <row r="65" spans="2:3" x14ac:dyDescent="0.25">
      <c r="B65" s="1" t="s">
        <v>4713</v>
      </c>
      <c r="C65" s="1" t="s">
        <v>4714</v>
      </c>
    </row>
    <row r="66" spans="2:3" x14ac:dyDescent="0.25">
      <c r="C66" s="1" t="s">
        <v>4759</v>
      </c>
    </row>
  </sheetData>
  <mergeCells count="3">
    <mergeCell ref="W20:W34"/>
    <mergeCell ref="W36:W44"/>
    <mergeCell ref="W48:W52"/>
  </mergeCells>
  <hyperlinks>
    <hyperlink ref="C58" r:id="rId1" xr:uid="{6E71A952-3C81-3948-BEEE-483412E2CE77}"/>
    <hyperlink ref="C59" r:id="rId2" xr:uid="{2BAD7DE7-4EFD-394A-952A-5C39A77740D9}"/>
    <hyperlink ref="C55" r:id="rId3" xr:uid="{5ACD6AB6-37FC-6E4B-9C6F-8177D3379A95}"/>
    <hyperlink ref="C62" r:id="rId4" xr:uid="{88CCAB6C-9053-154A-913E-F79A8A09C80E}"/>
    <hyperlink ref="C63" r:id="rId5" xr:uid="{2816A6CB-F80F-EA4B-A9D4-67E2272D9E4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AD9F1-097F-8E4A-9C5E-2B66BE28B17A}">
  <sheetPr>
    <tabColor theme="7"/>
  </sheetPr>
  <dimension ref="B2:BX88"/>
  <sheetViews>
    <sheetView workbookViewId="0"/>
  </sheetViews>
  <sheetFormatPr defaultColWidth="10.875" defaultRowHeight="15.75" x14ac:dyDescent="0.25"/>
  <cols>
    <col min="1" max="1" width="10.875" style="1"/>
    <col min="2" max="2" width="25" style="1" customWidth="1"/>
    <col min="3" max="3" width="19.625" style="1" customWidth="1"/>
    <col min="4" max="16384" width="10.875" style="1"/>
  </cols>
  <sheetData>
    <row r="2" spans="2:52" x14ac:dyDescent="0.25">
      <c r="B2" s="197"/>
      <c r="C2" s="30"/>
      <c r="D2" s="73">
        <v>2012</v>
      </c>
      <c r="E2" s="73">
        <v>2013</v>
      </c>
      <c r="F2" s="73"/>
      <c r="G2" s="73"/>
      <c r="H2" s="73"/>
      <c r="I2" s="73">
        <v>2014</v>
      </c>
      <c r="J2" s="73"/>
      <c r="K2" s="73"/>
      <c r="L2" s="73"/>
      <c r="M2" s="73">
        <v>2015</v>
      </c>
      <c r="N2" s="73"/>
      <c r="O2" s="73"/>
      <c r="P2" s="73"/>
      <c r="Q2" s="73">
        <v>2016</v>
      </c>
      <c r="R2" s="73"/>
      <c r="S2" s="73"/>
      <c r="T2" s="73"/>
      <c r="U2" s="73">
        <v>2017</v>
      </c>
      <c r="V2" s="73"/>
      <c r="W2" s="73"/>
      <c r="X2" s="73"/>
      <c r="Y2" s="73">
        <v>2018</v>
      </c>
      <c r="Z2" s="73"/>
      <c r="AA2" s="73"/>
      <c r="AB2" s="73"/>
      <c r="AC2" s="73">
        <v>2019</v>
      </c>
      <c r="AD2" s="73"/>
      <c r="AE2" s="73"/>
      <c r="AF2" s="73"/>
      <c r="AG2" s="73">
        <v>2020</v>
      </c>
      <c r="AH2" s="73"/>
      <c r="AI2" s="73"/>
      <c r="AJ2" s="73"/>
      <c r="AK2" s="73">
        <v>2021</v>
      </c>
      <c r="AL2" s="73"/>
      <c r="AM2" s="73"/>
      <c r="AN2" s="73"/>
      <c r="AO2" s="73">
        <f>AK2+1</f>
        <v>2022</v>
      </c>
      <c r="AP2" s="73"/>
      <c r="AQ2" s="73"/>
      <c r="AR2" s="73"/>
      <c r="AS2" s="73">
        <f>AO2+1</f>
        <v>2023</v>
      </c>
      <c r="AT2" s="73"/>
      <c r="AU2" s="73"/>
      <c r="AV2" s="73"/>
      <c r="AW2" s="73">
        <f>AS2+1</f>
        <v>2024</v>
      </c>
      <c r="AX2" s="30"/>
      <c r="AY2" s="30"/>
      <c r="AZ2" s="30"/>
    </row>
    <row r="3" spans="2:52" x14ac:dyDescent="0.25">
      <c r="B3" s="198" t="s">
        <v>186</v>
      </c>
      <c r="C3" s="199"/>
      <c r="D3" s="199" t="s">
        <v>177</v>
      </c>
      <c r="E3" s="199" t="s">
        <v>174</v>
      </c>
      <c r="F3" s="199" t="s">
        <v>175</v>
      </c>
      <c r="G3" s="199" t="s">
        <v>176</v>
      </c>
      <c r="H3" s="199" t="s">
        <v>177</v>
      </c>
      <c r="I3" s="199" t="s">
        <v>174</v>
      </c>
      <c r="J3" s="199" t="s">
        <v>175</v>
      </c>
      <c r="K3" s="199" t="s">
        <v>176</v>
      </c>
      <c r="L3" s="199" t="s">
        <v>177</v>
      </c>
      <c r="M3" s="199" t="s">
        <v>174</v>
      </c>
      <c r="N3" s="199" t="s">
        <v>175</v>
      </c>
      <c r="O3" s="199" t="s">
        <v>176</v>
      </c>
      <c r="P3" s="199" t="s">
        <v>177</v>
      </c>
      <c r="Q3" s="199" t="s">
        <v>174</v>
      </c>
      <c r="R3" s="199" t="s">
        <v>175</v>
      </c>
      <c r="S3" s="199" t="s">
        <v>176</v>
      </c>
      <c r="T3" s="199" t="s">
        <v>177</v>
      </c>
      <c r="U3" s="199" t="s">
        <v>174</v>
      </c>
      <c r="V3" s="199" t="s">
        <v>175</v>
      </c>
      <c r="W3" s="199" t="s">
        <v>176</v>
      </c>
      <c r="X3" s="199" t="s">
        <v>177</v>
      </c>
      <c r="Y3" s="199" t="s">
        <v>174</v>
      </c>
      <c r="Z3" s="199" t="s">
        <v>175</v>
      </c>
      <c r="AA3" s="199" t="s">
        <v>176</v>
      </c>
      <c r="AB3" s="199" t="s">
        <v>177</v>
      </c>
      <c r="AC3" s="199" t="s">
        <v>174</v>
      </c>
      <c r="AD3" s="199" t="s">
        <v>175</v>
      </c>
      <c r="AE3" s="199" t="s">
        <v>176</v>
      </c>
      <c r="AF3" s="199" t="s">
        <v>177</v>
      </c>
      <c r="AG3" s="199" t="s">
        <v>174</v>
      </c>
      <c r="AH3" s="199" t="s">
        <v>175</v>
      </c>
      <c r="AI3" s="199" t="s">
        <v>176</v>
      </c>
      <c r="AJ3" s="199" t="s">
        <v>177</v>
      </c>
      <c r="AK3" s="199" t="s">
        <v>174</v>
      </c>
      <c r="AL3" s="199" t="s">
        <v>175</v>
      </c>
      <c r="AM3" s="199" t="s">
        <v>176</v>
      </c>
      <c r="AN3" s="199" t="s">
        <v>177</v>
      </c>
      <c r="AO3" s="199" t="s">
        <v>174</v>
      </c>
      <c r="AP3" s="199" t="s">
        <v>175</v>
      </c>
      <c r="AQ3" s="199" t="s">
        <v>176</v>
      </c>
      <c r="AR3" s="199" t="s">
        <v>177</v>
      </c>
      <c r="AS3" s="199" t="s">
        <v>174</v>
      </c>
      <c r="AT3" s="199" t="s">
        <v>175</v>
      </c>
      <c r="AU3" s="199" t="s">
        <v>176</v>
      </c>
      <c r="AV3" s="199" t="s">
        <v>177</v>
      </c>
      <c r="AW3" s="199" t="s">
        <v>174</v>
      </c>
      <c r="AX3" s="199" t="s">
        <v>175</v>
      </c>
      <c r="AY3" s="199" t="s">
        <v>176</v>
      </c>
      <c r="AZ3" s="199" t="s">
        <v>177</v>
      </c>
    </row>
    <row r="4" spans="2:52" x14ac:dyDescent="0.25">
      <c r="B4" s="219" t="s">
        <v>178</v>
      </c>
      <c r="C4" s="215" t="s">
        <v>4705</v>
      </c>
      <c r="D4" s="220">
        <v>10.09</v>
      </c>
      <c r="E4" s="221">
        <v>13.62</v>
      </c>
      <c r="F4" s="221">
        <v>14</v>
      </c>
      <c r="G4" s="221">
        <v>12.22</v>
      </c>
      <c r="H4" s="221">
        <v>11.48</v>
      </c>
      <c r="I4" s="221">
        <v>11.48</v>
      </c>
      <c r="J4" s="221">
        <v>11.5</v>
      </c>
      <c r="K4" s="221">
        <v>11.5</v>
      </c>
      <c r="L4" s="221">
        <v>12.1</v>
      </c>
      <c r="M4" s="221">
        <v>12.21</v>
      </c>
      <c r="N4" s="221">
        <v>12.29</v>
      </c>
      <c r="O4" s="221">
        <v>12.52</v>
      </c>
      <c r="P4" s="221">
        <v>12.73</v>
      </c>
      <c r="Q4" s="221">
        <v>12.73</v>
      </c>
      <c r="R4" s="221">
        <v>12.73</v>
      </c>
      <c r="S4" s="221">
        <v>12.73</v>
      </c>
      <c r="T4" s="221">
        <v>12.73</v>
      </c>
      <c r="U4" s="221">
        <v>13.57</v>
      </c>
      <c r="V4" s="221">
        <v>13.8</v>
      </c>
      <c r="W4" s="221">
        <v>14.75</v>
      </c>
      <c r="X4" s="221">
        <v>15.06</v>
      </c>
      <c r="Y4" s="221">
        <v>14.61</v>
      </c>
      <c r="Z4" s="221">
        <v>14.65</v>
      </c>
      <c r="AA4" s="221">
        <v>15.05</v>
      </c>
      <c r="AB4" s="221">
        <v>15.31</v>
      </c>
      <c r="AC4" s="221">
        <v>15.73</v>
      </c>
      <c r="AD4" s="221">
        <v>17.45</v>
      </c>
      <c r="AE4" s="221">
        <v>17.16</v>
      </c>
      <c r="AF4" s="221">
        <v>17</v>
      </c>
      <c r="AG4" s="222">
        <v>17.87</v>
      </c>
      <c r="AH4" s="222">
        <v>16.68</v>
      </c>
      <c r="AI4" s="222">
        <v>16.68</v>
      </c>
      <c r="AJ4" s="222">
        <v>16.93</v>
      </c>
      <c r="AK4" s="222">
        <v>17.8</v>
      </c>
      <c r="AL4" s="222">
        <v>18.8</v>
      </c>
      <c r="AM4" s="222">
        <v>23.3</v>
      </c>
      <c r="AN4" s="222">
        <v>28.26</v>
      </c>
      <c r="AO4" s="222">
        <v>29.15</v>
      </c>
      <c r="AP4" s="222">
        <v>30.85</v>
      </c>
      <c r="AQ4" s="222">
        <v>27</v>
      </c>
      <c r="AR4" s="222">
        <v>26.8</v>
      </c>
      <c r="AS4" s="222">
        <v>27.85</v>
      </c>
      <c r="AT4" s="222">
        <v>30.33</v>
      </c>
      <c r="AU4" s="222">
        <v>35.200000000000003</v>
      </c>
      <c r="AV4" s="222">
        <v>38.729999999999997</v>
      </c>
      <c r="AW4" s="222">
        <v>41.76</v>
      </c>
      <c r="AX4" s="222">
        <v>37.020000000000003</v>
      </c>
      <c r="AY4" s="222">
        <v>30.24</v>
      </c>
      <c r="AZ4" s="222">
        <v>31.91</v>
      </c>
    </row>
    <row r="5" spans="2:52" x14ac:dyDescent="0.25">
      <c r="B5" s="223" t="s">
        <v>178</v>
      </c>
      <c r="C5" s="200" t="s">
        <v>4706</v>
      </c>
      <c r="D5" s="224">
        <f>D4*AVERAGE(Prices!$AS6:$AV6)/Prices!D6</f>
        <v>13.140160195984448</v>
      </c>
      <c r="E5" s="224">
        <f>E4*AVERAGE(Prices!$AS6:$AV6)/Prices!E6</f>
        <v>17.667072503129706</v>
      </c>
      <c r="F5" s="224">
        <f>F4*AVERAGE(Prices!$AS6:$AV6)/Prices!F6</f>
        <v>18.120959972898866</v>
      </c>
      <c r="G5" s="224">
        <f>G4*AVERAGE(Prices!$AS6:$AV6)/Prices!G6</f>
        <v>15.739860519994942</v>
      </c>
      <c r="H5" s="224">
        <f>H4*AVERAGE(Prices!$AS6:$AV6)/Prices!H6</f>
        <v>14.708922935049147</v>
      </c>
      <c r="I5" s="224">
        <f>I4*AVERAGE(Prices!$AS6:$AV6)/Prices!I6</f>
        <v>14.653335282081263</v>
      </c>
      <c r="J5" s="224">
        <f>J4*AVERAGE(Prices!$AS6:$AV6)/Prices!J6</f>
        <v>14.596273227447316</v>
      </c>
      <c r="K5" s="224">
        <f>K4*AVERAGE(Prices!$AS6:$AV6)/Prices!K6</f>
        <v>14.536515518061329</v>
      </c>
      <c r="L5" s="224">
        <f>L4*AVERAGE(Prices!$AS6:$AV6)/Prices!L6</f>
        <v>15.279777323335603</v>
      </c>
      <c r="M5" s="224">
        <f>M4*AVERAGE(Prices!$AS6:$AV6)/Prices!M6</f>
        <v>15.42712914259732</v>
      </c>
      <c r="N5" s="224">
        <f>N4*AVERAGE(Prices!$AS6:$AV6)/Prices!N6</f>
        <v>15.439497970716667</v>
      </c>
      <c r="O5" s="224">
        <f>O4*AVERAGE(Prices!$AS6:$AV6)/Prices!O6</f>
        <v>15.686854472602809</v>
      </c>
      <c r="P5" s="224">
        <f>P4*AVERAGE(Prices!$AS6:$AV6)/Prices!P6</f>
        <v>15.950299546018178</v>
      </c>
      <c r="Q5" s="224">
        <f>Q4*AVERAGE(Prices!$AS6:$AV6)/Prices!Q6</f>
        <v>15.964205505866907</v>
      </c>
      <c r="R5" s="224">
        <f>R4*AVERAGE(Prices!$AS6:$AV6)/Prices!R6</f>
        <v>15.856377713709389</v>
      </c>
      <c r="S5" s="224">
        <f>S4*AVERAGE(Prices!$AS6:$AV6)/Prices!S6</f>
        <v>15.815935169190123</v>
      </c>
      <c r="T5" s="224">
        <f>T4*AVERAGE(Prices!$AS6:$AV6)/Prices!T6</f>
        <v>15.739803207734159</v>
      </c>
      <c r="U5" s="224">
        <f>U4*AVERAGE(Prices!$AS6:$AV6)/Prices!U6</f>
        <v>16.693325485461312</v>
      </c>
      <c r="V5" s="224">
        <f>V4*AVERAGE(Prices!$AS6:$AV6)/Prices!V6</f>
        <v>16.931969894631209</v>
      </c>
      <c r="W5" s="224">
        <f>W4*AVERAGE(Prices!$AS6:$AV6)/Prices!W6</f>
        <v>18.005066791797287</v>
      </c>
      <c r="X5" s="224">
        <f>X4*AVERAGE(Prices!$AS6:$AV6)/Prices!X6</f>
        <v>18.271110361388395</v>
      </c>
      <c r="Y5" s="224">
        <f>Y4*AVERAGE(Prices!$AS6:$AV6)/Prices!Y6</f>
        <v>17.613132253325311</v>
      </c>
      <c r="Z5" s="224">
        <f>Z4*AVERAGE(Prices!$AS6:$AV6)/Prices!Z6</f>
        <v>17.537370760554555</v>
      </c>
      <c r="AA5" s="224">
        <f>AA4*AVERAGE(Prices!$AS6:$AV6)/Prices!AA6</f>
        <v>17.938751377014341</v>
      </c>
      <c r="AB5" s="224">
        <f>AB4*AVERAGE(Prices!$AS6:$AV6)/Prices!AB6</f>
        <v>18.170361389646569</v>
      </c>
      <c r="AC5" s="224">
        <f>AC4*AVERAGE(Prices!$AS6:$AV6)/Prices!AC6</f>
        <v>18.613001122638586</v>
      </c>
      <c r="AD5" s="224">
        <f>AD4*AVERAGE(Prices!$AS6:$AV6)/Prices!AD6</f>
        <v>20.542081800851129</v>
      </c>
      <c r="AE5" s="224">
        <f>AE4*AVERAGE(Prices!$AS6:$AV6)/Prices!AE6</f>
        <v>20.136714527027028</v>
      </c>
      <c r="AF5" s="224">
        <f>AF4*AVERAGE(Prices!$AS6:$AV6)/Prices!AF6</f>
        <v>19.887117761873778</v>
      </c>
      <c r="AG5" s="224">
        <f>AG4*AVERAGE(Prices!$AS6:$AV6)/Prices!AG6</f>
        <v>20.808706940066095</v>
      </c>
      <c r="AH5" s="224">
        <f>AH4*AVERAGE(Prices!$AS6:$AV6)/Prices!AH6</f>
        <v>19.494865598592895</v>
      </c>
      <c r="AI5" s="224">
        <f>AI4*AVERAGE(Prices!$AS6:$AV6)/Prices!AI6</f>
        <v>19.325830166687197</v>
      </c>
      <c r="AJ5" s="224">
        <f>AJ4*AVERAGE(Prices!$AS6:$AV6)/Prices!AJ6</f>
        <v>19.483108504950867</v>
      </c>
      <c r="AK5" s="224">
        <f>AK4*AVERAGE(Prices!$AS6:$AV6)/Prices!AK6</f>
        <v>20.228039780648761</v>
      </c>
      <c r="AL5" s="224">
        <f>AL4*AVERAGE(Prices!$AS6:$AV6)/Prices!AL6</f>
        <v>21.038668814527345</v>
      </c>
      <c r="AM5" s="224">
        <f>AM4*AVERAGE(Prices!$AS6:$AV6)/Prices!AM6</f>
        <v>25.68868229077432</v>
      </c>
      <c r="AN5" s="224">
        <f>AN4*AVERAGE(Prices!$AS6:$AV6)/Prices!AN6</f>
        <v>30.624476273199441</v>
      </c>
      <c r="AO5" s="224">
        <f>AO4*AVERAGE(Prices!$AS6:$AV6)/Prices!AO6</f>
        <v>30.959736446633478</v>
      </c>
      <c r="AP5" s="224">
        <f>AP4*AVERAGE(Prices!$AS6:$AV6)/Prices!AP6</f>
        <v>32.038342492631507</v>
      </c>
      <c r="AQ5" s="224">
        <f>AQ4*AVERAGE(Prices!$AS6:$AV6)/Prices!AQ6</f>
        <v>27.727743853784318</v>
      </c>
      <c r="AR5" s="224">
        <f>AR4*AVERAGE(Prices!$AS6:$AV6)/Prices!AR6</f>
        <v>27.270394567108035</v>
      </c>
      <c r="AS5" s="224">
        <f>AS4*AVERAGE(Prices!$AS6:$AV6)/Prices!AS6</f>
        <v>28.08313415971827</v>
      </c>
      <c r="AT5" s="224">
        <f>AT4*AVERAGE(Prices!$AS6:$AV6)/Prices!AT6</f>
        <v>30.445041049555019</v>
      </c>
      <c r="AU5" s="224">
        <f>AU4*AVERAGE(Prices!$AS6:$AV6)/Prices!AU6</f>
        <v>35.056066727485991</v>
      </c>
      <c r="AV5" s="224">
        <f>AV4*AVERAGE(Prices!$AS6:$AV6)/Prices!AV6</f>
        <v>38.423594258404258</v>
      </c>
      <c r="AW5" s="224">
        <f>AW4*AVERAGE(Prices!$AS6:$AV6)/Prices!AW6</f>
        <v>41.121978044989241</v>
      </c>
      <c r="AX5" s="224">
        <f>AX4*AVERAGE(Prices!$AS6:$AV6)/Prices!AX6</f>
        <v>36.226817989002988</v>
      </c>
      <c r="AY5" s="224">
        <f>AY4*AVERAGE(Prices!$AS6:$AV6)/Prices!AY6</f>
        <v>29.456757570687632</v>
      </c>
      <c r="AZ5" s="224">
        <f>AZ4*AVERAGE(Prices!$AS6:$AV6)/Prices!AZ6</f>
        <v>31.038250278440728</v>
      </c>
    </row>
    <row r="6" spans="2:52" x14ac:dyDescent="0.25">
      <c r="B6" s="225" t="s">
        <v>179</v>
      </c>
      <c r="C6" s="217" t="s">
        <v>180</v>
      </c>
      <c r="D6" s="217">
        <v>93.885000000000005</v>
      </c>
      <c r="E6" s="226">
        <v>94.257999999999996</v>
      </c>
      <c r="F6" s="226">
        <v>94.460999999999999</v>
      </c>
      <c r="G6" s="226">
        <v>94.924000000000007</v>
      </c>
      <c r="H6" s="226">
        <v>95.426000000000002</v>
      </c>
      <c r="I6" s="226">
        <v>95.787999999999997</v>
      </c>
      <c r="J6" s="226">
        <v>96.33</v>
      </c>
      <c r="K6" s="226">
        <v>96.725999999999999</v>
      </c>
      <c r="L6" s="226">
        <v>96.822000000000003</v>
      </c>
      <c r="M6" s="226">
        <v>96.769000000000005</v>
      </c>
      <c r="N6" s="226">
        <v>97.325000000000003</v>
      </c>
      <c r="O6" s="226">
        <v>97.582999999999998</v>
      </c>
      <c r="P6" s="226">
        <v>97.581000000000003</v>
      </c>
      <c r="Q6" s="226">
        <v>97.495999999999995</v>
      </c>
      <c r="R6" s="226">
        <v>98.159000000000006</v>
      </c>
      <c r="S6" s="226">
        <v>98.41</v>
      </c>
      <c r="T6" s="226">
        <v>98.885999999999996</v>
      </c>
      <c r="U6" s="226">
        <v>99.39</v>
      </c>
      <c r="V6" s="226">
        <v>99.65</v>
      </c>
      <c r="W6" s="226">
        <v>100.16200000000001</v>
      </c>
      <c r="X6" s="226">
        <v>100.77800000000001</v>
      </c>
      <c r="Y6" s="226">
        <v>101.419</v>
      </c>
      <c r="Z6" s="226">
        <v>102.136</v>
      </c>
      <c r="AA6" s="226">
        <v>102.577</v>
      </c>
      <c r="AB6" s="226">
        <v>103.01900000000001</v>
      </c>
      <c r="AC6" s="226">
        <v>103.328</v>
      </c>
      <c r="AD6" s="226">
        <v>103.86199999999999</v>
      </c>
      <c r="AE6" s="226">
        <v>104.19199999999999</v>
      </c>
      <c r="AF6" s="226">
        <v>104.51600000000001</v>
      </c>
      <c r="AG6" s="226">
        <v>104.999</v>
      </c>
      <c r="AH6" s="226">
        <v>104.61199999999999</v>
      </c>
      <c r="AI6" s="226">
        <v>105.527</v>
      </c>
      <c r="AJ6" s="226">
        <v>106.244</v>
      </c>
      <c r="AK6" s="226">
        <v>107.59</v>
      </c>
      <c r="AL6" s="226">
        <v>109.256</v>
      </c>
      <c r="AM6" s="226">
        <v>110.89700000000001</v>
      </c>
      <c r="AN6" s="226">
        <v>112.82599999999999</v>
      </c>
      <c r="AO6" s="226">
        <v>115.119</v>
      </c>
      <c r="AP6" s="226">
        <v>117.73099999999999</v>
      </c>
      <c r="AQ6" s="226">
        <v>119.057</v>
      </c>
      <c r="AR6" s="226">
        <v>120.157</v>
      </c>
      <c r="AS6" s="226">
        <v>121.251</v>
      </c>
      <c r="AT6" s="226">
        <v>121.804</v>
      </c>
      <c r="AU6" s="226">
        <v>122.768</v>
      </c>
      <c r="AV6" s="226">
        <v>123.241</v>
      </c>
      <c r="AW6" s="226">
        <v>124.163</v>
      </c>
      <c r="AX6" s="226">
        <v>124.943</v>
      </c>
      <c r="AY6" s="226">
        <v>125.517</v>
      </c>
      <c r="AZ6" s="226">
        <v>125.7</v>
      </c>
    </row>
    <row r="7" spans="2:52" x14ac:dyDescent="0.25">
      <c r="B7" s="201"/>
    </row>
    <row r="8" spans="2:52" x14ac:dyDescent="0.25">
      <c r="B8" s="198" t="s">
        <v>185</v>
      </c>
      <c r="C8" s="199"/>
      <c r="D8" s="199"/>
      <c r="E8" s="202">
        <v>2013</v>
      </c>
      <c r="F8" s="202">
        <f>E8+1</f>
        <v>2014</v>
      </c>
      <c r="G8" s="202">
        <f t="shared" ref="G8:P8" si="0">F8+1</f>
        <v>2015</v>
      </c>
      <c r="H8" s="202">
        <f t="shared" si="0"/>
        <v>2016</v>
      </c>
      <c r="I8" s="202">
        <f t="shared" si="0"/>
        <v>2017</v>
      </c>
      <c r="J8" s="202">
        <f t="shared" si="0"/>
        <v>2018</v>
      </c>
      <c r="K8" s="202">
        <f t="shared" si="0"/>
        <v>2019</v>
      </c>
      <c r="L8" s="202">
        <f t="shared" si="0"/>
        <v>2020</v>
      </c>
      <c r="M8" s="202">
        <f t="shared" si="0"/>
        <v>2021</v>
      </c>
      <c r="N8" s="202">
        <f t="shared" si="0"/>
        <v>2022</v>
      </c>
      <c r="O8" s="202">
        <f t="shared" si="0"/>
        <v>2023</v>
      </c>
      <c r="P8" s="202">
        <f t="shared" si="0"/>
        <v>2024</v>
      </c>
    </row>
    <row r="9" spans="2:52" x14ac:dyDescent="0.25">
      <c r="B9" s="214" t="s">
        <v>178</v>
      </c>
      <c r="C9" s="215" t="s">
        <v>4705</v>
      </c>
      <c r="D9" s="192"/>
      <c r="E9" s="216">
        <f>AVERAGE(E4:H4)</f>
        <v>12.829999999999998</v>
      </c>
      <c r="F9" s="216">
        <f>AVERAGE(I4:L4)</f>
        <v>11.645000000000001</v>
      </c>
      <c r="G9" s="216">
        <f>AVERAGE(M4:P4)</f>
        <v>12.4375</v>
      </c>
      <c r="H9" s="216">
        <f>AVERAGE(Q4:T4)</f>
        <v>12.73</v>
      </c>
      <c r="I9" s="216">
        <f>AVERAGE(U4:X4)</f>
        <v>14.295000000000002</v>
      </c>
      <c r="J9" s="216">
        <f>AVERAGE(Y4:AB4)</f>
        <v>14.905000000000001</v>
      </c>
      <c r="K9" s="216">
        <f>AVERAGE(AC4:AF4)</f>
        <v>16.835000000000001</v>
      </c>
      <c r="L9" s="216">
        <f>AVERAGE(AG4:AJ4)</f>
        <v>17.04</v>
      </c>
      <c r="M9" s="216">
        <f>AVERAGE(AK4:AN4)</f>
        <v>22.040000000000003</v>
      </c>
      <c r="N9" s="216">
        <f>AVERAGE(AO4:AR4)</f>
        <v>28.45</v>
      </c>
      <c r="O9" s="216">
        <f>AVERAGE(AS4:AV4)</f>
        <v>33.027499999999996</v>
      </c>
      <c r="P9" s="216">
        <f>AVERAGE(AW4:AZ4)</f>
        <v>35.232500000000002</v>
      </c>
    </row>
    <row r="10" spans="2:52" x14ac:dyDescent="0.25">
      <c r="B10" s="197" t="s">
        <v>178</v>
      </c>
      <c r="C10" s="200" t="s">
        <v>4706</v>
      </c>
      <c r="D10" s="138"/>
      <c r="E10" s="111">
        <f>AVERAGE(E5:H5)</f>
        <v>16.559203982768167</v>
      </c>
      <c r="F10" s="111">
        <f>AVERAGE(I5:L5)</f>
        <v>14.766475337731377</v>
      </c>
      <c r="G10" s="111">
        <f>AVERAGE(M5:P5)</f>
        <v>15.625945282983745</v>
      </c>
      <c r="H10" s="111">
        <f>AVERAGE(Q5:T5)</f>
        <v>15.844080399125144</v>
      </c>
      <c r="I10" s="111">
        <f>AVERAGE(U5:X5)</f>
        <v>17.475368133319552</v>
      </c>
      <c r="J10" s="111">
        <f>AVERAGE(Y5:AB5)</f>
        <v>17.814903945135196</v>
      </c>
      <c r="K10" s="111">
        <f>AVERAGE(AC5:AF5)</f>
        <v>19.79472880309763</v>
      </c>
      <c r="L10" s="111">
        <f>AVERAGE(AG5:AJ5)</f>
        <v>19.778127802574264</v>
      </c>
      <c r="M10" s="111">
        <f>AVERAGE(AK5:AN5)</f>
        <v>24.394966789787468</v>
      </c>
      <c r="N10" s="111">
        <f>AVERAGE(AO5:AR5)</f>
        <v>29.499054340039336</v>
      </c>
      <c r="O10" s="111">
        <f>AVERAGE(AS5:AV5)</f>
        <v>33.00195904879088</v>
      </c>
      <c r="P10" s="111">
        <f>AVERAGE(AW5:AZ5)</f>
        <v>34.460950970780146</v>
      </c>
    </row>
    <row r="11" spans="2:52" x14ac:dyDescent="0.25">
      <c r="B11" s="198" t="s">
        <v>179</v>
      </c>
      <c r="C11" s="217" t="s">
        <v>180</v>
      </c>
      <c r="D11" s="218">
        <f>D6</f>
        <v>93.885000000000005</v>
      </c>
      <c r="E11" s="217">
        <f>AVERAGE(E6:H6)</f>
        <v>94.767250000000004</v>
      </c>
      <c r="F11" s="217">
        <f>AVERAGE(I6:L6)</f>
        <v>96.416499999999999</v>
      </c>
      <c r="G11" s="217">
        <f>AVERAGE(M6:P6)</f>
        <v>97.31450000000001</v>
      </c>
      <c r="H11" s="217">
        <f>AVERAGE(Q6:T6)</f>
        <v>98.237750000000005</v>
      </c>
      <c r="I11" s="217">
        <f>AVERAGE(U6:X6)</f>
        <v>99.995000000000005</v>
      </c>
      <c r="J11" s="217">
        <f>AVERAGE(Y6:AB6)</f>
        <v>102.28775</v>
      </c>
      <c r="K11" s="217">
        <f>AVERAGE(AC6:AF6)</f>
        <v>103.97450000000001</v>
      </c>
      <c r="L11" s="217">
        <f>AVERAGE(AG6:AJ6)</f>
        <v>105.34549999999999</v>
      </c>
      <c r="M11" s="217">
        <f>AVERAGE(AK6:AN6)</f>
        <v>110.14224999999999</v>
      </c>
      <c r="N11" s="217">
        <f>AVERAGE(AO6:AR6)</f>
        <v>118.01599999999999</v>
      </c>
      <c r="O11" s="217">
        <f>AVERAGE(AS6:AV6)</f>
        <v>122.26599999999999</v>
      </c>
      <c r="P11" s="217">
        <f>AVERAGE(AW6:AZ6)</f>
        <v>125.08074999999999</v>
      </c>
    </row>
    <row r="12" spans="2:52" x14ac:dyDescent="0.25">
      <c r="B12" s="201"/>
      <c r="E12" s="200"/>
      <c r="F12" s="200"/>
      <c r="G12" s="200"/>
      <c r="H12" s="200"/>
      <c r="I12" s="200"/>
      <c r="J12" s="200"/>
      <c r="K12" s="200"/>
      <c r="L12" s="200"/>
      <c r="M12" s="200"/>
      <c r="N12" s="200"/>
      <c r="O12" s="200"/>
      <c r="P12" s="200"/>
    </row>
    <row r="13" spans="2:52" x14ac:dyDescent="0.25">
      <c r="B13" s="204" t="s">
        <v>115</v>
      </c>
      <c r="C13" s="1" t="s">
        <v>182</v>
      </c>
    </row>
    <row r="14" spans="2:52" x14ac:dyDescent="0.25">
      <c r="B14" s="203"/>
      <c r="C14" s="205" t="s">
        <v>183</v>
      </c>
    </row>
    <row r="15" spans="2:52" x14ac:dyDescent="0.25">
      <c r="B15" s="203"/>
    </row>
    <row r="16" spans="2:52" x14ac:dyDescent="0.25">
      <c r="B16" s="206"/>
      <c r="C16" s="207" t="s">
        <v>199</v>
      </c>
      <c r="E16" s="208"/>
      <c r="F16" s="208"/>
      <c r="G16" s="208"/>
      <c r="H16" s="208"/>
      <c r="I16" s="208"/>
      <c r="J16" s="208"/>
      <c r="K16" s="208"/>
      <c r="L16" s="208"/>
      <c r="M16" s="208"/>
      <c r="N16" s="208"/>
    </row>
    <row r="17" spans="2:76" x14ac:dyDescent="0.25">
      <c r="B17" s="203"/>
      <c r="C17" s="205" t="s">
        <v>184</v>
      </c>
    </row>
    <row r="18" spans="2:76" x14ac:dyDescent="0.25">
      <c r="B18" s="203"/>
    </row>
    <row r="19" spans="2:76" x14ac:dyDescent="0.25">
      <c r="B19" s="203"/>
    </row>
    <row r="20" spans="2:76" x14ac:dyDescent="0.25">
      <c r="B20" s="203"/>
    </row>
    <row r="21" spans="2:76" x14ac:dyDescent="0.25">
      <c r="B21" s="30" t="s">
        <v>132</v>
      </c>
      <c r="D21" s="30"/>
      <c r="E21" s="73">
        <v>2013</v>
      </c>
      <c r="F21" s="73"/>
      <c r="G21" s="73"/>
      <c r="H21" s="73"/>
      <c r="I21" s="73">
        <v>2014</v>
      </c>
      <c r="J21" s="73"/>
      <c r="K21" s="73"/>
      <c r="L21" s="73"/>
      <c r="M21" s="73">
        <v>2015</v>
      </c>
      <c r="N21" s="73"/>
      <c r="O21" s="73"/>
      <c r="P21" s="73"/>
      <c r="Q21" s="73">
        <v>2016</v>
      </c>
      <c r="R21" s="73"/>
      <c r="S21" s="73"/>
      <c r="T21" s="73"/>
      <c r="U21" s="73">
        <v>2017</v>
      </c>
      <c r="V21" s="73"/>
      <c r="W21" s="73"/>
      <c r="X21" s="73"/>
      <c r="Y21" s="73">
        <v>2018</v>
      </c>
      <c r="Z21" s="73"/>
      <c r="AA21" s="73"/>
      <c r="AB21" s="73"/>
      <c r="AC21" s="73">
        <v>2019</v>
      </c>
      <c r="AD21" s="73"/>
      <c r="AE21" s="73"/>
      <c r="AF21" s="73"/>
      <c r="AG21" s="73">
        <v>2020</v>
      </c>
      <c r="AH21" s="73"/>
      <c r="AI21" s="73"/>
      <c r="AJ21" s="73"/>
      <c r="AK21" s="73">
        <v>2021</v>
      </c>
      <c r="AL21" s="73"/>
      <c r="AM21" s="73"/>
      <c r="AN21" s="73"/>
      <c r="AO21" s="73">
        <f>AK21+1</f>
        <v>2022</v>
      </c>
      <c r="AP21" s="73"/>
      <c r="AQ21" s="73"/>
      <c r="AR21" s="73"/>
      <c r="AS21" s="73">
        <f>AO21+1</f>
        <v>2023</v>
      </c>
      <c r="AT21" s="73"/>
      <c r="AU21" s="73"/>
      <c r="AV21" s="73"/>
      <c r="AW21" s="73">
        <f>AS21+1</f>
        <v>2024</v>
      </c>
      <c r="AX21" s="73"/>
      <c r="AY21" s="73"/>
      <c r="AZ21" s="73"/>
      <c r="BA21" s="73">
        <f>AW21+1</f>
        <v>2025</v>
      </c>
      <c r="BB21" s="73"/>
      <c r="BC21" s="73"/>
      <c r="BD21" s="73"/>
      <c r="BE21" s="73">
        <f>BA21+1</f>
        <v>2026</v>
      </c>
      <c r="BF21" s="73"/>
      <c r="BG21" s="73"/>
      <c r="BH21" s="73"/>
      <c r="BI21" s="73">
        <f>BE21+1</f>
        <v>2027</v>
      </c>
      <c r="BJ21" s="73"/>
      <c r="BK21" s="73"/>
      <c r="BL21" s="73"/>
      <c r="BM21" s="73">
        <f>BI21+1</f>
        <v>2028</v>
      </c>
      <c r="BN21" s="73"/>
      <c r="BO21" s="73"/>
      <c r="BP21" s="73"/>
      <c r="BQ21" s="73">
        <f>BM21+1</f>
        <v>2029</v>
      </c>
      <c r="BR21" s="73"/>
      <c r="BS21" s="73"/>
      <c r="BT21" s="73"/>
      <c r="BU21" s="73">
        <f>BQ21+1</f>
        <v>2030</v>
      </c>
      <c r="BV21" s="30"/>
      <c r="BW21" s="30"/>
      <c r="BX21" s="30"/>
    </row>
    <row r="22" spans="2:76" x14ac:dyDescent="0.25">
      <c r="B22" s="30" t="s">
        <v>4693</v>
      </c>
      <c r="D22" s="30" t="s">
        <v>177</v>
      </c>
      <c r="E22" s="30" t="s">
        <v>174</v>
      </c>
      <c r="F22" s="30" t="s">
        <v>175</v>
      </c>
      <c r="G22" s="30" t="s">
        <v>176</v>
      </c>
      <c r="H22" s="30" t="s">
        <v>177</v>
      </c>
      <c r="I22" s="30" t="s">
        <v>174</v>
      </c>
      <c r="J22" s="30" t="s">
        <v>175</v>
      </c>
      <c r="K22" s="30" t="s">
        <v>176</v>
      </c>
      <c r="L22" s="30" t="s">
        <v>177</v>
      </c>
      <c r="M22" s="30" t="s">
        <v>174</v>
      </c>
      <c r="N22" s="30" t="s">
        <v>175</v>
      </c>
      <c r="O22" s="30" t="s">
        <v>176</v>
      </c>
      <c r="P22" s="30" t="s">
        <v>177</v>
      </c>
      <c r="Q22" s="30" t="s">
        <v>174</v>
      </c>
      <c r="R22" s="30" t="s">
        <v>175</v>
      </c>
      <c r="S22" s="30" t="s">
        <v>176</v>
      </c>
      <c r="T22" s="30" t="s">
        <v>177</v>
      </c>
      <c r="U22" s="30" t="s">
        <v>174</v>
      </c>
      <c r="V22" s="30" t="s">
        <v>175</v>
      </c>
      <c r="W22" s="30" t="s">
        <v>176</v>
      </c>
      <c r="X22" s="30" t="s">
        <v>177</v>
      </c>
      <c r="Y22" s="30" t="s">
        <v>174</v>
      </c>
      <c r="Z22" s="30" t="s">
        <v>175</v>
      </c>
      <c r="AA22" s="30" t="s">
        <v>176</v>
      </c>
      <c r="AB22" s="30" t="s">
        <v>177</v>
      </c>
      <c r="AC22" s="30" t="s">
        <v>174</v>
      </c>
      <c r="AD22" s="30" t="s">
        <v>175</v>
      </c>
      <c r="AE22" s="30" t="s">
        <v>176</v>
      </c>
      <c r="AF22" s="30" t="s">
        <v>177</v>
      </c>
      <c r="AG22" s="30" t="s">
        <v>174</v>
      </c>
      <c r="AH22" s="30" t="s">
        <v>175</v>
      </c>
      <c r="AI22" s="30" t="s">
        <v>176</v>
      </c>
      <c r="AJ22" s="30" t="s">
        <v>177</v>
      </c>
      <c r="AK22" s="30" t="s">
        <v>174</v>
      </c>
      <c r="AL22" s="30" t="s">
        <v>175</v>
      </c>
      <c r="AM22" s="30" t="s">
        <v>176</v>
      </c>
      <c r="AN22" s="30" t="s">
        <v>177</v>
      </c>
      <c r="AO22" s="30" t="s">
        <v>174</v>
      </c>
      <c r="AP22" s="30" t="s">
        <v>175</v>
      </c>
      <c r="AQ22" s="30" t="s">
        <v>176</v>
      </c>
      <c r="AR22" s="30" t="s">
        <v>177</v>
      </c>
      <c r="AS22" s="30" t="s">
        <v>174</v>
      </c>
      <c r="AT22" s="30" t="s">
        <v>175</v>
      </c>
      <c r="AU22" s="30" t="s">
        <v>176</v>
      </c>
      <c r="AV22" s="30" t="s">
        <v>177</v>
      </c>
      <c r="AW22" s="30" t="s">
        <v>174</v>
      </c>
      <c r="AX22" s="30" t="s">
        <v>175</v>
      </c>
      <c r="AY22" s="30" t="s">
        <v>176</v>
      </c>
      <c r="AZ22" s="30" t="s">
        <v>177</v>
      </c>
      <c r="BA22" s="30" t="s">
        <v>174</v>
      </c>
      <c r="BB22" s="30" t="s">
        <v>175</v>
      </c>
      <c r="BC22" s="30" t="s">
        <v>176</v>
      </c>
      <c r="BD22" s="30" t="s">
        <v>177</v>
      </c>
      <c r="BE22" s="30" t="s">
        <v>174</v>
      </c>
      <c r="BF22" s="30" t="s">
        <v>175</v>
      </c>
      <c r="BG22" s="30" t="s">
        <v>176</v>
      </c>
      <c r="BH22" s="30" t="s">
        <v>177</v>
      </c>
      <c r="BI22" s="30" t="s">
        <v>174</v>
      </c>
      <c r="BJ22" s="30" t="s">
        <v>175</v>
      </c>
      <c r="BK22" s="30" t="s">
        <v>176</v>
      </c>
      <c r="BL22" s="30" t="s">
        <v>177</v>
      </c>
      <c r="BM22" s="30" t="s">
        <v>174</v>
      </c>
      <c r="BN22" s="30" t="s">
        <v>175</v>
      </c>
      <c r="BO22" s="30" t="s">
        <v>176</v>
      </c>
      <c r="BP22" s="30" t="s">
        <v>177</v>
      </c>
      <c r="BQ22" s="30" t="s">
        <v>174</v>
      </c>
      <c r="BR22" s="30" t="s">
        <v>175</v>
      </c>
      <c r="BS22" s="30" t="s">
        <v>176</v>
      </c>
      <c r="BT22" s="30" t="s">
        <v>177</v>
      </c>
      <c r="BU22" s="30" t="s">
        <v>174</v>
      </c>
      <c r="BV22" s="30" t="s">
        <v>175</v>
      </c>
      <c r="BW22" s="30" t="s">
        <v>176</v>
      </c>
      <c r="BX22" s="30" t="s">
        <v>177</v>
      </c>
    </row>
    <row r="24" spans="2:76" x14ac:dyDescent="0.25">
      <c r="B24" s="229" t="s">
        <v>4694</v>
      </c>
      <c r="C24" s="45" t="s">
        <v>4705</v>
      </c>
      <c r="D24" s="220">
        <v>10.09</v>
      </c>
      <c r="E24" s="220">
        <v>13.62</v>
      </c>
      <c r="F24" s="220">
        <v>14</v>
      </c>
      <c r="G24" s="220">
        <v>12.22</v>
      </c>
      <c r="H24" s="220">
        <v>11.48</v>
      </c>
      <c r="I24" s="220">
        <v>11.48</v>
      </c>
      <c r="J24" s="220">
        <v>11.5</v>
      </c>
      <c r="K24" s="220">
        <v>11.5</v>
      </c>
      <c r="L24" s="220">
        <v>12.1</v>
      </c>
      <c r="M24" s="220">
        <v>12.21</v>
      </c>
      <c r="N24" s="220">
        <v>12.29</v>
      </c>
      <c r="O24" s="220">
        <v>12.52</v>
      </c>
      <c r="P24" s="220">
        <v>12.73</v>
      </c>
      <c r="Q24" s="220">
        <v>12.73</v>
      </c>
      <c r="R24" s="220">
        <v>12.73</v>
      </c>
      <c r="S24" s="220">
        <v>12.73</v>
      </c>
      <c r="T24" s="220">
        <v>12.73</v>
      </c>
      <c r="U24" s="220">
        <v>13.57</v>
      </c>
      <c r="V24" s="220">
        <v>13.8</v>
      </c>
      <c r="W24" s="220">
        <v>14.75</v>
      </c>
      <c r="X24" s="220">
        <v>15.06</v>
      </c>
      <c r="Y24" s="220">
        <v>14.61</v>
      </c>
      <c r="Z24" s="220">
        <v>14.65</v>
      </c>
      <c r="AA24" s="220">
        <v>15.05</v>
      </c>
      <c r="AB24" s="220">
        <v>15.31</v>
      </c>
      <c r="AC24" s="220">
        <v>15.73</v>
      </c>
      <c r="AD24" s="220">
        <v>17.45</v>
      </c>
      <c r="AE24" s="220">
        <v>17.16</v>
      </c>
      <c r="AF24" s="220">
        <v>17</v>
      </c>
      <c r="AG24" s="230">
        <v>17.87</v>
      </c>
      <c r="AH24" s="230">
        <v>16.68</v>
      </c>
      <c r="AI24" s="230">
        <v>16.68</v>
      </c>
      <c r="AJ24" s="230">
        <v>16.93</v>
      </c>
      <c r="AK24" s="230">
        <v>17.8</v>
      </c>
      <c r="AL24" s="230">
        <v>18.8</v>
      </c>
      <c r="AM24" s="230">
        <v>23.3</v>
      </c>
      <c r="AN24" s="230">
        <v>28.26</v>
      </c>
      <c r="AO24" s="231">
        <v>29.15</v>
      </c>
      <c r="AP24" s="230">
        <v>30.85</v>
      </c>
      <c r="AQ24" s="230">
        <v>27</v>
      </c>
      <c r="AR24" s="230">
        <v>26.8</v>
      </c>
      <c r="AS24" s="230">
        <v>27.85</v>
      </c>
      <c r="AT24" s="230">
        <v>30.33</v>
      </c>
      <c r="AU24" s="230">
        <v>35.200000000000003</v>
      </c>
      <c r="AV24" s="230">
        <v>38.729999999999997</v>
      </c>
      <c r="AW24" s="230">
        <v>41.76</v>
      </c>
      <c r="AX24" s="230">
        <v>37.020000000000003</v>
      </c>
      <c r="AY24" s="230">
        <v>30.24</v>
      </c>
      <c r="AZ24" s="230">
        <v>31.91</v>
      </c>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row>
    <row r="25" spans="2:76" x14ac:dyDescent="0.25">
      <c r="B25" s="199" t="s">
        <v>4695</v>
      </c>
      <c r="C25" s="48" t="s">
        <v>4705</v>
      </c>
      <c r="D25" s="232">
        <v>10</v>
      </c>
      <c r="E25" s="232">
        <v>10.71</v>
      </c>
      <c r="F25" s="232">
        <v>10.71</v>
      </c>
      <c r="G25" s="232">
        <v>10.71</v>
      </c>
      <c r="H25" s="232">
        <v>10.71</v>
      </c>
      <c r="I25" s="232">
        <v>11.34</v>
      </c>
      <c r="J25" s="232">
        <v>11.34</v>
      </c>
      <c r="K25" s="232">
        <v>11.34</v>
      </c>
      <c r="L25" s="232">
        <v>11.34</v>
      </c>
      <c r="M25" s="232">
        <v>12.1</v>
      </c>
      <c r="N25" s="232">
        <v>12.1</v>
      </c>
      <c r="O25" s="232">
        <v>12.1</v>
      </c>
      <c r="P25" s="232">
        <v>12.1</v>
      </c>
      <c r="Q25" s="232">
        <v>12.73</v>
      </c>
      <c r="R25" s="232">
        <v>12.73</v>
      </c>
      <c r="S25" s="232">
        <v>12.73</v>
      </c>
      <c r="T25" s="232">
        <v>12.73</v>
      </c>
      <c r="U25" s="232">
        <v>13.57</v>
      </c>
      <c r="V25" s="232">
        <v>13.57</v>
      </c>
      <c r="W25" s="232">
        <v>13.57</v>
      </c>
      <c r="X25" s="232">
        <v>13.57</v>
      </c>
      <c r="Y25" s="232">
        <v>14.53</v>
      </c>
      <c r="Z25" s="232">
        <v>14.53</v>
      </c>
      <c r="AA25" s="232">
        <v>14.53</v>
      </c>
      <c r="AB25" s="232">
        <v>14.53</v>
      </c>
      <c r="AC25" s="232">
        <v>15.62</v>
      </c>
      <c r="AD25" s="232">
        <v>15.62</v>
      </c>
      <c r="AE25" s="232">
        <v>15.62</v>
      </c>
      <c r="AF25" s="232">
        <v>15.62</v>
      </c>
      <c r="AG25" s="232">
        <v>16.68</v>
      </c>
      <c r="AH25" s="232">
        <v>16.68</v>
      </c>
      <c r="AI25" s="232">
        <v>16.68</v>
      </c>
      <c r="AJ25" s="232">
        <v>16.68</v>
      </c>
      <c r="AK25" s="232">
        <v>17.71</v>
      </c>
      <c r="AL25" s="232">
        <v>17.71</v>
      </c>
      <c r="AM25" s="232">
        <v>17.71</v>
      </c>
      <c r="AN25" s="232">
        <v>17.71</v>
      </c>
      <c r="AO25" s="233">
        <v>19.7</v>
      </c>
      <c r="AP25" s="233">
        <f>AO25</f>
        <v>19.7</v>
      </c>
      <c r="AQ25" s="233">
        <f>AO25</f>
        <v>19.7</v>
      </c>
      <c r="AR25" s="233">
        <f>AO25</f>
        <v>19.7</v>
      </c>
      <c r="AS25" s="233">
        <v>22.21</v>
      </c>
      <c r="AT25" s="233">
        <f>AS25</f>
        <v>22.21</v>
      </c>
      <c r="AU25" s="233">
        <f>AS25</f>
        <v>22.21</v>
      </c>
      <c r="AV25" s="233">
        <f>AS25</f>
        <v>22.21</v>
      </c>
      <c r="AW25" s="233">
        <v>24.4</v>
      </c>
      <c r="AX25" s="233">
        <f>AW25</f>
        <v>24.4</v>
      </c>
      <c r="AY25" s="233">
        <f>AW25</f>
        <v>24.4</v>
      </c>
      <c r="AZ25" s="233">
        <f>AW25</f>
        <v>24.4</v>
      </c>
      <c r="BA25" s="234"/>
      <c r="BB25" s="234"/>
      <c r="BC25" s="234"/>
      <c r="BD25" s="234"/>
      <c r="BE25" s="234"/>
      <c r="BF25" s="234"/>
      <c r="BG25" s="234"/>
      <c r="BH25" s="234"/>
      <c r="BI25" s="234"/>
      <c r="BJ25" s="234"/>
      <c r="BK25" s="234"/>
      <c r="BL25" s="234"/>
      <c r="BM25" s="234"/>
      <c r="BN25" s="234"/>
      <c r="BO25" s="234"/>
      <c r="BP25" s="234"/>
      <c r="BQ25" s="234"/>
      <c r="BR25" s="234"/>
      <c r="BS25" s="234"/>
      <c r="BT25" s="234"/>
      <c r="BU25" s="234"/>
      <c r="BV25" s="234"/>
      <c r="BW25" s="234"/>
      <c r="BX25" s="234"/>
    </row>
    <row r="26" spans="2:76" x14ac:dyDescent="0.25">
      <c r="B26" s="30"/>
    </row>
    <row r="27" spans="2:76" x14ac:dyDescent="0.25">
      <c r="B27" s="229" t="s">
        <v>4696</v>
      </c>
      <c r="C27" s="45" t="s">
        <v>4705</v>
      </c>
      <c r="D27" s="230">
        <v>40</v>
      </c>
      <c r="E27" s="230">
        <v>40</v>
      </c>
      <c r="F27" s="230">
        <v>40</v>
      </c>
      <c r="G27" s="230">
        <v>40</v>
      </c>
      <c r="H27" s="230">
        <v>40</v>
      </c>
      <c r="I27" s="230">
        <v>42.38</v>
      </c>
      <c r="J27" s="230">
        <v>42.38</v>
      </c>
      <c r="K27" s="230">
        <v>42.38</v>
      </c>
      <c r="L27" s="230">
        <v>42.38</v>
      </c>
      <c r="M27" s="230">
        <v>45.2</v>
      </c>
      <c r="N27" s="230">
        <v>45.2</v>
      </c>
      <c r="O27" s="230">
        <v>45.2</v>
      </c>
      <c r="P27" s="230">
        <v>45.2</v>
      </c>
      <c r="Q27" s="230">
        <v>47.54</v>
      </c>
      <c r="R27" s="230">
        <v>47.54</v>
      </c>
      <c r="S27" s="230">
        <v>47.54</v>
      </c>
      <c r="T27" s="230">
        <v>47.54</v>
      </c>
      <c r="U27" s="230">
        <v>50.69</v>
      </c>
      <c r="V27" s="230">
        <v>50.69</v>
      </c>
      <c r="W27" s="230">
        <v>50.69</v>
      </c>
      <c r="X27" s="230">
        <v>50.69</v>
      </c>
      <c r="Y27" s="230">
        <v>54.26</v>
      </c>
      <c r="Z27" s="230">
        <v>54.26</v>
      </c>
      <c r="AA27" s="230">
        <v>54.26</v>
      </c>
      <c r="AB27" s="230">
        <v>54.26</v>
      </c>
      <c r="AC27" s="230">
        <v>58.34</v>
      </c>
      <c r="AD27" s="230">
        <v>58.34</v>
      </c>
      <c r="AE27" s="230">
        <v>58.34</v>
      </c>
      <c r="AF27" s="230">
        <v>58.34</v>
      </c>
      <c r="AG27" s="230">
        <v>62.29</v>
      </c>
      <c r="AH27" s="230">
        <v>62.29</v>
      </c>
      <c r="AI27" s="230">
        <v>62.29</v>
      </c>
      <c r="AJ27" s="230">
        <v>62.29</v>
      </c>
      <c r="AK27" s="230">
        <v>41.4</v>
      </c>
      <c r="AL27" s="230">
        <v>41.4</v>
      </c>
      <c r="AM27" s="230">
        <v>41.4</v>
      </c>
      <c r="AN27" s="230">
        <v>41.4</v>
      </c>
      <c r="AO27" s="216">
        <v>46.05</v>
      </c>
      <c r="AP27" s="216">
        <f>AO27</f>
        <v>46.05</v>
      </c>
      <c r="AQ27" s="216">
        <f>AO27</f>
        <v>46.05</v>
      </c>
      <c r="AR27" s="216">
        <f>AO27</f>
        <v>46.05</v>
      </c>
      <c r="AS27" s="216">
        <v>51.92</v>
      </c>
      <c r="AT27" s="216">
        <f>AS27</f>
        <v>51.92</v>
      </c>
      <c r="AU27" s="216">
        <f>AS27</f>
        <v>51.92</v>
      </c>
      <c r="AV27" s="216">
        <f>AS27</f>
        <v>51.92</v>
      </c>
      <c r="AW27" s="216">
        <v>56.2</v>
      </c>
      <c r="AX27" s="216">
        <f>AW27</f>
        <v>56.2</v>
      </c>
      <c r="AY27" s="216">
        <f>AW27</f>
        <v>56.2</v>
      </c>
      <c r="AZ27" s="216">
        <f>AW27</f>
        <v>56.2</v>
      </c>
      <c r="BA27" s="235">
        <v>60.47</v>
      </c>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row>
    <row r="28" spans="2:76" x14ac:dyDescent="0.25">
      <c r="B28" s="30" t="s">
        <v>4697</v>
      </c>
      <c r="C28" s="1" t="s">
        <v>4705</v>
      </c>
      <c r="D28" s="211">
        <v>45</v>
      </c>
      <c r="E28" s="211">
        <v>45</v>
      </c>
      <c r="F28" s="211">
        <v>45</v>
      </c>
      <c r="G28" s="211">
        <v>45</v>
      </c>
      <c r="H28" s="211">
        <v>45</v>
      </c>
      <c r="I28" s="211">
        <v>47.68</v>
      </c>
      <c r="J28" s="211">
        <v>47.68</v>
      </c>
      <c r="K28" s="211">
        <v>47.68</v>
      </c>
      <c r="L28" s="211">
        <v>47.68</v>
      </c>
      <c r="M28" s="211">
        <v>50.86</v>
      </c>
      <c r="N28" s="211">
        <v>50.86</v>
      </c>
      <c r="O28" s="211">
        <v>50.86</v>
      </c>
      <c r="P28" s="211">
        <v>50.86</v>
      </c>
      <c r="Q28" s="211">
        <v>53.49</v>
      </c>
      <c r="R28" s="211">
        <v>53.49</v>
      </c>
      <c r="S28" s="211">
        <v>53.49</v>
      </c>
      <c r="T28" s="211">
        <v>53.49</v>
      </c>
      <c r="U28" s="211">
        <v>57.04</v>
      </c>
      <c r="V28" s="211">
        <v>57.04</v>
      </c>
      <c r="W28" s="211">
        <v>57.04</v>
      </c>
      <c r="X28" s="211">
        <v>57.04</v>
      </c>
      <c r="Y28" s="211">
        <v>61.06</v>
      </c>
      <c r="Z28" s="211">
        <v>61.06</v>
      </c>
      <c r="AA28" s="211">
        <v>61.06</v>
      </c>
      <c r="AB28" s="211">
        <v>61.06</v>
      </c>
      <c r="AC28" s="211">
        <v>65.650000000000006</v>
      </c>
      <c r="AD28" s="211">
        <v>65.650000000000006</v>
      </c>
      <c r="AE28" s="211">
        <v>65.650000000000006</v>
      </c>
      <c r="AF28" s="211">
        <v>65.650000000000006</v>
      </c>
      <c r="AG28" s="211">
        <v>70.09</v>
      </c>
      <c r="AH28" s="211">
        <v>70.09</v>
      </c>
      <c r="AI28" s="211">
        <v>70.09</v>
      </c>
      <c r="AJ28" s="211">
        <v>70.09</v>
      </c>
      <c r="AK28" s="211">
        <v>53.2</v>
      </c>
      <c r="AL28" s="211">
        <v>53.2</v>
      </c>
      <c r="AM28" s="211">
        <v>53.2</v>
      </c>
      <c r="AN28" s="211">
        <v>53.2</v>
      </c>
      <c r="AO28" s="111">
        <v>59.17</v>
      </c>
      <c r="AP28" s="111">
        <f>AO28</f>
        <v>59.17</v>
      </c>
      <c r="AQ28" s="111">
        <f>AO28</f>
        <v>59.17</v>
      </c>
      <c r="AR28" s="111">
        <f>AO28</f>
        <v>59.17</v>
      </c>
      <c r="AS28" s="111">
        <v>66.709999999999994</v>
      </c>
      <c r="AT28" s="111">
        <f>AS28</f>
        <v>66.709999999999994</v>
      </c>
      <c r="AU28" s="111">
        <f>AS28</f>
        <v>66.709999999999994</v>
      </c>
      <c r="AV28" s="111">
        <f>AS28</f>
        <v>66.709999999999994</v>
      </c>
      <c r="AW28" s="111">
        <v>72.209999999999994</v>
      </c>
      <c r="AX28" s="111">
        <f>AW28</f>
        <v>72.209999999999994</v>
      </c>
      <c r="AY28" s="111">
        <f>AW28</f>
        <v>72.209999999999994</v>
      </c>
      <c r="AZ28" s="111">
        <f>AW28</f>
        <v>72.209999999999994</v>
      </c>
      <c r="BA28" s="209">
        <v>77.7</v>
      </c>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row>
    <row r="29" spans="2:76" x14ac:dyDescent="0.25">
      <c r="B29" s="199" t="s">
        <v>4702</v>
      </c>
      <c r="C29" s="48" t="s">
        <v>4705</v>
      </c>
      <c r="D29" s="232">
        <v>50</v>
      </c>
      <c r="E29" s="232">
        <v>50</v>
      </c>
      <c r="F29" s="232">
        <v>50</v>
      </c>
      <c r="G29" s="232">
        <v>50</v>
      </c>
      <c r="H29" s="232">
        <v>50</v>
      </c>
      <c r="I29" s="232">
        <v>52.98</v>
      </c>
      <c r="J29" s="232">
        <v>52.98</v>
      </c>
      <c r="K29" s="232">
        <v>52.98</v>
      </c>
      <c r="L29" s="232">
        <v>52.98</v>
      </c>
      <c r="M29" s="232">
        <v>56.51</v>
      </c>
      <c r="N29" s="232">
        <v>56.51</v>
      </c>
      <c r="O29" s="232">
        <v>56.51</v>
      </c>
      <c r="P29" s="232">
        <v>56.51</v>
      </c>
      <c r="Q29" s="232">
        <v>59.43</v>
      </c>
      <c r="R29" s="232">
        <v>59.43</v>
      </c>
      <c r="S29" s="232">
        <v>59.43</v>
      </c>
      <c r="T29" s="232">
        <v>59.43</v>
      </c>
      <c r="U29" s="232">
        <v>63.37</v>
      </c>
      <c r="V29" s="232">
        <v>63.37</v>
      </c>
      <c r="W29" s="232">
        <v>63.37</v>
      </c>
      <c r="X29" s="232">
        <v>63.37</v>
      </c>
      <c r="Y29" s="232">
        <v>67.83</v>
      </c>
      <c r="Z29" s="232">
        <v>67.83</v>
      </c>
      <c r="AA29" s="232">
        <v>67.83</v>
      </c>
      <c r="AB29" s="232">
        <v>67.83</v>
      </c>
      <c r="AC29" s="232">
        <v>72.930000000000007</v>
      </c>
      <c r="AD29" s="232">
        <v>72.930000000000007</v>
      </c>
      <c r="AE29" s="232">
        <v>72.930000000000007</v>
      </c>
      <c r="AF29" s="232">
        <v>72.930000000000007</v>
      </c>
      <c r="AG29" s="232">
        <v>77.86</v>
      </c>
      <c r="AH29" s="232">
        <v>77.86</v>
      </c>
      <c r="AI29" s="232">
        <v>77.86</v>
      </c>
      <c r="AJ29" s="232">
        <v>77.86</v>
      </c>
      <c r="AK29" s="232">
        <v>65</v>
      </c>
      <c r="AL29" s="232">
        <v>65</v>
      </c>
      <c r="AM29" s="232">
        <v>65</v>
      </c>
      <c r="AN29" s="232">
        <v>65</v>
      </c>
      <c r="AO29" s="233">
        <v>72.290000000000006</v>
      </c>
      <c r="AP29" s="233">
        <f>AO29</f>
        <v>72.290000000000006</v>
      </c>
      <c r="AQ29" s="233">
        <f>AO29</f>
        <v>72.290000000000006</v>
      </c>
      <c r="AR29" s="233">
        <f>AO29</f>
        <v>72.290000000000006</v>
      </c>
      <c r="AS29" s="233">
        <v>81.5</v>
      </c>
      <c r="AT29" s="233">
        <f>AS29</f>
        <v>81.5</v>
      </c>
      <c r="AU29" s="233">
        <f>AS29</f>
        <v>81.5</v>
      </c>
      <c r="AV29" s="233">
        <f>AS29</f>
        <v>81.5</v>
      </c>
      <c r="AW29" s="233">
        <v>88.22</v>
      </c>
      <c r="AX29" s="233">
        <f>AW29</f>
        <v>88.22</v>
      </c>
      <c r="AY29" s="233">
        <f>AW29</f>
        <v>88.22</v>
      </c>
      <c r="AZ29" s="233">
        <f>AW29</f>
        <v>88.22</v>
      </c>
      <c r="BA29" s="234"/>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row>
    <row r="31" spans="2:76" x14ac:dyDescent="0.25">
      <c r="B31" s="229" t="s">
        <v>4694</v>
      </c>
      <c r="C31" s="45" t="s">
        <v>4706</v>
      </c>
      <c r="D31" s="216">
        <f>D24*$O$11/D$11</f>
        <v>13.140160195984448</v>
      </c>
      <c r="E31" s="216">
        <f>E24*$O$11/$E$11</f>
        <v>17.572135099414616</v>
      </c>
      <c r="F31" s="216">
        <f t="shared" ref="F31:H31" si="1">F24*$O$11/$E$11</f>
        <v>18.062400249031178</v>
      </c>
      <c r="G31" s="216">
        <f t="shared" si="1"/>
        <v>15.7658950745115</v>
      </c>
      <c r="H31" s="216">
        <f t="shared" si="1"/>
        <v>14.811168204205565</v>
      </c>
      <c r="I31" s="216">
        <f>I24*$O$11/$F$11</f>
        <v>14.557816141428075</v>
      </c>
      <c r="J31" s="216">
        <f t="shared" ref="J31:L31" si="2">J24*$O$11/$F$11</f>
        <v>14.583178190454953</v>
      </c>
      <c r="K31" s="216">
        <f t="shared" si="2"/>
        <v>14.583178190454953</v>
      </c>
      <c r="L31" s="216">
        <f t="shared" si="2"/>
        <v>15.344039661261297</v>
      </c>
      <c r="M31" s="216">
        <f>M24*$O$11/$G$11</f>
        <v>15.340651804201839</v>
      </c>
      <c r="N31" s="216">
        <f t="shared" ref="N31:P31" si="3">N24*$O$11/$G$11</f>
        <v>15.441163855335018</v>
      </c>
      <c r="O31" s="216">
        <f t="shared" si="3"/>
        <v>15.730136002342917</v>
      </c>
      <c r="P31" s="216">
        <f t="shared" si="3"/>
        <v>15.993980136567519</v>
      </c>
      <c r="Q31" s="216">
        <f>Q24*$O$11/$H$11</f>
        <v>15.843666818509176</v>
      </c>
      <c r="R31" s="216">
        <f t="shared" ref="R31:T31" si="4">R24*$O$11/$H$11</f>
        <v>15.843666818509176</v>
      </c>
      <c r="S31" s="216">
        <f t="shared" si="4"/>
        <v>15.843666818509176</v>
      </c>
      <c r="T31" s="216">
        <f t="shared" si="4"/>
        <v>15.843666818509176</v>
      </c>
      <c r="U31" s="216">
        <f>U24*$O$11/$I$11</f>
        <v>16.592325816290813</v>
      </c>
      <c r="V31" s="216">
        <f t="shared" ref="V31:X31" si="5">V24*$O$11/$I$11</f>
        <v>16.87355167758388</v>
      </c>
      <c r="W31" s="216">
        <f t="shared" si="5"/>
        <v>18.03513675683784</v>
      </c>
      <c r="X31" s="216">
        <f t="shared" si="5"/>
        <v>18.41418030901545</v>
      </c>
      <c r="Y31" s="216">
        <f>Y24*$O$11/$J$11</f>
        <v>17.463540453280082</v>
      </c>
      <c r="Z31" s="216">
        <f t="shared" ref="Z31:AB31" si="6">Z24*$O$11/$J$11</f>
        <v>17.511353021256209</v>
      </c>
      <c r="AA31" s="216">
        <f t="shared" si="6"/>
        <v>17.989478701017472</v>
      </c>
      <c r="AB31" s="216">
        <f t="shared" si="6"/>
        <v>18.300260392862292</v>
      </c>
      <c r="AC31" s="216">
        <f>AC24*$O$11/$K$11</f>
        <v>18.49726788779941</v>
      </c>
      <c r="AD31" s="216">
        <f t="shared" ref="AD31:AF31" si="7">AD24*$O$11/$K$11</f>
        <v>20.519855349148106</v>
      </c>
      <c r="AE31" s="216">
        <f t="shared" si="7"/>
        <v>20.178837695781173</v>
      </c>
      <c r="AF31" s="216">
        <f t="shared" si="7"/>
        <v>19.990690024958042</v>
      </c>
      <c r="AG31" s="216">
        <f>AG24*$O$11/$L$11</f>
        <v>20.740263418940536</v>
      </c>
      <c r="AH31" s="216">
        <f t="shared" ref="AH31:AJ31" si="8">AH24*$O$11/$L$11</f>
        <v>19.359126683152105</v>
      </c>
      <c r="AI31" s="216">
        <f t="shared" si="8"/>
        <v>19.359126683152105</v>
      </c>
      <c r="AJ31" s="216">
        <f t="shared" si="8"/>
        <v>19.649281459578244</v>
      </c>
      <c r="AK31" s="216">
        <f>AK24*$O$11/$M$11</f>
        <v>19.759309438476155</v>
      </c>
      <c r="AL31" s="216">
        <f t="shared" ref="AL31:AN31" si="9">AL24*$O$11/$M$11</f>
        <v>20.869383002435487</v>
      </c>
      <c r="AM31" s="216">
        <f t="shared" si="9"/>
        <v>25.864714040252494</v>
      </c>
      <c r="AN31" s="216">
        <f t="shared" si="9"/>
        <v>31.370678917490796</v>
      </c>
      <c r="AO31" s="216">
        <f>AO24*$O$11/$N$11</f>
        <v>30.199751728579173</v>
      </c>
      <c r="AP31" s="216">
        <f t="shared" ref="AP31:AR31" si="10">AP24*$O$11/$N$11</f>
        <v>31.960972241052062</v>
      </c>
      <c r="AQ31" s="216">
        <f t="shared" si="10"/>
        <v>27.972325786334057</v>
      </c>
      <c r="AR31" s="216">
        <f t="shared" si="10"/>
        <v>27.765123373101954</v>
      </c>
      <c r="AS31" s="216">
        <f>AS24*$O$11/$O$11</f>
        <v>27.85</v>
      </c>
      <c r="AT31" s="216">
        <f t="shared" ref="AT31:AV31" si="11">AT24*$O$11/$O$11</f>
        <v>30.33</v>
      </c>
      <c r="AU31" s="216">
        <f t="shared" si="11"/>
        <v>35.200000000000003</v>
      </c>
      <c r="AV31" s="216">
        <f t="shared" si="11"/>
        <v>38.729999999999997</v>
      </c>
      <c r="AW31" s="216">
        <f>AW24*$O$11/$P$11</f>
        <v>40.820255395014819</v>
      </c>
      <c r="AX31" s="216">
        <f t="shared" ref="AX31:AZ31" si="12">AX24*$O$11/$P$11</f>
        <v>36.186921808511705</v>
      </c>
      <c r="AY31" s="216">
        <f t="shared" si="12"/>
        <v>29.559495286045212</v>
      </c>
      <c r="AZ31" s="216">
        <f t="shared" si="12"/>
        <v>31.191914503230912</v>
      </c>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row>
    <row r="32" spans="2:76" x14ac:dyDescent="0.25">
      <c r="B32" s="199" t="s">
        <v>4695</v>
      </c>
      <c r="C32" s="48" t="s">
        <v>4706</v>
      </c>
      <c r="D32" s="233">
        <f>10*$O$11/$D$11</f>
        <v>13.022953613463278</v>
      </c>
      <c r="E32" s="233">
        <f t="shared" ref="E32:H32" si="13">E25*$O$11/$E$11</f>
        <v>13.817736190508851</v>
      </c>
      <c r="F32" s="233">
        <f t="shared" si="13"/>
        <v>13.817736190508851</v>
      </c>
      <c r="G32" s="233">
        <f t="shared" si="13"/>
        <v>13.817736190508851</v>
      </c>
      <c r="H32" s="233">
        <f t="shared" si="13"/>
        <v>13.817736190508851</v>
      </c>
      <c r="I32" s="233">
        <f t="shared" ref="I32:L32" si="14">I25*$O$11/$F$11</f>
        <v>14.380281798239928</v>
      </c>
      <c r="J32" s="233">
        <f t="shared" si="14"/>
        <v>14.380281798239928</v>
      </c>
      <c r="K32" s="233">
        <f t="shared" si="14"/>
        <v>14.380281798239928</v>
      </c>
      <c r="L32" s="233">
        <f t="shared" si="14"/>
        <v>14.380281798239928</v>
      </c>
      <c r="M32" s="233">
        <f t="shared" ref="M32:P32" si="15">M25*$O$11/$G$11</f>
        <v>15.202447733893711</v>
      </c>
      <c r="N32" s="233">
        <f t="shared" si="15"/>
        <v>15.202447733893711</v>
      </c>
      <c r="O32" s="233">
        <f t="shared" si="15"/>
        <v>15.202447733893711</v>
      </c>
      <c r="P32" s="233">
        <f t="shared" si="15"/>
        <v>15.202447733893711</v>
      </c>
      <c r="Q32" s="233">
        <f t="shared" ref="Q32:T32" si="16">Q25*$O$11/$H$11</f>
        <v>15.843666818509176</v>
      </c>
      <c r="R32" s="233">
        <f t="shared" si="16"/>
        <v>15.843666818509176</v>
      </c>
      <c r="S32" s="233">
        <f t="shared" si="16"/>
        <v>15.843666818509176</v>
      </c>
      <c r="T32" s="233">
        <f t="shared" si="16"/>
        <v>15.843666818509176</v>
      </c>
      <c r="U32" s="233">
        <f t="shared" ref="U32:X32" si="17">U25*$O$11/$I$11</f>
        <v>16.592325816290813</v>
      </c>
      <c r="V32" s="233">
        <f t="shared" si="17"/>
        <v>16.592325816290813</v>
      </c>
      <c r="W32" s="233">
        <f t="shared" si="17"/>
        <v>16.592325816290813</v>
      </c>
      <c r="X32" s="233">
        <f t="shared" si="17"/>
        <v>16.592325816290813</v>
      </c>
      <c r="Y32" s="233">
        <f t="shared" ref="Y32:AB32" si="18">Y25*$O$11/$J$11</f>
        <v>17.367915317327828</v>
      </c>
      <c r="Z32" s="233">
        <f t="shared" si="18"/>
        <v>17.367915317327828</v>
      </c>
      <c r="AA32" s="233">
        <f t="shared" si="18"/>
        <v>17.367915317327828</v>
      </c>
      <c r="AB32" s="233">
        <f t="shared" si="18"/>
        <v>17.367915317327828</v>
      </c>
      <c r="AC32" s="233">
        <f t="shared" ref="AC32:AF32" si="19">AC25*$O$11/$K$11</f>
        <v>18.367916364108506</v>
      </c>
      <c r="AD32" s="233">
        <f t="shared" si="19"/>
        <v>18.367916364108506</v>
      </c>
      <c r="AE32" s="233">
        <f t="shared" si="19"/>
        <v>18.367916364108506</v>
      </c>
      <c r="AF32" s="233">
        <f t="shared" si="19"/>
        <v>18.367916364108506</v>
      </c>
      <c r="AG32" s="233">
        <f t="shared" ref="AG32:AJ32" si="20">AG25*$O$11/$L$11</f>
        <v>19.359126683152105</v>
      </c>
      <c r="AH32" s="233">
        <f t="shared" si="20"/>
        <v>19.359126683152105</v>
      </c>
      <c r="AI32" s="233">
        <f t="shared" si="20"/>
        <v>19.359126683152105</v>
      </c>
      <c r="AJ32" s="233">
        <f t="shared" si="20"/>
        <v>19.359126683152105</v>
      </c>
      <c r="AK32" s="233">
        <f t="shared" ref="AK32:AN32" si="21">AK25*$O$11/$M$11</f>
        <v>19.659402817719815</v>
      </c>
      <c r="AL32" s="233">
        <f t="shared" si="21"/>
        <v>19.659402817719815</v>
      </c>
      <c r="AM32" s="233">
        <f t="shared" si="21"/>
        <v>19.659402817719815</v>
      </c>
      <c r="AN32" s="233">
        <f t="shared" si="21"/>
        <v>19.659402817719815</v>
      </c>
      <c r="AO32" s="233">
        <f t="shared" ref="AO32:AR32" si="22">AO25*$O$11/$N$11</f>
        <v>20.409437703362254</v>
      </c>
      <c r="AP32" s="233">
        <f t="shared" si="22"/>
        <v>20.409437703362254</v>
      </c>
      <c r="AQ32" s="233">
        <f t="shared" si="22"/>
        <v>20.409437703362254</v>
      </c>
      <c r="AR32" s="233">
        <f t="shared" si="22"/>
        <v>20.409437703362254</v>
      </c>
      <c r="AS32" s="233">
        <f t="shared" ref="AS32:AV32" si="23">AS25*$O$11/$O$11</f>
        <v>22.21</v>
      </c>
      <c r="AT32" s="233">
        <f t="shared" si="23"/>
        <v>22.21</v>
      </c>
      <c r="AU32" s="233">
        <f t="shared" si="23"/>
        <v>22.21</v>
      </c>
      <c r="AV32" s="233">
        <f t="shared" si="23"/>
        <v>22.21</v>
      </c>
      <c r="AW32" s="233">
        <f t="shared" ref="AW32:AZ32" si="24">AW25*$O$11/$P$11</f>
        <v>23.850915508581451</v>
      </c>
      <c r="AX32" s="233">
        <f t="shared" si="24"/>
        <v>23.850915508581451</v>
      </c>
      <c r="AY32" s="233">
        <f t="shared" si="24"/>
        <v>23.850915508581451</v>
      </c>
      <c r="AZ32" s="233">
        <f t="shared" si="24"/>
        <v>23.850915508581451</v>
      </c>
      <c r="BA32" s="111">
        <f>AZ32*1.05</f>
        <v>25.043461284010526</v>
      </c>
      <c r="BB32" s="111">
        <f>BA32</f>
        <v>25.043461284010526</v>
      </c>
      <c r="BC32" s="111">
        <f t="shared" ref="BC32:BD35" si="25">BB32</f>
        <v>25.043461284010526</v>
      </c>
      <c r="BD32" s="111">
        <f t="shared" si="25"/>
        <v>25.043461284010526</v>
      </c>
      <c r="BE32" s="111">
        <f>BD32*1.05</f>
        <v>26.295634348211053</v>
      </c>
      <c r="BF32" s="111">
        <f>BE32</f>
        <v>26.295634348211053</v>
      </c>
      <c r="BG32" s="111">
        <f t="shared" ref="BG32:BH35" si="26">BF32</f>
        <v>26.295634348211053</v>
      </c>
      <c r="BH32" s="111">
        <f t="shared" si="26"/>
        <v>26.295634348211053</v>
      </c>
      <c r="BI32" s="111">
        <f>BH32*1.05</f>
        <v>27.610416065621607</v>
      </c>
      <c r="BJ32" s="111">
        <f>BI32</f>
        <v>27.610416065621607</v>
      </c>
      <c r="BK32" s="111">
        <f t="shared" ref="BK32:BL35" si="27">BJ32</f>
        <v>27.610416065621607</v>
      </c>
      <c r="BL32" s="111">
        <f t="shared" si="27"/>
        <v>27.610416065621607</v>
      </c>
      <c r="BM32" s="111">
        <f>BL32*1.05</f>
        <v>28.99093686890269</v>
      </c>
      <c r="BN32" s="111">
        <f>BM32</f>
        <v>28.99093686890269</v>
      </c>
      <c r="BO32" s="111">
        <f t="shared" ref="BO32:BP35" si="28">BN32</f>
        <v>28.99093686890269</v>
      </c>
      <c r="BP32" s="111">
        <f t="shared" si="28"/>
        <v>28.99093686890269</v>
      </c>
      <c r="BQ32" s="111">
        <f>BP32*1.05</f>
        <v>30.440483712347827</v>
      </c>
      <c r="BR32" s="111">
        <f>BQ32</f>
        <v>30.440483712347827</v>
      </c>
      <c r="BS32" s="111">
        <f t="shared" ref="BS32:BT35" si="29">BR32</f>
        <v>30.440483712347827</v>
      </c>
      <c r="BT32" s="111">
        <f t="shared" si="29"/>
        <v>30.440483712347827</v>
      </c>
      <c r="BU32" s="111">
        <f>BT32*1.05</f>
        <v>31.962507897965221</v>
      </c>
      <c r="BV32" s="111">
        <f>BU32</f>
        <v>31.962507897965221</v>
      </c>
      <c r="BW32" s="111">
        <f t="shared" ref="BW32:BX35" si="30">BV32</f>
        <v>31.962507897965221</v>
      </c>
      <c r="BX32" s="111">
        <f t="shared" si="30"/>
        <v>31.962507897965221</v>
      </c>
    </row>
    <row r="33" spans="2:76" x14ac:dyDescent="0.25">
      <c r="B33" s="30"/>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row>
    <row r="34" spans="2:76" x14ac:dyDescent="0.25">
      <c r="B34" s="229" t="s">
        <v>4696</v>
      </c>
      <c r="C34" s="45" t="s">
        <v>4706</v>
      </c>
      <c r="D34" s="216">
        <f>E34</f>
        <v>51.606857854374788</v>
      </c>
      <c r="E34" s="216">
        <f t="shared" ref="E34:H34" si="31">E27*$O$11/$E$11</f>
        <v>51.606857854374788</v>
      </c>
      <c r="F34" s="216">
        <f t="shared" si="31"/>
        <v>51.606857854374788</v>
      </c>
      <c r="G34" s="216">
        <f t="shared" si="31"/>
        <v>51.606857854374788</v>
      </c>
      <c r="H34" s="216">
        <f t="shared" si="31"/>
        <v>51.606857854374788</v>
      </c>
      <c r="I34" s="216">
        <f t="shared" ref="I34:L34" si="32">I27*$O$11/$F$11</f>
        <v>53.742181887954857</v>
      </c>
      <c r="J34" s="216">
        <f t="shared" si="32"/>
        <v>53.742181887954857</v>
      </c>
      <c r="K34" s="216">
        <f t="shared" si="32"/>
        <v>53.742181887954857</v>
      </c>
      <c r="L34" s="216">
        <f t="shared" si="32"/>
        <v>53.742181887954857</v>
      </c>
      <c r="M34" s="216">
        <f t="shared" ref="M34:P34" si="33">M27*$O$11/$G$11</f>
        <v>56.789308890247597</v>
      </c>
      <c r="N34" s="216">
        <f t="shared" si="33"/>
        <v>56.789308890247597</v>
      </c>
      <c r="O34" s="216">
        <f t="shared" si="33"/>
        <v>56.789308890247597</v>
      </c>
      <c r="P34" s="216">
        <f t="shared" si="33"/>
        <v>56.789308890247597</v>
      </c>
      <c r="Q34" s="216">
        <f t="shared" ref="Q34:T34" si="34">Q27*$O$11/$H$11</f>
        <v>59.167943484047626</v>
      </c>
      <c r="R34" s="216">
        <f t="shared" si="34"/>
        <v>59.167943484047626</v>
      </c>
      <c r="S34" s="216">
        <f t="shared" si="34"/>
        <v>59.167943484047626</v>
      </c>
      <c r="T34" s="216">
        <f t="shared" si="34"/>
        <v>59.167943484047626</v>
      </c>
      <c r="U34" s="216">
        <f t="shared" ref="U34:X34" si="35">U27*$O$11/$I$11</f>
        <v>61.979734386719329</v>
      </c>
      <c r="V34" s="216">
        <f t="shared" si="35"/>
        <v>61.979734386719329</v>
      </c>
      <c r="W34" s="216">
        <f t="shared" si="35"/>
        <v>61.979734386719329</v>
      </c>
      <c r="X34" s="216">
        <f t="shared" si="35"/>
        <v>61.979734386719329</v>
      </c>
      <c r="Y34" s="216">
        <f t="shared" ref="Y34:AB34" si="36">Y27*$O$11/$J$11</f>
        <v>64.857748459615138</v>
      </c>
      <c r="Z34" s="216">
        <f t="shared" si="36"/>
        <v>64.857748459615138</v>
      </c>
      <c r="AA34" s="216">
        <f t="shared" si="36"/>
        <v>64.857748459615138</v>
      </c>
      <c r="AB34" s="216">
        <f t="shared" si="36"/>
        <v>64.857748459615138</v>
      </c>
      <c r="AC34" s="216">
        <f t="shared" ref="AC34:AF34" si="37">AC27*$O$11/$K$11</f>
        <v>68.603344473885429</v>
      </c>
      <c r="AD34" s="216">
        <f t="shared" si="37"/>
        <v>68.603344473885429</v>
      </c>
      <c r="AE34" s="216">
        <f t="shared" si="37"/>
        <v>68.603344473885429</v>
      </c>
      <c r="AF34" s="216">
        <f t="shared" si="37"/>
        <v>68.603344473885429</v>
      </c>
      <c r="AG34" s="216">
        <f t="shared" ref="AG34:AJ34" si="38">AG27*$O$11/$L$11</f>
        <v>72.294964094337217</v>
      </c>
      <c r="AH34" s="216">
        <f t="shared" si="38"/>
        <v>72.294964094337217</v>
      </c>
      <c r="AI34" s="216">
        <f t="shared" si="38"/>
        <v>72.294964094337217</v>
      </c>
      <c r="AJ34" s="216">
        <f t="shared" si="38"/>
        <v>72.294964094337217</v>
      </c>
      <c r="AK34" s="216">
        <f t="shared" ref="AK34:AN34" si="39">AK27*$O$11/$M$11</f>
        <v>45.957045547916444</v>
      </c>
      <c r="AL34" s="216">
        <f t="shared" si="39"/>
        <v>45.957045547916444</v>
      </c>
      <c r="AM34" s="216">
        <f t="shared" si="39"/>
        <v>45.957045547916444</v>
      </c>
      <c r="AN34" s="216">
        <f t="shared" si="39"/>
        <v>45.957045547916444</v>
      </c>
      <c r="AO34" s="216">
        <f t="shared" ref="AO34:AR34" si="40">AO27*$O$11/$N$11</f>
        <v>47.70835564669197</v>
      </c>
      <c r="AP34" s="216">
        <f t="shared" si="40"/>
        <v>47.70835564669197</v>
      </c>
      <c r="AQ34" s="216">
        <f t="shared" si="40"/>
        <v>47.70835564669197</v>
      </c>
      <c r="AR34" s="216">
        <f t="shared" si="40"/>
        <v>47.70835564669197</v>
      </c>
      <c r="AS34" s="216">
        <f t="shared" ref="AS34:AV34" si="41">AS27*$O$11/$O$11</f>
        <v>51.920000000000009</v>
      </c>
      <c r="AT34" s="216">
        <f t="shared" si="41"/>
        <v>51.920000000000009</v>
      </c>
      <c r="AU34" s="216">
        <f t="shared" si="41"/>
        <v>51.920000000000009</v>
      </c>
      <c r="AV34" s="216">
        <f t="shared" si="41"/>
        <v>51.920000000000009</v>
      </c>
      <c r="AW34" s="216">
        <f t="shared" ref="AW34:AZ34" si="42">AW27*$O$11/$P$11</f>
        <v>54.935305392716302</v>
      </c>
      <c r="AX34" s="216">
        <f t="shared" si="42"/>
        <v>54.935305392716302</v>
      </c>
      <c r="AY34" s="216">
        <f t="shared" si="42"/>
        <v>54.935305392716302</v>
      </c>
      <c r="AZ34" s="216">
        <f t="shared" si="42"/>
        <v>54.935305392716302</v>
      </c>
      <c r="BA34" s="236">
        <f>AZ34*1.05</f>
        <v>57.682070662352118</v>
      </c>
      <c r="BB34" s="236">
        <f>BA34</f>
        <v>57.682070662352118</v>
      </c>
      <c r="BC34" s="236">
        <f t="shared" si="25"/>
        <v>57.682070662352118</v>
      </c>
      <c r="BD34" s="236">
        <f t="shared" si="25"/>
        <v>57.682070662352118</v>
      </c>
      <c r="BE34" s="236">
        <f>BD34*1.05</f>
        <v>60.566174195469728</v>
      </c>
      <c r="BF34" s="236">
        <f>BE34</f>
        <v>60.566174195469728</v>
      </c>
      <c r="BG34" s="236">
        <f t="shared" si="26"/>
        <v>60.566174195469728</v>
      </c>
      <c r="BH34" s="236">
        <f t="shared" si="26"/>
        <v>60.566174195469728</v>
      </c>
      <c r="BI34" s="236">
        <f>BH34*1.05</f>
        <v>63.594482905243218</v>
      </c>
      <c r="BJ34" s="236">
        <f>BI34</f>
        <v>63.594482905243218</v>
      </c>
      <c r="BK34" s="236">
        <f t="shared" si="27"/>
        <v>63.594482905243218</v>
      </c>
      <c r="BL34" s="236">
        <f t="shared" si="27"/>
        <v>63.594482905243218</v>
      </c>
      <c r="BM34" s="236">
        <f>BL34*1.05</f>
        <v>66.774207050505382</v>
      </c>
      <c r="BN34" s="236">
        <f>BM34</f>
        <v>66.774207050505382</v>
      </c>
      <c r="BO34" s="236">
        <f t="shared" si="28"/>
        <v>66.774207050505382</v>
      </c>
      <c r="BP34" s="236">
        <f t="shared" si="28"/>
        <v>66.774207050505382</v>
      </c>
      <c r="BQ34" s="236">
        <f>BP34*1.05</f>
        <v>70.11291740303065</v>
      </c>
      <c r="BR34" s="236">
        <f>BQ34</f>
        <v>70.11291740303065</v>
      </c>
      <c r="BS34" s="236">
        <f t="shared" si="29"/>
        <v>70.11291740303065</v>
      </c>
      <c r="BT34" s="236">
        <f t="shared" si="29"/>
        <v>70.11291740303065</v>
      </c>
      <c r="BU34" s="236">
        <f>BT34*1.05</f>
        <v>73.61856327318219</v>
      </c>
      <c r="BV34" s="236">
        <f>BU34</f>
        <v>73.61856327318219</v>
      </c>
      <c r="BW34" s="236">
        <f t="shared" si="30"/>
        <v>73.61856327318219</v>
      </c>
      <c r="BX34" s="236">
        <f t="shared" si="30"/>
        <v>73.61856327318219</v>
      </c>
    </row>
    <row r="35" spans="2:76" x14ac:dyDescent="0.25">
      <c r="B35" s="30" t="s">
        <v>4697</v>
      </c>
      <c r="C35" s="1" t="s">
        <v>4706</v>
      </c>
      <c r="D35" s="111">
        <f>E35</f>
        <v>58.05771508617164</v>
      </c>
      <c r="E35" s="111">
        <f t="shared" ref="E35:H35" si="43">E28*$O$11/$E$11</f>
        <v>58.05771508617164</v>
      </c>
      <c r="F35" s="111">
        <f t="shared" si="43"/>
        <v>58.05771508617164</v>
      </c>
      <c r="G35" s="111">
        <f t="shared" si="43"/>
        <v>58.05771508617164</v>
      </c>
      <c r="H35" s="111">
        <f t="shared" si="43"/>
        <v>58.05771508617164</v>
      </c>
      <c r="I35" s="111">
        <f t="shared" ref="I35:L35" si="44">I28*$O$11/$F$11</f>
        <v>60.463124880077572</v>
      </c>
      <c r="J35" s="111">
        <f t="shared" si="44"/>
        <v>60.463124880077572</v>
      </c>
      <c r="K35" s="111">
        <f t="shared" si="44"/>
        <v>60.463124880077572</v>
      </c>
      <c r="L35" s="111">
        <f t="shared" si="44"/>
        <v>60.463124880077572</v>
      </c>
      <c r="M35" s="111">
        <f t="shared" ref="M35:P35" si="45">M28*$O$11/$G$11</f>
        <v>63.900536507920187</v>
      </c>
      <c r="N35" s="111">
        <f t="shared" si="45"/>
        <v>63.900536507920187</v>
      </c>
      <c r="O35" s="111">
        <f t="shared" si="45"/>
        <v>63.900536507920187</v>
      </c>
      <c r="P35" s="111">
        <f t="shared" si="45"/>
        <v>63.900536507920187</v>
      </c>
      <c r="Q35" s="111">
        <f t="shared" ref="Q35:T35" si="46">Q28*$O$11/$H$11</f>
        <v>66.573270865833138</v>
      </c>
      <c r="R35" s="111">
        <f t="shared" si="46"/>
        <v>66.573270865833138</v>
      </c>
      <c r="S35" s="111">
        <f t="shared" si="46"/>
        <v>66.573270865833138</v>
      </c>
      <c r="T35" s="111">
        <f t="shared" si="46"/>
        <v>66.573270865833138</v>
      </c>
      <c r="U35" s="111">
        <f t="shared" ref="U35:X35" si="47">U28*$O$11/$I$11</f>
        <v>69.74401360068002</v>
      </c>
      <c r="V35" s="111">
        <f t="shared" si="47"/>
        <v>69.74401360068002</v>
      </c>
      <c r="W35" s="111">
        <f t="shared" si="47"/>
        <v>69.74401360068002</v>
      </c>
      <c r="X35" s="111">
        <f t="shared" si="47"/>
        <v>69.74401360068002</v>
      </c>
      <c r="Y35" s="111">
        <f t="shared" ref="Y35:AB35" si="48">Y28*$O$11/$J$11</f>
        <v>72.985885015556605</v>
      </c>
      <c r="Z35" s="111">
        <f t="shared" si="48"/>
        <v>72.985885015556605</v>
      </c>
      <c r="AA35" s="111">
        <f t="shared" si="48"/>
        <v>72.985885015556605</v>
      </c>
      <c r="AB35" s="111">
        <f t="shared" si="48"/>
        <v>72.985885015556605</v>
      </c>
      <c r="AC35" s="111">
        <f t="shared" ref="AC35:AF35" si="49">AC28*$O$11/$K$11</f>
        <v>77.199341184617381</v>
      </c>
      <c r="AD35" s="111">
        <f t="shared" si="49"/>
        <v>77.199341184617381</v>
      </c>
      <c r="AE35" s="111">
        <f t="shared" si="49"/>
        <v>77.199341184617381</v>
      </c>
      <c r="AF35" s="111">
        <f t="shared" si="49"/>
        <v>77.199341184617381</v>
      </c>
      <c r="AG35" s="111">
        <f t="shared" ref="AG35:AJ35" si="50">AG28*$O$11/$L$11</f>
        <v>81.347793118832797</v>
      </c>
      <c r="AH35" s="111">
        <f t="shared" si="50"/>
        <v>81.347793118832797</v>
      </c>
      <c r="AI35" s="111">
        <f t="shared" si="50"/>
        <v>81.347793118832797</v>
      </c>
      <c r="AJ35" s="111">
        <f t="shared" si="50"/>
        <v>81.347793118832797</v>
      </c>
      <c r="AK35" s="111">
        <f t="shared" ref="AK35:AN35" si="51">AK28*$O$11/$M$11</f>
        <v>59.055913602636593</v>
      </c>
      <c r="AL35" s="111">
        <f t="shared" si="51"/>
        <v>59.055913602636593</v>
      </c>
      <c r="AM35" s="111">
        <f t="shared" si="51"/>
        <v>59.055913602636593</v>
      </c>
      <c r="AN35" s="111">
        <f t="shared" si="51"/>
        <v>59.055913602636593</v>
      </c>
      <c r="AO35" s="111">
        <f t="shared" ref="AO35:AR35" si="52">AO28*$O$11/$N$11</f>
        <v>61.300833954718001</v>
      </c>
      <c r="AP35" s="111">
        <f t="shared" si="52"/>
        <v>61.300833954718001</v>
      </c>
      <c r="AQ35" s="111">
        <f t="shared" si="52"/>
        <v>61.300833954718001</v>
      </c>
      <c r="AR35" s="111">
        <f t="shared" si="52"/>
        <v>61.300833954718001</v>
      </c>
      <c r="AS35" s="111">
        <f t="shared" ref="AS35:AV35" si="53">AS28*$O$11/$O$11</f>
        <v>66.709999999999994</v>
      </c>
      <c r="AT35" s="111">
        <f t="shared" si="53"/>
        <v>66.709999999999994</v>
      </c>
      <c r="AU35" s="111">
        <f t="shared" si="53"/>
        <v>66.709999999999994</v>
      </c>
      <c r="AV35" s="111">
        <f t="shared" si="53"/>
        <v>66.709999999999994</v>
      </c>
      <c r="AW35" s="111">
        <f t="shared" ref="AW35:AZ35" si="54">AW28*$O$11/$P$11</f>
        <v>70.585024953879795</v>
      </c>
      <c r="AX35" s="111">
        <f t="shared" si="54"/>
        <v>70.585024953879795</v>
      </c>
      <c r="AY35" s="111">
        <f t="shared" si="54"/>
        <v>70.585024953879795</v>
      </c>
      <c r="AZ35" s="111">
        <f t="shared" si="54"/>
        <v>70.585024953879795</v>
      </c>
      <c r="BA35" s="237">
        <f>AZ35*1.05</f>
        <v>74.114276201573787</v>
      </c>
      <c r="BB35" s="237">
        <f>BA35</f>
        <v>74.114276201573787</v>
      </c>
      <c r="BC35" s="237">
        <f t="shared" si="25"/>
        <v>74.114276201573787</v>
      </c>
      <c r="BD35" s="237">
        <f t="shared" si="25"/>
        <v>74.114276201573787</v>
      </c>
      <c r="BE35" s="237">
        <f>BD35*1.05</f>
        <v>77.819990011652479</v>
      </c>
      <c r="BF35" s="237">
        <f>BE35</f>
        <v>77.819990011652479</v>
      </c>
      <c r="BG35" s="237">
        <f t="shared" si="26"/>
        <v>77.819990011652479</v>
      </c>
      <c r="BH35" s="237">
        <f t="shared" si="26"/>
        <v>77.819990011652479</v>
      </c>
      <c r="BI35" s="237">
        <f>BH35*1.05</f>
        <v>81.710989512235102</v>
      </c>
      <c r="BJ35" s="237">
        <f>BI35</f>
        <v>81.710989512235102</v>
      </c>
      <c r="BK35" s="237">
        <f t="shared" si="27"/>
        <v>81.710989512235102</v>
      </c>
      <c r="BL35" s="237">
        <f t="shared" si="27"/>
        <v>81.710989512235102</v>
      </c>
      <c r="BM35" s="237">
        <f>BL35*1.05</f>
        <v>85.796538987846859</v>
      </c>
      <c r="BN35" s="237">
        <f>BM35</f>
        <v>85.796538987846859</v>
      </c>
      <c r="BO35" s="237">
        <f t="shared" si="28"/>
        <v>85.796538987846859</v>
      </c>
      <c r="BP35" s="237">
        <f t="shared" si="28"/>
        <v>85.796538987846859</v>
      </c>
      <c r="BQ35" s="237">
        <f>BP35*1.05</f>
        <v>90.086365937239208</v>
      </c>
      <c r="BR35" s="237">
        <f>BQ35</f>
        <v>90.086365937239208</v>
      </c>
      <c r="BS35" s="237">
        <f t="shared" si="29"/>
        <v>90.086365937239208</v>
      </c>
      <c r="BT35" s="237">
        <f t="shared" si="29"/>
        <v>90.086365937239208</v>
      </c>
      <c r="BU35" s="237">
        <f>BT35*1.05</f>
        <v>94.590684234101175</v>
      </c>
      <c r="BV35" s="237">
        <f>BU35</f>
        <v>94.590684234101175</v>
      </c>
      <c r="BW35" s="237">
        <f t="shared" si="30"/>
        <v>94.590684234101175</v>
      </c>
      <c r="BX35" s="237">
        <f t="shared" si="30"/>
        <v>94.590684234101175</v>
      </c>
    </row>
    <row r="36" spans="2:76" x14ac:dyDescent="0.25">
      <c r="B36" s="199" t="s">
        <v>4702</v>
      </c>
      <c r="C36" s="48" t="s">
        <v>4706</v>
      </c>
      <c r="D36" s="233">
        <f>E36</f>
        <v>64.508572317968486</v>
      </c>
      <c r="E36" s="233">
        <f t="shared" ref="E36:H36" si="55">E29*$O$11/$E$11</f>
        <v>64.508572317968486</v>
      </c>
      <c r="F36" s="233">
        <f t="shared" si="55"/>
        <v>64.508572317968486</v>
      </c>
      <c r="G36" s="233">
        <f t="shared" si="55"/>
        <v>64.508572317968486</v>
      </c>
      <c r="H36" s="233">
        <f t="shared" si="55"/>
        <v>64.508572317968486</v>
      </c>
      <c r="I36" s="233">
        <f t="shared" ref="I36:L36" si="56">I29*$O$11/$F$11</f>
        <v>67.184067872200288</v>
      </c>
      <c r="J36" s="233">
        <f t="shared" si="56"/>
        <v>67.184067872200288</v>
      </c>
      <c r="K36" s="233">
        <f t="shared" si="56"/>
        <v>67.184067872200288</v>
      </c>
      <c r="L36" s="233">
        <f t="shared" si="56"/>
        <v>67.184067872200288</v>
      </c>
      <c r="M36" s="233">
        <f t="shared" ref="M36:P36" si="57">M29*$O$11/$G$11</f>
        <v>70.999200119201134</v>
      </c>
      <c r="N36" s="233">
        <f t="shared" si="57"/>
        <v>70.999200119201134</v>
      </c>
      <c r="O36" s="233">
        <f t="shared" si="57"/>
        <v>70.999200119201134</v>
      </c>
      <c r="P36" s="233">
        <f t="shared" si="57"/>
        <v>70.999200119201134</v>
      </c>
      <c r="Q36" s="233">
        <f t="shared" ref="Q36:T36" si="58">Q29*$O$11/$H$11</f>
        <v>73.966152319245907</v>
      </c>
      <c r="R36" s="233">
        <f t="shared" si="58"/>
        <v>73.966152319245907</v>
      </c>
      <c r="S36" s="233">
        <f t="shared" si="58"/>
        <v>73.966152319245907</v>
      </c>
      <c r="T36" s="233">
        <f t="shared" si="58"/>
        <v>73.966152319245907</v>
      </c>
      <c r="U36" s="233">
        <f t="shared" ref="U36:X36" si="59">U29*$O$11/$I$11</f>
        <v>77.483838391919591</v>
      </c>
      <c r="V36" s="233">
        <f t="shared" si="59"/>
        <v>77.483838391919591</v>
      </c>
      <c r="W36" s="233">
        <f t="shared" si="59"/>
        <v>77.483838391919591</v>
      </c>
      <c r="X36" s="233">
        <f t="shared" si="59"/>
        <v>77.483838391919591</v>
      </c>
      <c r="Y36" s="233">
        <f t="shared" ref="Y36:AB36" si="60">Y29*$O$11/$J$11</f>
        <v>81.078162145515961</v>
      </c>
      <c r="Z36" s="233">
        <f t="shared" si="60"/>
        <v>81.078162145515961</v>
      </c>
      <c r="AA36" s="233">
        <f t="shared" si="60"/>
        <v>81.078162145515961</v>
      </c>
      <c r="AB36" s="233">
        <f t="shared" si="60"/>
        <v>81.078162145515961</v>
      </c>
      <c r="AC36" s="233">
        <f t="shared" ref="AC36:AF36" si="61">AC29*$O$11/$K$11</f>
        <v>85.760060207069998</v>
      </c>
      <c r="AD36" s="233">
        <f t="shared" si="61"/>
        <v>85.760060207069998</v>
      </c>
      <c r="AE36" s="233">
        <f t="shared" si="61"/>
        <v>85.760060207069998</v>
      </c>
      <c r="AF36" s="233">
        <f t="shared" si="61"/>
        <v>85.760060207069998</v>
      </c>
      <c r="AG36" s="233">
        <f t="shared" ref="AG36:AJ36" si="62">AG29*$O$11/$L$11</f>
        <v>90.365803570157254</v>
      </c>
      <c r="AH36" s="233">
        <f t="shared" si="62"/>
        <v>90.365803570157254</v>
      </c>
      <c r="AI36" s="233">
        <f t="shared" si="62"/>
        <v>90.365803570157254</v>
      </c>
      <c r="AJ36" s="233">
        <f t="shared" si="62"/>
        <v>90.365803570157254</v>
      </c>
      <c r="AK36" s="233">
        <f t="shared" ref="AK36:AN36" si="63">AK29*$O$11/$M$11</f>
        <v>72.154781657356736</v>
      </c>
      <c r="AL36" s="233">
        <f t="shared" si="63"/>
        <v>72.154781657356736</v>
      </c>
      <c r="AM36" s="233">
        <f t="shared" si="63"/>
        <v>72.154781657356736</v>
      </c>
      <c r="AN36" s="233">
        <f t="shared" si="63"/>
        <v>72.154781657356736</v>
      </c>
      <c r="AO36" s="233">
        <f t="shared" ref="AO36:AR36" si="64">AO29*$O$11/$N$11</f>
        <v>74.893312262744047</v>
      </c>
      <c r="AP36" s="233">
        <f t="shared" si="64"/>
        <v>74.893312262744047</v>
      </c>
      <c r="AQ36" s="233">
        <f t="shared" si="64"/>
        <v>74.893312262744047</v>
      </c>
      <c r="AR36" s="233">
        <f t="shared" si="64"/>
        <v>74.893312262744047</v>
      </c>
      <c r="AS36" s="233">
        <f t="shared" ref="AS36:AV36" si="65">AS29*$O$11/$O$11</f>
        <v>81.5</v>
      </c>
      <c r="AT36" s="233">
        <f t="shared" si="65"/>
        <v>81.5</v>
      </c>
      <c r="AU36" s="233">
        <f t="shared" si="65"/>
        <v>81.5</v>
      </c>
      <c r="AV36" s="233">
        <f t="shared" si="65"/>
        <v>81.5</v>
      </c>
      <c r="AW36" s="233">
        <f t="shared" ref="AW36:AZ36" si="66">AW29*$O$11/$P$11</f>
        <v>86.234744515043275</v>
      </c>
      <c r="AX36" s="233">
        <f t="shared" si="66"/>
        <v>86.234744515043275</v>
      </c>
      <c r="AY36" s="233">
        <f t="shared" si="66"/>
        <v>86.234744515043275</v>
      </c>
      <c r="AZ36" s="233">
        <f t="shared" si="66"/>
        <v>86.234744515043275</v>
      </c>
      <c r="BA36" s="238">
        <f>AZ36*1.05</f>
        <v>90.546481740795443</v>
      </c>
      <c r="BB36" s="238">
        <f>BA36</f>
        <v>90.546481740795443</v>
      </c>
      <c r="BC36" s="238">
        <f t="shared" ref="BC36:BD36" si="67">BB36</f>
        <v>90.546481740795443</v>
      </c>
      <c r="BD36" s="238">
        <f t="shared" si="67"/>
        <v>90.546481740795443</v>
      </c>
      <c r="BE36" s="238">
        <f>BD36*1.05</f>
        <v>95.073805827835216</v>
      </c>
      <c r="BF36" s="238">
        <f>BE36</f>
        <v>95.073805827835216</v>
      </c>
      <c r="BG36" s="238">
        <f t="shared" ref="BG36:BH36" si="68">BF36</f>
        <v>95.073805827835216</v>
      </c>
      <c r="BH36" s="238">
        <f t="shared" si="68"/>
        <v>95.073805827835216</v>
      </c>
      <c r="BI36" s="238">
        <f>BH36*1.05</f>
        <v>99.827496119226979</v>
      </c>
      <c r="BJ36" s="238">
        <f>BI36</f>
        <v>99.827496119226979</v>
      </c>
      <c r="BK36" s="238">
        <f t="shared" ref="BK36:BL36" si="69">BJ36</f>
        <v>99.827496119226979</v>
      </c>
      <c r="BL36" s="238">
        <f t="shared" si="69"/>
        <v>99.827496119226979</v>
      </c>
      <c r="BM36" s="238">
        <f>BL36*1.05</f>
        <v>104.81887092518834</v>
      </c>
      <c r="BN36" s="238">
        <f>BM36</f>
        <v>104.81887092518834</v>
      </c>
      <c r="BO36" s="238">
        <f t="shared" ref="BO36:BP36" si="70">BN36</f>
        <v>104.81887092518834</v>
      </c>
      <c r="BP36" s="238">
        <f t="shared" si="70"/>
        <v>104.81887092518834</v>
      </c>
      <c r="BQ36" s="238">
        <f>BP36*1.05</f>
        <v>110.05981447144775</v>
      </c>
      <c r="BR36" s="238">
        <f>BQ36</f>
        <v>110.05981447144775</v>
      </c>
      <c r="BS36" s="238">
        <f t="shared" ref="BS36:BT36" si="71">BR36</f>
        <v>110.05981447144775</v>
      </c>
      <c r="BT36" s="238">
        <f t="shared" si="71"/>
        <v>110.05981447144775</v>
      </c>
      <c r="BU36" s="238">
        <f>BT36*1.05</f>
        <v>115.56280519502015</v>
      </c>
      <c r="BV36" s="238">
        <f>BU36</f>
        <v>115.56280519502015</v>
      </c>
      <c r="BW36" s="238">
        <f t="shared" ref="BW36:BX36" si="72">BV36</f>
        <v>115.56280519502015</v>
      </c>
      <c r="BX36" s="238">
        <f t="shared" si="72"/>
        <v>115.56280519502015</v>
      </c>
    </row>
    <row r="37" spans="2:76" x14ac:dyDescent="0.25">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row>
    <row r="38" spans="2:76" x14ac:dyDescent="0.25">
      <c r="B38" s="30" t="s">
        <v>4698</v>
      </c>
      <c r="AW38" s="111"/>
      <c r="AX38" s="111"/>
      <c r="AY38" s="111"/>
      <c r="AZ38" s="111"/>
    </row>
    <row r="40" spans="2:76" x14ac:dyDescent="0.25">
      <c r="B40" s="229" t="s">
        <v>4708</v>
      </c>
      <c r="C40" s="45" t="s">
        <v>4706</v>
      </c>
      <c r="D40" s="216">
        <f>D32</f>
        <v>13.022953613463278</v>
      </c>
      <c r="E40" s="216">
        <f t="shared" ref="E40:BP40" si="73">E32</f>
        <v>13.817736190508851</v>
      </c>
      <c r="F40" s="216">
        <f t="shared" si="73"/>
        <v>13.817736190508851</v>
      </c>
      <c r="G40" s="216">
        <f t="shared" si="73"/>
        <v>13.817736190508851</v>
      </c>
      <c r="H40" s="216">
        <f t="shared" si="73"/>
        <v>13.817736190508851</v>
      </c>
      <c r="I40" s="216">
        <f t="shared" si="73"/>
        <v>14.380281798239928</v>
      </c>
      <c r="J40" s="216">
        <f t="shared" si="73"/>
        <v>14.380281798239928</v>
      </c>
      <c r="K40" s="216">
        <f t="shared" si="73"/>
        <v>14.380281798239928</v>
      </c>
      <c r="L40" s="216">
        <f t="shared" si="73"/>
        <v>14.380281798239928</v>
      </c>
      <c r="M40" s="216">
        <f t="shared" si="73"/>
        <v>15.202447733893711</v>
      </c>
      <c r="N40" s="216">
        <f t="shared" si="73"/>
        <v>15.202447733893711</v>
      </c>
      <c r="O40" s="216">
        <f t="shared" si="73"/>
        <v>15.202447733893711</v>
      </c>
      <c r="P40" s="216">
        <f t="shared" si="73"/>
        <v>15.202447733893711</v>
      </c>
      <c r="Q40" s="216">
        <f t="shared" si="73"/>
        <v>15.843666818509176</v>
      </c>
      <c r="R40" s="216">
        <f t="shared" si="73"/>
        <v>15.843666818509176</v>
      </c>
      <c r="S40" s="216">
        <f t="shared" si="73"/>
        <v>15.843666818509176</v>
      </c>
      <c r="T40" s="216">
        <f t="shared" si="73"/>
        <v>15.843666818509176</v>
      </c>
      <c r="U40" s="216">
        <f t="shared" si="73"/>
        <v>16.592325816290813</v>
      </c>
      <c r="V40" s="216">
        <f t="shared" si="73"/>
        <v>16.592325816290813</v>
      </c>
      <c r="W40" s="216">
        <f t="shared" si="73"/>
        <v>16.592325816290813</v>
      </c>
      <c r="X40" s="216">
        <f t="shared" si="73"/>
        <v>16.592325816290813</v>
      </c>
      <c r="Y40" s="216">
        <f t="shared" si="73"/>
        <v>17.367915317327828</v>
      </c>
      <c r="Z40" s="216">
        <f t="shared" si="73"/>
        <v>17.367915317327828</v>
      </c>
      <c r="AA40" s="216">
        <f t="shared" si="73"/>
        <v>17.367915317327828</v>
      </c>
      <c r="AB40" s="216">
        <f t="shared" si="73"/>
        <v>17.367915317327828</v>
      </c>
      <c r="AC40" s="216">
        <f t="shared" si="73"/>
        <v>18.367916364108506</v>
      </c>
      <c r="AD40" s="216">
        <f t="shared" si="73"/>
        <v>18.367916364108506</v>
      </c>
      <c r="AE40" s="216">
        <f t="shared" si="73"/>
        <v>18.367916364108506</v>
      </c>
      <c r="AF40" s="216">
        <f t="shared" si="73"/>
        <v>18.367916364108506</v>
      </c>
      <c r="AG40" s="216">
        <f t="shared" si="73"/>
        <v>19.359126683152105</v>
      </c>
      <c r="AH40" s="216">
        <f t="shared" si="73"/>
        <v>19.359126683152105</v>
      </c>
      <c r="AI40" s="216">
        <f t="shared" si="73"/>
        <v>19.359126683152105</v>
      </c>
      <c r="AJ40" s="216">
        <f t="shared" si="73"/>
        <v>19.359126683152105</v>
      </c>
      <c r="AK40" s="216">
        <f t="shared" si="73"/>
        <v>19.659402817719815</v>
      </c>
      <c r="AL40" s="216">
        <f t="shared" si="73"/>
        <v>19.659402817719815</v>
      </c>
      <c r="AM40" s="216">
        <f t="shared" si="73"/>
        <v>19.659402817719815</v>
      </c>
      <c r="AN40" s="216">
        <f t="shared" si="73"/>
        <v>19.659402817719815</v>
      </c>
      <c r="AO40" s="216">
        <f t="shared" si="73"/>
        <v>20.409437703362254</v>
      </c>
      <c r="AP40" s="216">
        <f t="shared" si="73"/>
        <v>20.409437703362254</v>
      </c>
      <c r="AQ40" s="216">
        <f t="shared" si="73"/>
        <v>20.409437703362254</v>
      </c>
      <c r="AR40" s="216">
        <f t="shared" si="73"/>
        <v>20.409437703362254</v>
      </c>
      <c r="AS40" s="216">
        <f t="shared" si="73"/>
        <v>22.21</v>
      </c>
      <c r="AT40" s="216">
        <f t="shared" si="73"/>
        <v>22.21</v>
      </c>
      <c r="AU40" s="216">
        <f t="shared" si="73"/>
        <v>22.21</v>
      </c>
      <c r="AV40" s="216">
        <f t="shared" si="73"/>
        <v>22.21</v>
      </c>
      <c r="AW40" s="216">
        <f t="shared" si="73"/>
        <v>23.850915508581451</v>
      </c>
      <c r="AX40" s="216">
        <f t="shared" si="73"/>
        <v>23.850915508581451</v>
      </c>
      <c r="AY40" s="216">
        <f t="shared" si="73"/>
        <v>23.850915508581451</v>
      </c>
      <c r="AZ40" s="216">
        <f t="shared" si="73"/>
        <v>23.850915508581451</v>
      </c>
      <c r="BA40" s="236">
        <f t="shared" si="73"/>
        <v>25.043461284010526</v>
      </c>
      <c r="BB40" s="236">
        <f t="shared" si="73"/>
        <v>25.043461284010526</v>
      </c>
      <c r="BC40" s="236">
        <f t="shared" si="73"/>
        <v>25.043461284010526</v>
      </c>
      <c r="BD40" s="236">
        <f t="shared" si="73"/>
        <v>25.043461284010526</v>
      </c>
      <c r="BE40" s="236">
        <f t="shared" si="73"/>
        <v>26.295634348211053</v>
      </c>
      <c r="BF40" s="236">
        <f t="shared" si="73"/>
        <v>26.295634348211053</v>
      </c>
      <c r="BG40" s="236">
        <f t="shared" si="73"/>
        <v>26.295634348211053</v>
      </c>
      <c r="BH40" s="236">
        <f t="shared" si="73"/>
        <v>26.295634348211053</v>
      </c>
      <c r="BI40" s="236">
        <f t="shared" si="73"/>
        <v>27.610416065621607</v>
      </c>
      <c r="BJ40" s="236">
        <f t="shared" si="73"/>
        <v>27.610416065621607</v>
      </c>
      <c r="BK40" s="236">
        <f t="shared" si="73"/>
        <v>27.610416065621607</v>
      </c>
      <c r="BL40" s="236">
        <f t="shared" si="73"/>
        <v>27.610416065621607</v>
      </c>
      <c r="BM40" s="236">
        <f t="shared" si="73"/>
        <v>28.99093686890269</v>
      </c>
      <c r="BN40" s="236">
        <f t="shared" si="73"/>
        <v>28.99093686890269</v>
      </c>
      <c r="BO40" s="236">
        <f t="shared" si="73"/>
        <v>28.99093686890269</v>
      </c>
      <c r="BP40" s="236">
        <f t="shared" si="73"/>
        <v>28.99093686890269</v>
      </c>
      <c r="BQ40" s="236">
        <f t="shared" ref="BQ40:BX40" si="74">BQ32</f>
        <v>30.440483712347827</v>
      </c>
      <c r="BR40" s="236">
        <f t="shared" si="74"/>
        <v>30.440483712347827</v>
      </c>
      <c r="BS40" s="236">
        <f t="shared" si="74"/>
        <v>30.440483712347827</v>
      </c>
      <c r="BT40" s="236">
        <f t="shared" si="74"/>
        <v>30.440483712347827</v>
      </c>
      <c r="BU40" s="236">
        <f t="shared" si="74"/>
        <v>31.962507897965221</v>
      </c>
      <c r="BV40" s="236">
        <f t="shared" si="74"/>
        <v>31.962507897965221</v>
      </c>
      <c r="BW40" s="236">
        <f t="shared" si="74"/>
        <v>31.962507897965221</v>
      </c>
      <c r="BX40" s="236">
        <f t="shared" si="74"/>
        <v>31.962507897965221</v>
      </c>
    </row>
    <row r="41" spans="2:76" x14ac:dyDescent="0.25">
      <c r="B41" s="30" t="s">
        <v>4709</v>
      </c>
      <c r="C41" s="1" t="s">
        <v>4706</v>
      </c>
      <c r="D41" s="111">
        <f>D34-D32</f>
        <v>38.583904240911508</v>
      </c>
      <c r="E41" s="111">
        <f t="shared" ref="E41:BP41" si="75">E34-E32</f>
        <v>37.789121663865934</v>
      </c>
      <c r="F41" s="111">
        <f t="shared" si="75"/>
        <v>37.789121663865934</v>
      </c>
      <c r="G41" s="111">
        <f t="shared" si="75"/>
        <v>37.789121663865934</v>
      </c>
      <c r="H41" s="111">
        <f t="shared" si="75"/>
        <v>37.789121663865934</v>
      </c>
      <c r="I41" s="111">
        <f t="shared" si="75"/>
        <v>39.361900089714929</v>
      </c>
      <c r="J41" s="111">
        <f t="shared" si="75"/>
        <v>39.361900089714929</v>
      </c>
      <c r="K41" s="111">
        <f t="shared" si="75"/>
        <v>39.361900089714929</v>
      </c>
      <c r="L41" s="111">
        <f t="shared" si="75"/>
        <v>39.361900089714929</v>
      </c>
      <c r="M41" s="111">
        <f t="shared" si="75"/>
        <v>41.586861156353883</v>
      </c>
      <c r="N41" s="111">
        <f t="shared" si="75"/>
        <v>41.586861156353883</v>
      </c>
      <c r="O41" s="111">
        <f t="shared" si="75"/>
        <v>41.586861156353883</v>
      </c>
      <c r="P41" s="111">
        <f t="shared" si="75"/>
        <v>41.586861156353883</v>
      </c>
      <c r="Q41" s="111">
        <f t="shared" si="75"/>
        <v>43.324276665538449</v>
      </c>
      <c r="R41" s="111">
        <f t="shared" si="75"/>
        <v>43.324276665538449</v>
      </c>
      <c r="S41" s="111">
        <f t="shared" si="75"/>
        <v>43.324276665538449</v>
      </c>
      <c r="T41" s="111">
        <f t="shared" si="75"/>
        <v>43.324276665538449</v>
      </c>
      <c r="U41" s="111">
        <f t="shared" si="75"/>
        <v>45.387408570428519</v>
      </c>
      <c r="V41" s="111">
        <f t="shared" si="75"/>
        <v>45.387408570428519</v>
      </c>
      <c r="W41" s="111">
        <f t="shared" si="75"/>
        <v>45.387408570428519</v>
      </c>
      <c r="X41" s="111">
        <f t="shared" si="75"/>
        <v>45.387408570428519</v>
      </c>
      <c r="Y41" s="111">
        <f t="shared" si="75"/>
        <v>47.48983314228731</v>
      </c>
      <c r="Z41" s="111">
        <f t="shared" si="75"/>
        <v>47.48983314228731</v>
      </c>
      <c r="AA41" s="111">
        <f t="shared" si="75"/>
        <v>47.48983314228731</v>
      </c>
      <c r="AB41" s="111">
        <f t="shared" si="75"/>
        <v>47.48983314228731</v>
      </c>
      <c r="AC41" s="111">
        <f t="shared" si="75"/>
        <v>50.235428109776919</v>
      </c>
      <c r="AD41" s="111">
        <f t="shared" si="75"/>
        <v>50.235428109776919</v>
      </c>
      <c r="AE41" s="111">
        <f t="shared" si="75"/>
        <v>50.235428109776919</v>
      </c>
      <c r="AF41" s="111">
        <f t="shared" si="75"/>
        <v>50.235428109776919</v>
      </c>
      <c r="AG41" s="111">
        <f t="shared" si="75"/>
        <v>52.935837411185112</v>
      </c>
      <c r="AH41" s="111">
        <f t="shared" si="75"/>
        <v>52.935837411185112</v>
      </c>
      <c r="AI41" s="111">
        <f t="shared" si="75"/>
        <v>52.935837411185112</v>
      </c>
      <c r="AJ41" s="111">
        <f t="shared" si="75"/>
        <v>52.935837411185112</v>
      </c>
      <c r="AK41" s="111">
        <f t="shared" si="75"/>
        <v>26.297642730196628</v>
      </c>
      <c r="AL41" s="111">
        <f t="shared" si="75"/>
        <v>26.297642730196628</v>
      </c>
      <c r="AM41" s="111">
        <f t="shared" si="75"/>
        <v>26.297642730196628</v>
      </c>
      <c r="AN41" s="111">
        <f t="shared" si="75"/>
        <v>26.297642730196628</v>
      </c>
      <c r="AO41" s="111">
        <f t="shared" si="75"/>
        <v>27.298917943329716</v>
      </c>
      <c r="AP41" s="111">
        <f t="shared" si="75"/>
        <v>27.298917943329716</v>
      </c>
      <c r="AQ41" s="111">
        <f t="shared" si="75"/>
        <v>27.298917943329716</v>
      </c>
      <c r="AR41" s="111">
        <f t="shared" si="75"/>
        <v>27.298917943329716</v>
      </c>
      <c r="AS41" s="111">
        <f t="shared" si="75"/>
        <v>29.710000000000008</v>
      </c>
      <c r="AT41" s="111">
        <f t="shared" si="75"/>
        <v>29.710000000000008</v>
      </c>
      <c r="AU41" s="111">
        <f t="shared" si="75"/>
        <v>29.710000000000008</v>
      </c>
      <c r="AV41" s="111">
        <f t="shared" si="75"/>
        <v>29.710000000000008</v>
      </c>
      <c r="AW41" s="111">
        <f t="shared" si="75"/>
        <v>31.08438988413485</v>
      </c>
      <c r="AX41" s="111">
        <f t="shared" si="75"/>
        <v>31.08438988413485</v>
      </c>
      <c r="AY41" s="111">
        <f t="shared" si="75"/>
        <v>31.08438988413485</v>
      </c>
      <c r="AZ41" s="111">
        <f t="shared" si="75"/>
        <v>31.08438988413485</v>
      </c>
      <c r="BA41" s="237">
        <f t="shared" si="75"/>
        <v>32.638609378341592</v>
      </c>
      <c r="BB41" s="237">
        <f t="shared" si="75"/>
        <v>32.638609378341592</v>
      </c>
      <c r="BC41" s="237">
        <f t="shared" si="75"/>
        <v>32.638609378341592</v>
      </c>
      <c r="BD41" s="237">
        <f t="shared" si="75"/>
        <v>32.638609378341592</v>
      </c>
      <c r="BE41" s="237">
        <f t="shared" si="75"/>
        <v>34.270539847258675</v>
      </c>
      <c r="BF41" s="237">
        <f t="shared" si="75"/>
        <v>34.270539847258675</v>
      </c>
      <c r="BG41" s="237">
        <f t="shared" si="75"/>
        <v>34.270539847258675</v>
      </c>
      <c r="BH41" s="237">
        <f t="shared" si="75"/>
        <v>34.270539847258675</v>
      </c>
      <c r="BI41" s="237">
        <f t="shared" si="75"/>
        <v>35.984066839621612</v>
      </c>
      <c r="BJ41" s="237">
        <f t="shared" si="75"/>
        <v>35.984066839621612</v>
      </c>
      <c r="BK41" s="237">
        <f t="shared" si="75"/>
        <v>35.984066839621612</v>
      </c>
      <c r="BL41" s="237">
        <f t="shared" si="75"/>
        <v>35.984066839621612</v>
      </c>
      <c r="BM41" s="237">
        <f t="shared" si="75"/>
        <v>37.783270181602688</v>
      </c>
      <c r="BN41" s="237">
        <f t="shared" si="75"/>
        <v>37.783270181602688</v>
      </c>
      <c r="BO41" s="237">
        <f t="shared" si="75"/>
        <v>37.783270181602688</v>
      </c>
      <c r="BP41" s="237">
        <f t="shared" si="75"/>
        <v>37.783270181602688</v>
      </c>
      <c r="BQ41" s="237">
        <f t="shared" ref="BQ41:BX41" si="76">BQ34-BQ32</f>
        <v>39.672433690682823</v>
      </c>
      <c r="BR41" s="237">
        <f t="shared" si="76"/>
        <v>39.672433690682823</v>
      </c>
      <c r="BS41" s="237">
        <f t="shared" si="76"/>
        <v>39.672433690682823</v>
      </c>
      <c r="BT41" s="237">
        <f t="shared" si="76"/>
        <v>39.672433690682823</v>
      </c>
      <c r="BU41" s="237">
        <f t="shared" si="76"/>
        <v>41.656055375216965</v>
      </c>
      <c r="BV41" s="237">
        <f t="shared" si="76"/>
        <v>41.656055375216965</v>
      </c>
      <c r="BW41" s="237">
        <f t="shared" si="76"/>
        <v>41.656055375216965</v>
      </c>
      <c r="BX41" s="237">
        <f t="shared" si="76"/>
        <v>41.656055375216965</v>
      </c>
    </row>
    <row r="42" spans="2:76" x14ac:dyDescent="0.25">
      <c r="B42" s="30" t="s">
        <v>4696</v>
      </c>
      <c r="C42" s="1" t="s">
        <v>4706</v>
      </c>
      <c r="D42" s="111">
        <f>D35-D34</f>
        <v>6.4508572317968529</v>
      </c>
      <c r="E42" s="111">
        <f t="shared" ref="E42:BP42" si="77">E35-E34</f>
        <v>6.4508572317968529</v>
      </c>
      <c r="F42" s="111">
        <f t="shared" si="77"/>
        <v>6.4508572317968529</v>
      </c>
      <c r="G42" s="111">
        <f t="shared" si="77"/>
        <v>6.4508572317968529</v>
      </c>
      <c r="H42" s="111">
        <f t="shared" si="77"/>
        <v>6.4508572317968529</v>
      </c>
      <c r="I42" s="111">
        <f t="shared" si="77"/>
        <v>6.7209429921227155</v>
      </c>
      <c r="J42" s="111">
        <f t="shared" si="77"/>
        <v>6.7209429921227155</v>
      </c>
      <c r="K42" s="111">
        <f t="shared" si="77"/>
        <v>6.7209429921227155</v>
      </c>
      <c r="L42" s="111">
        <f t="shared" si="77"/>
        <v>6.7209429921227155</v>
      </c>
      <c r="M42" s="111">
        <f t="shared" si="77"/>
        <v>7.1112276176725899</v>
      </c>
      <c r="N42" s="111">
        <f t="shared" si="77"/>
        <v>7.1112276176725899</v>
      </c>
      <c r="O42" s="111">
        <f t="shared" si="77"/>
        <v>7.1112276176725899</v>
      </c>
      <c r="P42" s="111">
        <f t="shared" si="77"/>
        <v>7.1112276176725899</v>
      </c>
      <c r="Q42" s="111">
        <f t="shared" si="77"/>
        <v>7.4053273817855114</v>
      </c>
      <c r="R42" s="111">
        <f t="shared" si="77"/>
        <v>7.4053273817855114</v>
      </c>
      <c r="S42" s="111">
        <f t="shared" si="77"/>
        <v>7.4053273817855114</v>
      </c>
      <c r="T42" s="111">
        <f t="shared" si="77"/>
        <v>7.4053273817855114</v>
      </c>
      <c r="U42" s="111">
        <f t="shared" si="77"/>
        <v>7.7642792139606911</v>
      </c>
      <c r="V42" s="111">
        <f t="shared" si="77"/>
        <v>7.7642792139606911</v>
      </c>
      <c r="W42" s="111">
        <f t="shared" si="77"/>
        <v>7.7642792139606911</v>
      </c>
      <c r="X42" s="111">
        <f t="shared" si="77"/>
        <v>7.7642792139606911</v>
      </c>
      <c r="Y42" s="111">
        <f t="shared" si="77"/>
        <v>8.1281365559414667</v>
      </c>
      <c r="Z42" s="111">
        <f t="shared" si="77"/>
        <v>8.1281365559414667</v>
      </c>
      <c r="AA42" s="111">
        <f t="shared" si="77"/>
        <v>8.1281365559414667</v>
      </c>
      <c r="AB42" s="111">
        <f t="shared" si="77"/>
        <v>8.1281365559414667</v>
      </c>
      <c r="AC42" s="111">
        <f t="shared" si="77"/>
        <v>8.5959967107319528</v>
      </c>
      <c r="AD42" s="111">
        <f t="shared" si="77"/>
        <v>8.5959967107319528</v>
      </c>
      <c r="AE42" s="111">
        <f t="shared" si="77"/>
        <v>8.5959967107319528</v>
      </c>
      <c r="AF42" s="111">
        <f t="shared" si="77"/>
        <v>8.5959967107319528</v>
      </c>
      <c r="AG42" s="111">
        <f t="shared" si="77"/>
        <v>9.0528290244955798</v>
      </c>
      <c r="AH42" s="111">
        <f t="shared" si="77"/>
        <v>9.0528290244955798</v>
      </c>
      <c r="AI42" s="111">
        <f t="shared" si="77"/>
        <v>9.0528290244955798</v>
      </c>
      <c r="AJ42" s="111">
        <f t="shared" si="77"/>
        <v>9.0528290244955798</v>
      </c>
      <c r="AK42" s="111">
        <f t="shared" si="77"/>
        <v>13.09886805472015</v>
      </c>
      <c r="AL42" s="111">
        <f t="shared" si="77"/>
        <v>13.09886805472015</v>
      </c>
      <c r="AM42" s="111">
        <f t="shared" si="77"/>
        <v>13.09886805472015</v>
      </c>
      <c r="AN42" s="111">
        <f t="shared" si="77"/>
        <v>13.09886805472015</v>
      </c>
      <c r="AO42" s="111">
        <f t="shared" si="77"/>
        <v>13.592478308026031</v>
      </c>
      <c r="AP42" s="111">
        <f t="shared" si="77"/>
        <v>13.592478308026031</v>
      </c>
      <c r="AQ42" s="111">
        <f t="shared" si="77"/>
        <v>13.592478308026031</v>
      </c>
      <c r="AR42" s="111">
        <f t="shared" si="77"/>
        <v>13.592478308026031</v>
      </c>
      <c r="AS42" s="111">
        <f t="shared" si="77"/>
        <v>14.789999999999985</v>
      </c>
      <c r="AT42" s="111">
        <f t="shared" si="77"/>
        <v>14.789999999999985</v>
      </c>
      <c r="AU42" s="111">
        <f t="shared" si="77"/>
        <v>14.789999999999985</v>
      </c>
      <c r="AV42" s="111">
        <f t="shared" si="77"/>
        <v>14.789999999999985</v>
      </c>
      <c r="AW42" s="111">
        <f t="shared" si="77"/>
        <v>15.649719561163494</v>
      </c>
      <c r="AX42" s="111">
        <f t="shared" si="77"/>
        <v>15.649719561163494</v>
      </c>
      <c r="AY42" s="111">
        <f t="shared" si="77"/>
        <v>15.649719561163494</v>
      </c>
      <c r="AZ42" s="111">
        <f t="shared" si="77"/>
        <v>15.649719561163494</v>
      </c>
      <c r="BA42" s="237">
        <f t="shared" si="77"/>
        <v>16.43220553922167</v>
      </c>
      <c r="BB42" s="237">
        <f t="shared" si="77"/>
        <v>16.43220553922167</v>
      </c>
      <c r="BC42" s="237">
        <f t="shared" si="77"/>
        <v>16.43220553922167</v>
      </c>
      <c r="BD42" s="237">
        <f t="shared" si="77"/>
        <v>16.43220553922167</v>
      </c>
      <c r="BE42" s="237">
        <f t="shared" si="77"/>
        <v>17.253815816182751</v>
      </c>
      <c r="BF42" s="237">
        <f t="shared" si="77"/>
        <v>17.253815816182751</v>
      </c>
      <c r="BG42" s="237">
        <f t="shared" si="77"/>
        <v>17.253815816182751</v>
      </c>
      <c r="BH42" s="237">
        <f t="shared" si="77"/>
        <v>17.253815816182751</v>
      </c>
      <c r="BI42" s="237">
        <f t="shared" si="77"/>
        <v>18.116506606991884</v>
      </c>
      <c r="BJ42" s="237">
        <f t="shared" si="77"/>
        <v>18.116506606991884</v>
      </c>
      <c r="BK42" s="237">
        <f t="shared" si="77"/>
        <v>18.116506606991884</v>
      </c>
      <c r="BL42" s="237">
        <f t="shared" si="77"/>
        <v>18.116506606991884</v>
      </c>
      <c r="BM42" s="237">
        <f t="shared" si="77"/>
        <v>19.022331937341477</v>
      </c>
      <c r="BN42" s="237">
        <f t="shared" si="77"/>
        <v>19.022331937341477</v>
      </c>
      <c r="BO42" s="237">
        <f t="shared" si="77"/>
        <v>19.022331937341477</v>
      </c>
      <c r="BP42" s="237">
        <f t="shared" si="77"/>
        <v>19.022331937341477</v>
      </c>
      <c r="BQ42" s="237">
        <f t="shared" ref="BQ42:BX42" si="78">BQ35-BQ34</f>
        <v>19.973448534208558</v>
      </c>
      <c r="BR42" s="237">
        <f t="shared" si="78"/>
        <v>19.973448534208558</v>
      </c>
      <c r="BS42" s="237">
        <f t="shared" si="78"/>
        <v>19.973448534208558</v>
      </c>
      <c r="BT42" s="237">
        <f t="shared" si="78"/>
        <v>19.973448534208558</v>
      </c>
      <c r="BU42" s="237">
        <f t="shared" si="78"/>
        <v>20.972120960918986</v>
      </c>
      <c r="BV42" s="237">
        <f t="shared" si="78"/>
        <v>20.972120960918986</v>
      </c>
      <c r="BW42" s="237">
        <f t="shared" si="78"/>
        <v>20.972120960918986</v>
      </c>
      <c r="BX42" s="237">
        <f t="shared" si="78"/>
        <v>20.972120960918986</v>
      </c>
    </row>
    <row r="43" spans="2:76" x14ac:dyDescent="0.25">
      <c r="B43" s="30" t="s">
        <v>4697</v>
      </c>
      <c r="C43" s="1" t="s">
        <v>4706</v>
      </c>
      <c r="D43" s="111">
        <f>D36-D35</f>
        <v>6.4508572317968458</v>
      </c>
      <c r="E43" s="111">
        <f t="shared" ref="E43:BP43" si="79">E36-E35</f>
        <v>6.4508572317968458</v>
      </c>
      <c r="F43" s="111">
        <f t="shared" si="79"/>
        <v>6.4508572317968458</v>
      </c>
      <c r="G43" s="111">
        <f t="shared" si="79"/>
        <v>6.4508572317968458</v>
      </c>
      <c r="H43" s="111">
        <f t="shared" si="79"/>
        <v>6.4508572317968458</v>
      </c>
      <c r="I43" s="111">
        <f t="shared" si="79"/>
        <v>6.7209429921227155</v>
      </c>
      <c r="J43" s="111">
        <f t="shared" si="79"/>
        <v>6.7209429921227155</v>
      </c>
      <c r="K43" s="111">
        <f t="shared" si="79"/>
        <v>6.7209429921227155</v>
      </c>
      <c r="L43" s="111">
        <f t="shared" si="79"/>
        <v>6.7209429921227155</v>
      </c>
      <c r="M43" s="111">
        <f t="shared" si="79"/>
        <v>7.0986636112809478</v>
      </c>
      <c r="N43" s="111">
        <f t="shared" si="79"/>
        <v>7.0986636112809478</v>
      </c>
      <c r="O43" s="111">
        <f t="shared" si="79"/>
        <v>7.0986636112809478</v>
      </c>
      <c r="P43" s="111">
        <f t="shared" si="79"/>
        <v>7.0986636112809478</v>
      </c>
      <c r="Q43" s="111">
        <f t="shared" si="79"/>
        <v>7.3928814534127696</v>
      </c>
      <c r="R43" s="111">
        <f t="shared" si="79"/>
        <v>7.3928814534127696</v>
      </c>
      <c r="S43" s="111">
        <f t="shared" si="79"/>
        <v>7.3928814534127696</v>
      </c>
      <c r="T43" s="111">
        <f t="shared" si="79"/>
        <v>7.3928814534127696</v>
      </c>
      <c r="U43" s="111">
        <f t="shared" si="79"/>
        <v>7.7398247912395703</v>
      </c>
      <c r="V43" s="111">
        <f t="shared" si="79"/>
        <v>7.7398247912395703</v>
      </c>
      <c r="W43" s="111">
        <f t="shared" si="79"/>
        <v>7.7398247912395703</v>
      </c>
      <c r="X43" s="111">
        <f t="shared" si="79"/>
        <v>7.7398247912395703</v>
      </c>
      <c r="Y43" s="111">
        <f t="shared" si="79"/>
        <v>8.0922771299593563</v>
      </c>
      <c r="Z43" s="111">
        <f t="shared" si="79"/>
        <v>8.0922771299593563</v>
      </c>
      <c r="AA43" s="111">
        <f t="shared" si="79"/>
        <v>8.0922771299593563</v>
      </c>
      <c r="AB43" s="111">
        <f t="shared" si="79"/>
        <v>8.0922771299593563</v>
      </c>
      <c r="AC43" s="111">
        <f t="shared" si="79"/>
        <v>8.5607190224526164</v>
      </c>
      <c r="AD43" s="111">
        <f t="shared" si="79"/>
        <v>8.5607190224526164</v>
      </c>
      <c r="AE43" s="111">
        <f t="shared" si="79"/>
        <v>8.5607190224526164</v>
      </c>
      <c r="AF43" s="111">
        <f t="shared" si="79"/>
        <v>8.5607190224526164</v>
      </c>
      <c r="AG43" s="111">
        <f t="shared" si="79"/>
        <v>9.0180104513244572</v>
      </c>
      <c r="AH43" s="111">
        <f t="shared" si="79"/>
        <v>9.0180104513244572</v>
      </c>
      <c r="AI43" s="111">
        <f t="shared" si="79"/>
        <v>9.0180104513244572</v>
      </c>
      <c r="AJ43" s="111">
        <f t="shared" si="79"/>
        <v>9.0180104513244572</v>
      </c>
      <c r="AK43" s="111">
        <f t="shared" si="79"/>
        <v>13.098868054720143</v>
      </c>
      <c r="AL43" s="111">
        <f t="shared" si="79"/>
        <v>13.098868054720143</v>
      </c>
      <c r="AM43" s="111">
        <f t="shared" si="79"/>
        <v>13.098868054720143</v>
      </c>
      <c r="AN43" s="111">
        <f t="shared" si="79"/>
        <v>13.098868054720143</v>
      </c>
      <c r="AO43" s="111">
        <f t="shared" si="79"/>
        <v>13.592478308026045</v>
      </c>
      <c r="AP43" s="111">
        <f t="shared" si="79"/>
        <v>13.592478308026045</v>
      </c>
      <c r="AQ43" s="111">
        <f t="shared" si="79"/>
        <v>13.592478308026045</v>
      </c>
      <c r="AR43" s="111">
        <f t="shared" si="79"/>
        <v>13.592478308026045</v>
      </c>
      <c r="AS43" s="111">
        <f t="shared" si="79"/>
        <v>14.790000000000006</v>
      </c>
      <c r="AT43" s="111">
        <f t="shared" si="79"/>
        <v>14.790000000000006</v>
      </c>
      <c r="AU43" s="111">
        <f t="shared" si="79"/>
        <v>14.790000000000006</v>
      </c>
      <c r="AV43" s="111">
        <f t="shared" si="79"/>
        <v>14.790000000000006</v>
      </c>
      <c r="AW43" s="111">
        <f t="shared" si="79"/>
        <v>15.649719561163479</v>
      </c>
      <c r="AX43" s="111">
        <f t="shared" si="79"/>
        <v>15.649719561163479</v>
      </c>
      <c r="AY43" s="111">
        <f t="shared" si="79"/>
        <v>15.649719561163479</v>
      </c>
      <c r="AZ43" s="111">
        <f t="shared" si="79"/>
        <v>15.649719561163479</v>
      </c>
      <c r="BA43" s="237">
        <f t="shared" si="79"/>
        <v>16.432205539221655</v>
      </c>
      <c r="BB43" s="237">
        <f t="shared" si="79"/>
        <v>16.432205539221655</v>
      </c>
      <c r="BC43" s="237">
        <f t="shared" si="79"/>
        <v>16.432205539221655</v>
      </c>
      <c r="BD43" s="237">
        <f t="shared" si="79"/>
        <v>16.432205539221655</v>
      </c>
      <c r="BE43" s="237">
        <f t="shared" si="79"/>
        <v>17.253815816182737</v>
      </c>
      <c r="BF43" s="237">
        <f t="shared" si="79"/>
        <v>17.253815816182737</v>
      </c>
      <c r="BG43" s="237">
        <f t="shared" si="79"/>
        <v>17.253815816182737</v>
      </c>
      <c r="BH43" s="237">
        <f t="shared" si="79"/>
        <v>17.253815816182737</v>
      </c>
      <c r="BI43" s="237">
        <f t="shared" si="79"/>
        <v>18.116506606991877</v>
      </c>
      <c r="BJ43" s="237">
        <f t="shared" si="79"/>
        <v>18.116506606991877</v>
      </c>
      <c r="BK43" s="237">
        <f t="shared" si="79"/>
        <v>18.116506606991877</v>
      </c>
      <c r="BL43" s="237">
        <f t="shared" si="79"/>
        <v>18.116506606991877</v>
      </c>
      <c r="BM43" s="237">
        <f t="shared" si="79"/>
        <v>19.022331937341477</v>
      </c>
      <c r="BN43" s="237">
        <f t="shared" si="79"/>
        <v>19.022331937341477</v>
      </c>
      <c r="BO43" s="237">
        <f t="shared" si="79"/>
        <v>19.022331937341477</v>
      </c>
      <c r="BP43" s="237">
        <f t="shared" si="79"/>
        <v>19.022331937341477</v>
      </c>
      <c r="BQ43" s="237">
        <f t="shared" ref="BQ43:BX43" si="80">BQ36-BQ35</f>
        <v>19.973448534208543</v>
      </c>
      <c r="BR43" s="237">
        <f t="shared" si="80"/>
        <v>19.973448534208543</v>
      </c>
      <c r="BS43" s="237">
        <f t="shared" si="80"/>
        <v>19.973448534208543</v>
      </c>
      <c r="BT43" s="237">
        <f t="shared" si="80"/>
        <v>19.973448534208543</v>
      </c>
      <c r="BU43" s="237">
        <f t="shared" si="80"/>
        <v>20.972120960918971</v>
      </c>
      <c r="BV43" s="237">
        <f t="shared" si="80"/>
        <v>20.972120960918971</v>
      </c>
      <c r="BW43" s="237">
        <f t="shared" si="80"/>
        <v>20.972120960918971</v>
      </c>
      <c r="BX43" s="237">
        <f t="shared" si="80"/>
        <v>20.972120960918971</v>
      </c>
    </row>
    <row r="44" spans="2:76" x14ac:dyDescent="0.25">
      <c r="B44" s="199" t="s">
        <v>4702</v>
      </c>
      <c r="C44" s="48" t="s">
        <v>4706</v>
      </c>
      <c r="D44" s="233">
        <f>120-SUM(D40:D43)</f>
        <v>55.491427682031514</v>
      </c>
      <c r="E44" s="233">
        <f t="shared" ref="E44:AF44" si="81">120-SUM(E40:E43)</f>
        <v>55.491427682031514</v>
      </c>
      <c r="F44" s="233">
        <f t="shared" si="81"/>
        <v>55.491427682031514</v>
      </c>
      <c r="G44" s="233">
        <f t="shared" si="81"/>
        <v>55.491427682031514</v>
      </c>
      <c r="H44" s="233">
        <f t="shared" si="81"/>
        <v>55.491427682031514</v>
      </c>
      <c r="I44" s="233">
        <f t="shared" si="81"/>
        <v>52.815932127799712</v>
      </c>
      <c r="J44" s="233">
        <f t="shared" si="81"/>
        <v>52.815932127799712</v>
      </c>
      <c r="K44" s="233">
        <f t="shared" si="81"/>
        <v>52.815932127799712</v>
      </c>
      <c r="L44" s="233">
        <f t="shared" si="81"/>
        <v>52.815932127799712</v>
      </c>
      <c r="M44" s="233">
        <f t="shared" si="81"/>
        <v>49.000799880798866</v>
      </c>
      <c r="N44" s="233">
        <f t="shared" si="81"/>
        <v>49.000799880798866</v>
      </c>
      <c r="O44" s="233">
        <f t="shared" si="81"/>
        <v>49.000799880798866</v>
      </c>
      <c r="P44" s="233">
        <f t="shared" si="81"/>
        <v>49.000799880798866</v>
      </c>
      <c r="Q44" s="233">
        <f t="shared" si="81"/>
        <v>46.033847680754093</v>
      </c>
      <c r="R44" s="233">
        <f t="shared" si="81"/>
        <v>46.033847680754093</v>
      </c>
      <c r="S44" s="233">
        <f t="shared" si="81"/>
        <v>46.033847680754093</v>
      </c>
      <c r="T44" s="233">
        <f t="shared" si="81"/>
        <v>46.033847680754093</v>
      </c>
      <c r="U44" s="233">
        <f t="shared" si="81"/>
        <v>42.516161608080409</v>
      </c>
      <c r="V44" s="233">
        <f t="shared" si="81"/>
        <v>42.516161608080409</v>
      </c>
      <c r="W44" s="233">
        <f t="shared" si="81"/>
        <v>42.516161608080409</v>
      </c>
      <c r="X44" s="233">
        <f t="shared" si="81"/>
        <v>42.516161608080409</v>
      </c>
      <c r="Y44" s="233">
        <f t="shared" si="81"/>
        <v>38.921837854484039</v>
      </c>
      <c r="Z44" s="233">
        <f t="shared" si="81"/>
        <v>38.921837854484039</v>
      </c>
      <c r="AA44" s="233">
        <f t="shared" si="81"/>
        <v>38.921837854484039</v>
      </c>
      <c r="AB44" s="233">
        <f t="shared" si="81"/>
        <v>38.921837854484039</v>
      </c>
      <c r="AC44" s="233">
        <f t="shared" si="81"/>
        <v>34.239939792930002</v>
      </c>
      <c r="AD44" s="233">
        <f t="shared" si="81"/>
        <v>34.239939792930002</v>
      </c>
      <c r="AE44" s="233">
        <f t="shared" si="81"/>
        <v>34.239939792930002</v>
      </c>
      <c r="AF44" s="233">
        <f t="shared" si="81"/>
        <v>34.239939792930002</v>
      </c>
      <c r="AG44" s="233">
        <f>120-SUM(AG40:AG43)</f>
        <v>29.634196429842746</v>
      </c>
      <c r="AH44" s="233">
        <f>120-SUM(AH40:AH43)</f>
        <v>29.634196429842746</v>
      </c>
      <c r="AI44" s="233">
        <f>120-SUM(AI40:AI43)</f>
        <v>29.634196429842746</v>
      </c>
      <c r="AJ44" s="233">
        <f>120-SUM(AJ40:AJ43)</f>
        <v>29.634196429842746</v>
      </c>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row>
    <row r="45" spans="2:76" x14ac:dyDescent="0.25">
      <c r="B45" s="203"/>
      <c r="C45" s="210"/>
      <c r="AK45" s="111">
        <f t="shared" ref="AK45:BX45" si="82">120-SUM(AK40:AK43)</f>
        <v>47.845218342643264</v>
      </c>
      <c r="AL45" s="111">
        <f t="shared" si="82"/>
        <v>47.845218342643264</v>
      </c>
      <c r="AM45" s="111">
        <f t="shared" si="82"/>
        <v>47.845218342643264</v>
      </c>
      <c r="AN45" s="111">
        <f t="shared" si="82"/>
        <v>47.845218342643264</v>
      </c>
      <c r="AO45" s="111">
        <f t="shared" si="82"/>
        <v>45.106687737255953</v>
      </c>
      <c r="AP45" s="111">
        <f t="shared" si="82"/>
        <v>45.106687737255953</v>
      </c>
      <c r="AQ45" s="111">
        <f t="shared" si="82"/>
        <v>45.106687737255953</v>
      </c>
      <c r="AR45" s="111">
        <f t="shared" si="82"/>
        <v>45.106687737255953</v>
      </c>
      <c r="AS45" s="111">
        <f t="shared" si="82"/>
        <v>38.5</v>
      </c>
      <c r="AT45" s="111">
        <f t="shared" si="82"/>
        <v>38.5</v>
      </c>
      <c r="AU45" s="111">
        <f t="shared" si="82"/>
        <v>38.5</v>
      </c>
      <c r="AV45" s="111">
        <f t="shared" si="82"/>
        <v>38.5</v>
      </c>
      <c r="AW45" s="111">
        <f t="shared" si="82"/>
        <v>33.765255484956725</v>
      </c>
      <c r="AX45" s="111">
        <f t="shared" si="82"/>
        <v>33.765255484956725</v>
      </c>
      <c r="AY45" s="111">
        <f t="shared" si="82"/>
        <v>33.765255484956725</v>
      </c>
      <c r="AZ45" s="111">
        <f t="shared" si="82"/>
        <v>33.765255484956725</v>
      </c>
      <c r="BA45" s="111">
        <f t="shared" si="82"/>
        <v>29.453518259204557</v>
      </c>
      <c r="BB45" s="111">
        <f t="shared" si="82"/>
        <v>29.453518259204557</v>
      </c>
      <c r="BC45" s="111">
        <f t="shared" si="82"/>
        <v>29.453518259204557</v>
      </c>
      <c r="BD45" s="111">
        <f t="shared" si="82"/>
        <v>29.453518259204557</v>
      </c>
      <c r="BE45" s="111">
        <f t="shared" si="82"/>
        <v>24.926194172164784</v>
      </c>
      <c r="BF45" s="111">
        <f t="shared" si="82"/>
        <v>24.926194172164784</v>
      </c>
      <c r="BG45" s="111">
        <f t="shared" si="82"/>
        <v>24.926194172164784</v>
      </c>
      <c r="BH45" s="111">
        <f t="shared" si="82"/>
        <v>24.926194172164784</v>
      </c>
      <c r="BI45" s="111">
        <f t="shared" si="82"/>
        <v>20.172503880773021</v>
      </c>
      <c r="BJ45" s="111">
        <f t="shared" si="82"/>
        <v>20.172503880773021</v>
      </c>
      <c r="BK45" s="111">
        <f t="shared" si="82"/>
        <v>20.172503880773021</v>
      </c>
      <c r="BL45" s="111">
        <f t="shared" si="82"/>
        <v>20.172503880773021</v>
      </c>
      <c r="BM45" s="111">
        <f t="shared" si="82"/>
        <v>15.181129074811665</v>
      </c>
      <c r="BN45" s="111">
        <f t="shared" si="82"/>
        <v>15.181129074811665</v>
      </c>
      <c r="BO45" s="111">
        <f t="shared" si="82"/>
        <v>15.181129074811665</v>
      </c>
      <c r="BP45" s="111">
        <f t="shared" si="82"/>
        <v>15.181129074811665</v>
      </c>
      <c r="BQ45" s="111">
        <f t="shared" si="82"/>
        <v>9.9401855285522487</v>
      </c>
      <c r="BR45" s="111">
        <f t="shared" si="82"/>
        <v>9.9401855285522487</v>
      </c>
      <c r="BS45" s="111">
        <f t="shared" si="82"/>
        <v>9.9401855285522487</v>
      </c>
      <c r="BT45" s="111">
        <f t="shared" si="82"/>
        <v>9.9401855285522487</v>
      </c>
      <c r="BU45" s="111">
        <f t="shared" si="82"/>
        <v>4.4371948049798533</v>
      </c>
      <c r="BV45" s="111">
        <f t="shared" si="82"/>
        <v>4.4371948049798533</v>
      </c>
      <c r="BW45" s="111">
        <f t="shared" si="82"/>
        <v>4.4371948049798533</v>
      </c>
      <c r="BX45" s="111">
        <f t="shared" si="82"/>
        <v>4.4371948049798533</v>
      </c>
    </row>
    <row r="46" spans="2:76" x14ac:dyDescent="0.25">
      <c r="B46" s="203"/>
      <c r="C46" s="213"/>
    </row>
    <row r="47" spans="2:76" x14ac:dyDescent="0.25">
      <c r="B47" s="204" t="s">
        <v>4699</v>
      </c>
      <c r="C47" s="213" t="s">
        <v>4701</v>
      </c>
    </row>
    <row r="48" spans="2:76" x14ac:dyDescent="0.25">
      <c r="B48" s="211"/>
      <c r="C48" s="212" t="s">
        <v>4700</v>
      </c>
    </row>
    <row r="49" spans="2:3" x14ac:dyDescent="0.25">
      <c r="B49" s="211"/>
      <c r="C49" s="213"/>
    </row>
    <row r="50" spans="2:3" x14ac:dyDescent="0.25">
      <c r="B50" s="211"/>
      <c r="C50" s="213" t="s">
        <v>4703</v>
      </c>
    </row>
    <row r="51" spans="2:3" x14ac:dyDescent="0.25">
      <c r="B51" s="211"/>
      <c r="C51" s="29" t="s">
        <v>4704</v>
      </c>
    </row>
    <row r="52" spans="2:3" x14ac:dyDescent="0.25">
      <c r="B52" s="211"/>
      <c r="C52" s="213"/>
    </row>
    <row r="53" spans="2:3" x14ac:dyDescent="0.25">
      <c r="B53" s="211"/>
      <c r="C53" s="210"/>
    </row>
    <row r="54" spans="2:3" x14ac:dyDescent="0.25">
      <c r="B54" s="211"/>
      <c r="C54" s="210"/>
    </row>
    <row r="55" spans="2:3" x14ac:dyDescent="0.25">
      <c r="B55" s="211"/>
      <c r="C55" s="210"/>
    </row>
    <row r="56" spans="2:3" x14ac:dyDescent="0.25">
      <c r="B56" s="211"/>
      <c r="C56" s="210"/>
    </row>
    <row r="57" spans="2:3" x14ac:dyDescent="0.25">
      <c r="B57" s="211"/>
      <c r="C57" s="210"/>
    </row>
    <row r="58" spans="2:3" x14ac:dyDescent="0.25">
      <c r="B58" s="211"/>
      <c r="C58" s="210"/>
    </row>
    <row r="59" spans="2:3" x14ac:dyDescent="0.25">
      <c r="B59" s="211"/>
      <c r="C59" s="210"/>
    </row>
    <row r="60" spans="2:3" x14ac:dyDescent="0.25">
      <c r="B60" s="211"/>
      <c r="C60" s="210"/>
    </row>
    <row r="61" spans="2:3" x14ac:dyDescent="0.25">
      <c r="B61" s="211"/>
      <c r="C61" s="210"/>
    </row>
    <row r="62" spans="2:3" x14ac:dyDescent="0.25">
      <c r="B62" s="211"/>
      <c r="C62" s="210"/>
    </row>
    <row r="63" spans="2:3" x14ac:dyDescent="0.25">
      <c r="B63" s="211"/>
      <c r="C63" s="210"/>
    </row>
    <row r="64" spans="2:3" x14ac:dyDescent="0.25">
      <c r="B64" s="211"/>
      <c r="C64" s="210"/>
    </row>
    <row r="65" spans="2:3" x14ac:dyDescent="0.25">
      <c r="B65" s="211"/>
      <c r="C65" s="210"/>
    </row>
    <row r="66" spans="2:3" x14ac:dyDescent="0.25">
      <c r="B66" s="211"/>
      <c r="C66" s="210"/>
    </row>
    <row r="67" spans="2:3" x14ac:dyDescent="0.25">
      <c r="B67" s="211"/>
      <c r="C67" s="210"/>
    </row>
    <row r="68" spans="2:3" x14ac:dyDescent="0.25">
      <c r="C68" s="210"/>
    </row>
    <row r="69" spans="2:3" x14ac:dyDescent="0.25">
      <c r="C69" s="210"/>
    </row>
    <row r="70" spans="2:3" x14ac:dyDescent="0.25">
      <c r="C70" s="210"/>
    </row>
    <row r="71" spans="2:3" x14ac:dyDescent="0.25">
      <c r="C71" s="210"/>
    </row>
    <row r="72" spans="2:3" x14ac:dyDescent="0.25">
      <c r="C72" s="210"/>
    </row>
    <row r="73" spans="2:3" x14ac:dyDescent="0.25">
      <c r="C73" s="210"/>
    </row>
    <row r="74" spans="2:3" x14ac:dyDescent="0.25">
      <c r="C74" s="210"/>
    </row>
    <row r="75" spans="2:3" x14ac:dyDescent="0.25">
      <c r="C75" s="210"/>
    </row>
    <row r="76" spans="2:3" x14ac:dyDescent="0.25">
      <c r="C76" s="210"/>
    </row>
    <row r="77" spans="2:3" x14ac:dyDescent="0.25">
      <c r="C77" s="210"/>
    </row>
    <row r="78" spans="2:3" x14ac:dyDescent="0.25">
      <c r="C78" s="210"/>
    </row>
    <row r="79" spans="2:3" x14ac:dyDescent="0.25">
      <c r="C79" s="210"/>
    </row>
    <row r="80" spans="2:3" x14ac:dyDescent="0.25">
      <c r="C80" s="210"/>
    </row>
    <row r="81" spans="3:3" x14ac:dyDescent="0.25">
      <c r="C81" s="210"/>
    </row>
    <row r="82" spans="3:3" x14ac:dyDescent="0.25">
      <c r="C82" s="210"/>
    </row>
    <row r="83" spans="3:3" x14ac:dyDescent="0.25">
      <c r="C83" s="210"/>
    </row>
    <row r="84" spans="3:3" x14ac:dyDescent="0.25">
      <c r="C84" s="210"/>
    </row>
    <row r="85" spans="3:3" x14ac:dyDescent="0.25">
      <c r="C85" s="210"/>
    </row>
    <row r="86" spans="3:3" x14ac:dyDescent="0.25">
      <c r="C86" s="210"/>
    </row>
    <row r="87" spans="3:3" x14ac:dyDescent="0.25">
      <c r="C87" s="210"/>
    </row>
    <row r="88" spans="3:3" x14ac:dyDescent="0.25">
      <c r="C88" s="210"/>
    </row>
  </sheetData>
  <hyperlinks>
    <hyperlink ref="C14" r:id="rId1" xr:uid="{1F21B06A-9413-A842-9D29-BE68FB9E0480}"/>
    <hyperlink ref="C17" r:id="rId2" xr:uid="{69DB4D6F-4F4E-AA43-A732-D37B107E1C43}"/>
    <hyperlink ref="C48" r:id="rId3" xr:uid="{85F01433-DA1F-2A47-8850-069C0FEB9599}"/>
    <hyperlink ref="C51" r:id="rId4" xr:uid="{F0F1AB89-4444-7B49-8A7A-D1EB8D7E3A7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AE2F-CA9A-0644-B03F-9432E4FC4F06}">
  <sheetPr>
    <tabColor theme="7"/>
  </sheetPr>
  <dimension ref="B2:AJ284"/>
  <sheetViews>
    <sheetView workbookViewId="0">
      <pane ySplit="2" topLeftCell="A3" activePane="bottomLeft" state="frozen"/>
      <selection activeCell="L36" sqref="L36"/>
      <selection pane="bottomLeft"/>
    </sheetView>
  </sheetViews>
  <sheetFormatPr defaultColWidth="10.875" defaultRowHeight="15.75" x14ac:dyDescent="0.25"/>
  <cols>
    <col min="1" max="2" width="10.875" style="1"/>
    <col min="3" max="3" width="50.375" style="1" customWidth="1"/>
    <col min="4" max="5" width="12.5" style="36" customWidth="1"/>
    <col min="6" max="6" width="12.5" style="47" customWidth="1"/>
    <col min="7" max="21" width="12.5" style="1" customWidth="1"/>
    <col min="22" max="16384" width="10.875" style="1"/>
  </cols>
  <sheetData>
    <row r="2" spans="3:22" x14ac:dyDescent="0.25">
      <c r="C2" s="30" t="s">
        <v>0</v>
      </c>
      <c r="D2" s="73">
        <v>2013</v>
      </c>
      <c r="E2" s="73">
        <f>D2+1</f>
        <v>2014</v>
      </c>
      <c r="F2" s="73">
        <f t="shared" ref="F2:U2" si="0">E2+1</f>
        <v>2015</v>
      </c>
      <c r="G2" s="73">
        <f t="shared" si="0"/>
        <v>2016</v>
      </c>
      <c r="H2" s="73">
        <f t="shared" si="0"/>
        <v>2017</v>
      </c>
      <c r="I2" s="73">
        <f t="shared" si="0"/>
        <v>2018</v>
      </c>
      <c r="J2" s="73">
        <f t="shared" si="0"/>
        <v>2019</v>
      </c>
      <c r="K2" s="73">
        <f t="shared" si="0"/>
        <v>2020</v>
      </c>
      <c r="L2" s="73">
        <f t="shared" si="0"/>
        <v>2021</v>
      </c>
      <c r="M2" s="73">
        <f t="shared" si="0"/>
        <v>2022</v>
      </c>
      <c r="N2" s="73">
        <f t="shared" si="0"/>
        <v>2023</v>
      </c>
      <c r="O2" s="73">
        <f t="shared" si="0"/>
        <v>2024</v>
      </c>
      <c r="P2" s="73">
        <f t="shared" si="0"/>
        <v>2025</v>
      </c>
      <c r="Q2" s="73">
        <f t="shared" si="0"/>
        <v>2026</v>
      </c>
      <c r="R2" s="73">
        <f t="shared" si="0"/>
        <v>2027</v>
      </c>
      <c r="S2" s="73">
        <f t="shared" si="0"/>
        <v>2028</v>
      </c>
      <c r="T2" s="73">
        <f t="shared" si="0"/>
        <v>2029</v>
      </c>
      <c r="U2" s="73">
        <f t="shared" si="0"/>
        <v>2030</v>
      </c>
    </row>
    <row r="3" spans="3:22" x14ac:dyDescent="0.25">
      <c r="C3" s="30"/>
      <c r="D3" s="30"/>
      <c r="E3" s="30"/>
      <c r="F3" s="30"/>
      <c r="G3" s="30"/>
      <c r="H3" s="30"/>
      <c r="I3" s="30"/>
      <c r="J3" s="30"/>
      <c r="K3" s="30"/>
      <c r="L3" s="30"/>
      <c r="M3" s="30"/>
      <c r="N3" s="30"/>
      <c r="O3" s="30"/>
      <c r="P3" s="30"/>
      <c r="Q3" s="30"/>
      <c r="R3" s="30"/>
      <c r="S3" s="30"/>
      <c r="T3" s="30"/>
      <c r="U3" s="30"/>
    </row>
    <row r="4" spans="3:22" x14ac:dyDescent="0.25">
      <c r="C4" s="40" t="s">
        <v>137</v>
      </c>
      <c r="D4" s="69"/>
      <c r="E4" s="69"/>
      <c r="F4" s="80">
        <f>D52</f>
        <v>201328536</v>
      </c>
      <c r="G4" s="38">
        <f>D75</f>
        <v>192960667</v>
      </c>
      <c r="H4" s="38">
        <f>D98</f>
        <v>184280929</v>
      </c>
      <c r="I4" s="38">
        <f>D121</f>
        <v>172324101</v>
      </c>
      <c r="J4" s="38">
        <f>D144</f>
        <v>171022436</v>
      </c>
      <c r="K4" s="38">
        <f>D167</f>
        <v>183327861</v>
      </c>
      <c r="L4" s="38">
        <f>D190</f>
        <v>164056929</v>
      </c>
      <c r="M4" s="38">
        <f>D213</f>
        <v>143096251</v>
      </c>
      <c r="N4" s="38">
        <f>D236</f>
        <v>141079568</v>
      </c>
      <c r="O4" s="38">
        <f>D259</f>
        <v>139935963</v>
      </c>
      <c r="P4" s="58"/>
      <c r="Q4" s="58"/>
      <c r="R4" s="58"/>
      <c r="S4" s="58"/>
      <c r="T4" s="58"/>
      <c r="U4" s="58"/>
    </row>
    <row r="5" spans="3:22" x14ac:dyDescent="0.25">
      <c r="C5" s="67" t="s">
        <v>161</v>
      </c>
      <c r="D5" s="70"/>
      <c r="E5" s="70"/>
      <c r="F5" s="74">
        <f>D73</f>
        <v>92228846</v>
      </c>
      <c r="G5" s="43">
        <f>D96</f>
        <v>90450339</v>
      </c>
      <c r="H5" s="43">
        <f>D119</f>
        <v>88633743</v>
      </c>
      <c r="I5" s="43">
        <f>D142</f>
        <v>86777303</v>
      </c>
      <c r="J5" s="43">
        <f>D165</f>
        <v>84921034</v>
      </c>
      <c r="K5" s="43">
        <f>D188</f>
        <v>83162492</v>
      </c>
      <c r="L5" s="43">
        <f>D211</f>
        <v>73106879</v>
      </c>
      <c r="M5" s="43">
        <f>D234</f>
        <v>71930584</v>
      </c>
      <c r="N5" s="43">
        <f>D257</f>
        <v>69646354</v>
      </c>
      <c r="O5" s="43">
        <f>D280</f>
        <v>68066201</v>
      </c>
      <c r="P5" s="61"/>
      <c r="Q5" s="61"/>
      <c r="R5" s="61"/>
      <c r="S5" s="61"/>
      <c r="T5" s="61"/>
      <c r="U5" s="61"/>
    </row>
    <row r="6" spans="3:22" x14ac:dyDescent="0.25">
      <c r="C6" s="28" t="s">
        <v>162</v>
      </c>
      <c r="D6" s="71"/>
      <c r="E6" s="71"/>
      <c r="F6" s="72">
        <f>D68</f>
        <v>45356999</v>
      </c>
      <c r="G6" s="36">
        <f>D91</f>
        <v>44444093</v>
      </c>
      <c r="H6" s="36">
        <f>D114</f>
        <v>43579237</v>
      </c>
      <c r="I6" s="36">
        <f>D137</f>
        <v>42666330</v>
      </c>
      <c r="J6" s="36">
        <f>D160</f>
        <v>41753424</v>
      </c>
      <c r="K6" s="36">
        <f>D183</f>
        <v>40888566</v>
      </c>
      <c r="L6" s="36">
        <f>D206</f>
        <v>39254946</v>
      </c>
      <c r="M6" s="36">
        <f>D229</f>
        <v>37621325</v>
      </c>
      <c r="N6" s="36">
        <f>D252</f>
        <v>35987704</v>
      </c>
      <c r="O6" s="36">
        <f>D275</f>
        <v>34354083</v>
      </c>
      <c r="P6" s="62"/>
      <c r="Q6" s="62"/>
      <c r="R6" s="62"/>
      <c r="S6" s="62"/>
      <c r="T6" s="62"/>
      <c r="U6" s="62"/>
    </row>
    <row r="7" spans="3:22" x14ac:dyDescent="0.25">
      <c r="C7" s="68" t="s">
        <v>148</v>
      </c>
      <c r="D7" s="50">
        <f>D20</f>
        <v>53894995</v>
      </c>
      <c r="E7" s="50">
        <f>D36</f>
        <v>54394368</v>
      </c>
      <c r="F7" s="81">
        <f>D53+D66-F6</f>
        <v>63742691</v>
      </c>
      <c r="G7" s="50">
        <f>D76+D89-G6</f>
        <v>58066235</v>
      </c>
      <c r="H7" s="50">
        <f>D99+D112-H6</f>
        <v>52067949</v>
      </c>
      <c r="I7" s="50">
        <f>D122+D135-I6</f>
        <v>42880468</v>
      </c>
      <c r="J7" s="50">
        <f>D145+D158-J6</f>
        <v>44347978</v>
      </c>
      <c r="K7" s="50">
        <f>D168+D181-K6</f>
        <v>59276803</v>
      </c>
      <c r="L7" s="50">
        <f>D191+D204-L6</f>
        <v>51695104</v>
      </c>
      <c r="M7" s="50">
        <f>D214+D227-M6</f>
        <v>33544342</v>
      </c>
      <c r="N7" s="50">
        <f>D237+D250-N6</f>
        <v>35445510</v>
      </c>
      <c r="O7" s="50">
        <f>D260+D273-O6</f>
        <v>37542679</v>
      </c>
      <c r="P7" s="66"/>
      <c r="Q7" s="66"/>
      <c r="R7" s="66"/>
      <c r="S7" s="66"/>
      <c r="T7" s="66"/>
      <c r="U7" s="66"/>
    </row>
    <row r="8" spans="3:22" x14ac:dyDescent="0.25">
      <c r="C8" s="42" t="s">
        <v>163</v>
      </c>
      <c r="D8" s="43">
        <f>D21+D22+D24</f>
        <v>41998860</v>
      </c>
      <c r="E8" s="43">
        <f>D37+D38+D40</f>
        <v>41475760</v>
      </c>
      <c r="F8" s="74">
        <f>D54+D55</f>
        <v>40075135</v>
      </c>
      <c r="G8" s="43">
        <f>D77+D78</f>
        <v>40292569</v>
      </c>
      <c r="H8" s="43">
        <f>D100+D101</f>
        <v>36486901</v>
      </c>
      <c r="I8" s="43">
        <f>D123+D124</f>
        <v>28651205</v>
      </c>
      <c r="J8" s="43">
        <f>D146+D147</f>
        <v>29879826</v>
      </c>
      <c r="K8" s="43">
        <f>D169+D170</f>
        <v>42043026</v>
      </c>
      <c r="L8" s="43">
        <f>D192+D193</f>
        <v>37270213</v>
      </c>
      <c r="M8" s="43">
        <f>D215+D216</f>
        <v>20505544</v>
      </c>
      <c r="N8" s="43">
        <f>D238+D239</f>
        <v>22053193</v>
      </c>
      <c r="O8" s="43">
        <f>D261+D262</f>
        <v>25284110</v>
      </c>
      <c r="P8" s="61"/>
      <c r="Q8" s="61"/>
      <c r="R8" s="61"/>
      <c r="S8" s="61"/>
      <c r="T8" s="61"/>
      <c r="U8" s="61"/>
    </row>
    <row r="9" spans="3:22" x14ac:dyDescent="0.25">
      <c r="C9" s="46" t="s">
        <v>164</v>
      </c>
      <c r="D9" s="140">
        <f>D23</f>
        <v>6070053</v>
      </c>
      <c r="E9" s="140">
        <f>D39</f>
        <v>6823771</v>
      </c>
      <c r="F9" s="141">
        <f>D56</f>
        <v>9063164</v>
      </c>
      <c r="G9" s="142">
        <f>D79</f>
        <v>9148241</v>
      </c>
      <c r="H9" s="142">
        <f>D102</f>
        <v>8201323</v>
      </c>
      <c r="I9" s="140">
        <f>D125</f>
        <v>7696069</v>
      </c>
      <c r="J9" s="140">
        <f>D148</f>
        <v>8450160</v>
      </c>
      <c r="K9" s="140">
        <f>D171</f>
        <v>8839790</v>
      </c>
      <c r="L9" s="140">
        <f>D194</f>
        <v>8159023</v>
      </c>
      <c r="M9" s="140">
        <f>D217</f>
        <v>7496117</v>
      </c>
      <c r="N9" s="140">
        <f>D240</f>
        <v>7631280</v>
      </c>
      <c r="O9" s="140">
        <f>D263</f>
        <v>7096407</v>
      </c>
      <c r="P9" s="97"/>
      <c r="Q9" s="97"/>
      <c r="R9" s="97"/>
      <c r="S9" s="97"/>
      <c r="T9" s="97"/>
      <c r="U9" s="97"/>
      <c r="V9" s="108"/>
    </row>
    <row r="10" spans="3:22" x14ac:dyDescent="0.25">
      <c r="C10" s="49" t="s">
        <v>165</v>
      </c>
      <c r="D10" s="50">
        <f t="shared" ref="D10:O10" si="1">D7-D8-D9</f>
        <v>5826082</v>
      </c>
      <c r="E10" s="50">
        <f t="shared" si="1"/>
        <v>6094837</v>
      </c>
      <c r="F10" s="50">
        <f t="shared" si="1"/>
        <v>14604392</v>
      </c>
      <c r="G10" s="50">
        <f t="shared" si="1"/>
        <v>8625425</v>
      </c>
      <c r="H10" s="50">
        <f t="shared" si="1"/>
        <v>7379725</v>
      </c>
      <c r="I10" s="50">
        <f t="shared" si="1"/>
        <v>6533194</v>
      </c>
      <c r="J10" s="50">
        <f t="shared" si="1"/>
        <v>6017992</v>
      </c>
      <c r="K10" s="50">
        <f t="shared" si="1"/>
        <v>8393987</v>
      </c>
      <c r="L10" s="50">
        <f t="shared" si="1"/>
        <v>6265868</v>
      </c>
      <c r="M10" s="50">
        <f t="shared" si="1"/>
        <v>5542681</v>
      </c>
      <c r="N10" s="50">
        <f t="shared" si="1"/>
        <v>5761037</v>
      </c>
      <c r="O10" s="50">
        <f t="shared" si="1"/>
        <v>5162162</v>
      </c>
      <c r="P10" s="66"/>
      <c r="Q10" s="66"/>
      <c r="R10" s="66"/>
      <c r="S10" s="66"/>
      <c r="T10" s="66"/>
      <c r="U10" s="66"/>
    </row>
    <row r="11" spans="3:22" x14ac:dyDescent="0.25">
      <c r="C11" s="67" t="s">
        <v>166</v>
      </c>
      <c r="D11" s="79"/>
      <c r="E11" s="79"/>
      <c r="F11" s="75">
        <f t="shared" ref="F11:O11" si="2">F5/F$4</f>
        <v>0.45810121025267875</v>
      </c>
      <c r="G11" s="75">
        <f t="shared" si="2"/>
        <v>0.46875013652393727</v>
      </c>
      <c r="H11" s="75">
        <f t="shared" si="2"/>
        <v>0.4809707845568762</v>
      </c>
      <c r="I11" s="75">
        <f t="shared" si="2"/>
        <v>0.50357032183211559</v>
      </c>
      <c r="J11" s="75">
        <f t="shared" si="2"/>
        <v>0.4965490843552246</v>
      </c>
      <c r="K11" s="75">
        <f t="shared" si="2"/>
        <v>0.45362713308480701</v>
      </c>
      <c r="L11" s="75">
        <f t="shared" si="2"/>
        <v>0.44561896559699715</v>
      </c>
      <c r="M11" s="75">
        <f t="shared" si="2"/>
        <v>0.50267273598942852</v>
      </c>
      <c r="N11" s="75">
        <f t="shared" si="2"/>
        <v>0.4936671907019165</v>
      </c>
      <c r="O11" s="75">
        <f t="shared" si="2"/>
        <v>0.48640963724242925</v>
      </c>
      <c r="P11" s="62"/>
      <c r="Q11" s="62"/>
      <c r="R11" s="62"/>
      <c r="S11" s="62"/>
      <c r="T11" s="62"/>
      <c r="U11" s="62"/>
    </row>
    <row r="12" spans="3:22" x14ac:dyDescent="0.25">
      <c r="C12" s="28" t="s">
        <v>167</v>
      </c>
      <c r="D12" s="79"/>
      <c r="E12" s="79"/>
      <c r="F12" s="75">
        <f t="shared" ref="F12:O12" si="3">F6/F$4</f>
        <v>0.22528847574791883</v>
      </c>
      <c r="G12" s="75">
        <f t="shared" si="3"/>
        <v>0.23032721482041726</v>
      </c>
      <c r="H12" s="75">
        <f t="shared" si="3"/>
        <v>0.2364826205103405</v>
      </c>
      <c r="I12" s="75">
        <f t="shared" si="3"/>
        <v>0.24759351566267565</v>
      </c>
      <c r="J12" s="75">
        <f t="shared" si="3"/>
        <v>0.2441400378602957</v>
      </c>
      <c r="K12" s="75">
        <f t="shared" si="3"/>
        <v>0.22303519921611914</v>
      </c>
      <c r="L12" s="75">
        <f t="shared" si="3"/>
        <v>0.23927636729077137</v>
      </c>
      <c r="M12" s="75">
        <f t="shared" si="3"/>
        <v>0.26290922883786799</v>
      </c>
      <c r="N12" s="75">
        <f t="shared" si="3"/>
        <v>0.25508799403185017</v>
      </c>
      <c r="O12" s="75">
        <f t="shared" si="3"/>
        <v>0.24549859995603845</v>
      </c>
      <c r="P12" s="62"/>
      <c r="Q12" s="62"/>
      <c r="R12" s="62"/>
      <c r="S12" s="62"/>
      <c r="T12" s="62"/>
      <c r="U12" s="62"/>
    </row>
    <row r="13" spans="3:22" x14ac:dyDescent="0.25">
      <c r="C13" s="68" t="s">
        <v>168</v>
      </c>
      <c r="D13" s="79"/>
      <c r="E13" s="79"/>
      <c r="F13" s="75">
        <f t="shared" ref="F13:O13" si="4">F7/F$4</f>
        <v>0.31661031399940243</v>
      </c>
      <c r="G13" s="75">
        <f t="shared" si="4"/>
        <v>0.30092264865564544</v>
      </c>
      <c r="H13" s="75">
        <f t="shared" si="4"/>
        <v>0.28254659493278328</v>
      </c>
      <c r="I13" s="75">
        <f t="shared" si="4"/>
        <v>0.24883616250520871</v>
      </c>
      <c r="J13" s="75">
        <f t="shared" si="4"/>
        <v>0.2593108777844797</v>
      </c>
      <c r="K13" s="75">
        <f t="shared" si="4"/>
        <v>0.32333766769907385</v>
      </c>
      <c r="L13" s="75">
        <f t="shared" si="4"/>
        <v>0.31510466711223151</v>
      </c>
      <c r="M13" s="75">
        <f t="shared" si="4"/>
        <v>0.23441803517270343</v>
      </c>
      <c r="N13" s="75">
        <f t="shared" si="4"/>
        <v>0.25124481526623332</v>
      </c>
      <c r="O13" s="75">
        <f t="shared" si="4"/>
        <v>0.26828470819899242</v>
      </c>
      <c r="P13" s="62"/>
      <c r="Q13" s="62"/>
      <c r="R13" s="62"/>
      <c r="S13" s="62"/>
      <c r="T13" s="62"/>
      <c r="U13" s="62"/>
    </row>
    <row r="14" spans="3:22" x14ac:dyDescent="0.25">
      <c r="C14" s="42" t="s">
        <v>169</v>
      </c>
      <c r="D14" s="77">
        <f t="shared" ref="D14:O14" si="5">D8/D$7</f>
        <v>0.77927198991297797</v>
      </c>
      <c r="E14" s="77">
        <f t="shared" si="5"/>
        <v>0.76250100010354016</v>
      </c>
      <c r="F14" s="77">
        <f t="shared" si="5"/>
        <v>0.62870164988798483</v>
      </c>
      <c r="G14" s="77">
        <f t="shared" si="5"/>
        <v>0.69390703564644751</v>
      </c>
      <c r="H14" s="77">
        <f t="shared" si="5"/>
        <v>0.70075548779538066</v>
      </c>
      <c r="I14" s="77">
        <f t="shared" si="5"/>
        <v>0.66816446592887002</v>
      </c>
      <c r="J14" s="77">
        <f t="shared" si="5"/>
        <v>0.67375847439989256</v>
      </c>
      <c r="K14" s="77">
        <f t="shared" si="5"/>
        <v>0.70926608508222011</v>
      </c>
      <c r="L14" s="77">
        <f t="shared" si="5"/>
        <v>0.72096214372641554</v>
      </c>
      <c r="M14" s="77">
        <f t="shared" si="5"/>
        <v>0.61129665324781146</v>
      </c>
      <c r="N14" s="77">
        <f t="shared" si="5"/>
        <v>0.62217169396067373</v>
      </c>
      <c r="O14" s="77">
        <f t="shared" si="5"/>
        <v>0.67347644530109319</v>
      </c>
      <c r="P14" s="61"/>
      <c r="Q14" s="61"/>
      <c r="R14" s="61"/>
      <c r="S14" s="61"/>
      <c r="T14" s="61"/>
      <c r="U14" s="61"/>
    </row>
    <row r="15" spans="3:22" x14ac:dyDescent="0.25">
      <c r="C15" s="46" t="s">
        <v>170</v>
      </c>
      <c r="D15" s="76">
        <f t="shared" ref="D15:O15" si="6">D9/D$7</f>
        <v>0.1126273970338062</v>
      </c>
      <c r="E15" s="76">
        <f t="shared" si="6"/>
        <v>0.12544995467177777</v>
      </c>
      <c r="F15" s="76">
        <f t="shared" si="6"/>
        <v>0.14218357991820585</v>
      </c>
      <c r="G15" s="76">
        <f t="shared" si="6"/>
        <v>0.15754837557489304</v>
      </c>
      <c r="H15" s="76">
        <f t="shared" si="6"/>
        <v>0.15751192734709024</v>
      </c>
      <c r="I15" s="76">
        <f t="shared" si="6"/>
        <v>0.17947726223510432</v>
      </c>
      <c r="J15" s="76">
        <f t="shared" si="6"/>
        <v>0.19054217082907365</v>
      </c>
      <c r="K15" s="76">
        <f t="shared" si="6"/>
        <v>0.14912730701755289</v>
      </c>
      <c r="L15" s="76">
        <f t="shared" si="6"/>
        <v>0.15782970472406826</v>
      </c>
      <c r="M15" s="76">
        <f t="shared" si="6"/>
        <v>0.22346889380033153</v>
      </c>
      <c r="N15" s="76">
        <f t="shared" si="6"/>
        <v>0.21529609815178283</v>
      </c>
      <c r="O15" s="76">
        <f t="shared" si="6"/>
        <v>0.18902239235511137</v>
      </c>
      <c r="P15" s="62"/>
      <c r="Q15" s="62"/>
      <c r="R15" s="62"/>
      <c r="S15" s="62"/>
      <c r="T15" s="62"/>
      <c r="U15" s="62"/>
    </row>
    <row r="16" spans="3:22" x14ac:dyDescent="0.25">
      <c r="C16" s="49" t="s">
        <v>171</v>
      </c>
      <c r="D16" s="78">
        <f t="shared" ref="D16:O16" si="7">D10/D$7</f>
        <v>0.10810061305321579</v>
      </c>
      <c r="E16" s="78">
        <f t="shared" si="7"/>
        <v>0.11204904522468208</v>
      </c>
      <c r="F16" s="78">
        <f t="shared" si="7"/>
        <v>0.22911477019380935</v>
      </c>
      <c r="G16" s="78">
        <f t="shared" si="7"/>
        <v>0.14854458877865939</v>
      </c>
      <c r="H16" s="78">
        <f t="shared" si="7"/>
        <v>0.14173258485752915</v>
      </c>
      <c r="I16" s="78">
        <f t="shared" si="7"/>
        <v>0.15235827183602568</v>
      </c>
      <c r="J16" s="78">
        <f t="shared" si="7"/>
        <v>0.13569935477103376</v>
      </c>
      <c r="K16" s="78">
        <f t="shared" si="7"/>
        <v>0.141606607900227</v>
      </c>
      <c r="L16" s="78">
        <f t="shared" si="7"/>
        <v>0.12120815154951618</v>
      </c>
      <c r="M16" s="78">
        <f t="shared" si="7"/>
        <v>0.16523445295185699</v>
      </c>
      <c r="N16" s="78">
        <f t="shared" si="7"/>
        <v>0.16253220788754344</v>
      </c>
      <c r="O16" s="78">
        <f t="shared" si="7"/>
        <v>0.13750116234379545</v>
      </c>
      <c r="P16" s="66"/>
      <c r="Q16" s="66"/>
      <c r="R16" s="66"/>
      <c r="S16" s="66"/>
      <c r="T16" s="66"/>
      <c r="U16" s="66"/>
    </row>
    <row r="17" spans="2:36" x14ac:dyDescent="0.25">
      <c r="F17" s="36"/>
      <c r="G17" s="36"/>
      <c r="H17" s="36"/>
      <c r="I17" s="36"/>
      <c r="J17" s="36"/>
      <c r="K17" s="36"/>
      <c r="L17" s="36"/>
      <c r="M17" s="36"/>
      <c r="N17" s="36"/>
      <c r="O17" s="36"/>
    </row>
    <row r="18" spans="2:36" ht="31.5" x14ac:dyDescent="0.25">
      <c r="B18" s="30" t="s">
        <v>132</v>
      </c>
      <c r="C18" s="35" t="s">
        <v>0</v>
      </c>
      <c r="D18" s="31" t="s">
        <v>137</v>
      </c>
      <c r="E18" s="31" t="s">
        <v>138</v>
      </c>
      <c r="F18" s="32" t="s">
        <v>147</v>
      </c>
      <c r="G18" s="30" t="s">
        <v>131</v>
      </c>
      <c r="M18" s="5"/>
      <c r="N18" s="5"/>
      <c r="O18" s="5"/>
      <c r="P18" s="5"/>
      <c r="Q18" s="5"/>
      <c r="R18" s="5"/>
      <c r="S18" s="5"/>
      <c r="T18" s="31" t="s">
        <v>150</v>
      </c>
      <c r="U18" s="5"/>
      <c r="V18" s="5"/>
    </row>
    <row r="19" spans="2:36" x14ac:dyDescent="0.25">
      <c r="F19" s="1"/>
      <c r="G19" s="30"/>
    </row>
    <row r="20" spans="2:36" x14ac:dyDescent="0.25">
      <c r="B20" s="33">
        <v>2013</v>
      </c>
      <c r="C20" s="37" t="s">
        <v>148</v>
      </c>
      <c r="D20" s="38">
        <v>53894995</v>
      </c>
      <c r="E20" s="38">
        <v>0</v>
      </c>
      <c r="F20" s="39">
        <v>139</v>
      </c>
      <c r="G20" s="60"/>
      <c r="H20" s="60"/>
      <c r="I20" s="60"/>
      <c r="J20" s="60"/>
      <c r="K20" s="60"/>
      <c r="L20" s="60"/>
      <c r="M20" s="58"/>
      <c r="N20" s="58"/>
      <c r="O20" s="58"/>
      <c r="P20" s="58"/>
      <c r="Q20" s="58"/>
      <c r="R20" s="58"/>
      <c r="AE20" s="41"/>
      <c r="AF20" s="41"/>
      <c r="AG20" s="41"/>
      <c r="AH20" s="41"/>
      <c r="AI20" s="41"/>
      <c r="AJ20" s="41"/>
    </row>
    <row r="21" spans="2:36" x14ac:dyDescent="0.25">
      <c r="B21" s="30"/>
      <c r="C21" s="42" t="s">
        <v>117</v>
      </c>
      <c r="D21" s="43">
        <v>29316618</v>
      </c>
      <c r="E21" s="43">
        <v>0</v>
      </c>
      <c r="F21" s="44">
        <v>22</v>
      </c>
      <c r="G21" s="64">
        <v>324110</v>
      </c>
      <c r="H21" s="64">
        <v>324199</v>
      </c>
      <c r="I21" s="64"/>
      <c r="J21" s="64"/>
      <c r="K21" s="64"/>
      <c r="L21" s="64"/>
      <c r="M21" s="61"/>
      <c r="N21" s="61"/>
      <c r="O21" s="61"/>
      <c r="P21" s="61"/>
      <c r="Q21" s="61"/>
      <c r="R21" s="61"/>
      <c r="AE21" s="41"/>
      <c r="AF21" s="41"/>
      <c r="AG21" s="41"/>
      <c r="AH21" s="41"/>
      <c r="AI21" s="41"/>
      <c r="AJ21" s="41"/>
    </row>
    <row r="22" spans="2:36" x14ac:dyDescent="0.25">
      <c r="C22" s="46" t="s">
        <v>118</v>
      </c>
      <c r="D22" s="36">
        <v>10097406</v>
      </c>
      <c r="E22" s="36">
        <v>0</v>
      </c>
      <c r="F22" s="47">
        <v>22</v>
      </c>
      <c r="G22" s="63">
        <v>211111</v>
      </c>
      <c r="H22" s="63">
        <v>211112</v>
      </c>
      <c r="I22" s="63"/>
      <c r="J22" s="63"/>
      <c r="K22" s="63"/>
      <c r="L22" s="63"/>
      <c r="M22" s="62"/>
      <c r="N22" s="62"/>
      <c r="O22" s="62"/>
      <c r="P22" s="62"/>
      <c r="Q22" s="62"/>
      <c r="R22" s="62"/>
      <c r="AE22" s="41"/>
      <c r="AF22" s="41"/>
      <c r="AG22" s="41"/>
      <c r="AH22" s="41"/>
      <c r="AI22" s="41"/>
      <c r="AJ22" s="41"/>
    </row>
    <row r="23" spans="2:36" x14ac:dyDescent="0.25">
      <c r="C23" s="46" t="s">
        <v>119</v>
      </c>
      <c r="D23" s="36">
        <v>6070053</v>
      </c>
      <c r="E23" s="36">
        <v>0</v>
      </c>
      <c r="F23" s="47">
        <v>8</v>
      </c>
      <c r="G23" s="63">
        <v>327310</v>
      </c>
      <c r="H23" s="63"/>
      <c r="I23" s="63"/>
      <c r="J23" s="63"/>
      <c r="K23" s="63"/>
      <c r="L23" s="63"/>
      <c r="M23" s="62"/>
      <c r="N23" s="62"/>
      <c r="O23" s="62"/>
      <c r="P23" s="62"/>
      <c r="Q23" s="62"/>
      <c r="R23" s="62"/>
      <c r="AE23" s="41"/>
      <c r="AF23" s="41"/>
      <c r="AG23" s="41"/>
      <c r="AH23" s="41"/>
      <c r="AI23" s="41"/>
      <c r="AJ23" s="41"/>
    </row>
    <row r="24" spans="2:36" x14ac:dyDescent="0.25">
      <c r="C24" s="46" t="s">
        <v>120</v>
      </c>
      <c r="D24" s="36">
        <v>2584836</v>
      </c>
      <c r="E24" s="36">
        <v>0</v>
      </c>
      <c r="F24" s="47">
        <v>7</v>
      </c>
      <c r="G24" s="63">
        <v>325120</v>
      </c>
      <c r="H24" s="63"/>
      <c r="I24" s="63"/>
      <c r="J24" s="63"/>
      <c r="K24" s="63"/>
      <c r="L24" s="63"/>
      <c r="M24" s="62"/>
      <c r="N24" s="62"/>
      <c r="O24" s="62"/>
      <c r="P24" s="62"/>
      <c r="Q24" s="62"/>
      <c r="R24" s="62"/>
      <c r="AE24" s="41"/>
      <c r="AF24" s="41"/>
      <c r="AG24" s="41"/>
      <c r="AH24" s="41"/>
      <c r="AI24" s="41"/>
      <c r="AJ24" s="41"/>
    </row>
    <row r="25" spans="2:36" x14ac:dyDescent="0.25">
      <c r="C25" s="46" t="s">
        <v>121</v>
      </c>
      <c r="D25" s="36">
        <v>1986893</v>
      </c>
      <c r="E25" s="36">
        <v>0</v>
      </c>
      <c r="F25" s="47">
        <v>5</v>
      </c>
      <c r="G25" s="63">
        <v>212391</v>
      </c>
      <c r="H25" s="63">
        <v>212399</v>
      </c>
      <c r="I25" s="63">
        <v>327410</v>
      </c>
      <c r="J25" s="63"/>
      <c r="K25" s="63"/>
      <c r="L25" s="63"/>
      <c r="M25" s="62"/>
      <c r="N25" s="62"/>
      <c r="O25" s="62"/>
      <c r="P25" s="62"/>
      <c r="Q25" s="62"/>
      <c r="R25" s="62"/>
      <c r="AE25" s="41"/>
      <c r="AF25" s="41"/>
      <c r="AG25" s="41"/>
      <c r="AH25" s="41"/>
      <c r="AI25" s="41"/>
      <c r="AJ25" s="41"/>
    </row>
    <row r="26" spans="2:36" x14ac:dyDescent="0.25">
      <c r="C26" s="46" t="s">
        <v>122</v>
      </c>
      <c r="D26" s="36">
        <v>782059</v>
      </c>
      <c r="E26" s="36">
        <v>0</v>
      </c>
      <c r="F26" s="47">
        <v>17</v>
      </c>
      <c r="G26" s="63">
        <v>311421</v>
      </c>
      <c r="H26" s="63"/>
      <c r="I26" s="63"/>
      <c r="J26" s="63"/>
      <c r="K26" s="63"/>
      <c r="L26" s="63"/>
      <c r="M26" s="62"/>
      <c r="N26" s="62"/>
      <c r="O26" s="62"/>
      <c r="P26" s="62"/>
      <c r="Q26" s="62"/>
      <c r="R26" s="62"/>
      <c r="AE26" s="41"/>
      <c r="AF26" s="41"/>
      <c r="AG26" s="41"/>
      <c r="AH26" s="41"/>
      <c r="AI26" s="41"/>
      <c r="AJ26" s="41"/>
    </row>
    <row r="27" spans="2:36" x14ac:dyDescent="0.25">
      <c r="C27" s="46" t="s">
        <v>123</v>
      </c>
      <c r="D27" s="36">
        <v>713865</v>
      </c>
      <c r="E27" s="36">
        <v>0</v>
      </c>
      <c r="F27" s="47">
        <v>10</v>
      </c>
      <c r="G27" s="63">
        <v>327213</v>
      </c>
      <c r="H27" s="63">
        <v>327211</v>
      </c>
      <c r="I27" s="63">
        <v>327993</v>
      </c>
      <c r="J27" s="63"/>
      <c r="K27" s="63"/>
      <c r="L27" s="63"/>
      <c r="M27" s="62"/>
      <c r="N27" s="62"/>
      <c r="O27" s="62"/>
      <c r="P27" s="62"/>
      <c r="Q27" s="62"/>
      <c r="R27" s="62"/>
      <c r="AE27" s="41"/>
      <c r="AF27" s="41"/>
      <c r="AG27" s="41"/>
      <c r="AH27" s="41"/>
      <c r="AI27" s="41"/>
      <c r="AJ27" s="41"/>
    </row>
    <row r="28" spans="2:36" x14ac:dyDescent="0.25">
      <c r="C28" s="46" t="s">
        <v>124</v>
      </c>
      <c r="D28" s="36">
        <v>527440</v>
      </c>
      <c r="E28" s="36">
        <v>0</v>
      </c>
      <c r="F28" s="47">
        <v>7</v>
      </c>
      <c r="G28" s="63">
        <v>322121</v>
      </c>
      <c r="H28" s="63">
        <v>322130</v>
      </c>
      <c r="I28" s="63"/>
      <c r="J28" s="63"/>
      <c r="K28" s="63"/>
      <c r="L28" s="63"/>
      <c r="M28" s="62"/>
      <c r="N28" s="62"/>
      <c r="O28" s="62"/>
      <c r="P28" s="62"/>
      <c r="Q28" s="62"/>
      <c r="R28" s="62"/>
      <c r="AE28" s="41"/>
      <c r="AF28" s="41"/>
      <c r="AG28" s="41"/>
      <c r="AH28" s="41"/>
      <c r="AI28" s="41"/>
      <c r="AJ28" s="41"/>
    </row>
    <row r="29" spans="2:36" x14ac:dyDescent="0.25">
      <c r="C29" s="46" t="s">
        <v>125</v>
      </c>
      <c r="D29" s="36">
        <v>384188</v>
      </c>
      <c r="E29" s="36">
        <v>0</v>
      </c>
      <c r="F29" s="47">
        <v>8</v>
      </c>
      <c r="G29" s="63">
        <v>311230</v>
      </c>
      <c r="H29" s="63">
        <v>311313</v>
      </c>
      <c r="I29" s="63">
        <v>311423</v>
      </c>
      <c r="J29" s="63">
        <v>311615</v>
      </c>
      <c r="K29" s="63">
        <v>311911</v>
      </c>
      <c r="L29" s="63">
        <v>311919</v>
      </c>
      <c r="M29" s="63">
        <v>311999</v>
      </c>
      <c r="N29" s="62"/>
      <c r="O29" s="62"/>
      <c r="P29" s="62"/>
      <c r="Q29" s="62"/>
      <c r="R29" s="62"/>
      <c r="AF29" s="41"/>
      <c r="AG29" s="41"/>
      <c r="AH29" s="41"/>
      <c r="AI29" s="41"/>
      <c r="AJ29" s="41"/>
    </row>
    <row r="30" spans="2:36" x14ac:dyDescent="0.25">
      <c r="C30" s="46" t="s">
        <v>126</v>
      </c>
      <c r="D30" s="36">
        <v>376777</v>
      </c>
      <c r="E30" s="36">
        <v>0</v>
      </c>
      <c r="F30" s="47">
        <v>8</v>
      </c>
      <c r="G30" s="63">
        <v>311513</v>
      </c>
      <c r="H30" s="63">
        <v>311514</v>
      </c>
      <c r="I30" s="63"/>
      <c r="J30" s="63"/>
      <c r="K30" s="63"/>
      <c r="L30" s="63"/>
      <c r="M30" s="62"/>
      <c r="N30" s="62"/>
      <c r="O30" s="62"/>
      <c r="P30" s="62"/>
      <c r="Q30" s="62"/>
      <c r="R30" s="62"/>
      <c r="AE30" s="41"/>
      <c r="AF30" s="41"/>
      <c r="AG30" s="41"/>
      <c r="AH30" s="41"/>
      <c r="AI30" s="41"/>
      <c r="AJ30" s="41"/>
    </row>
    <row r="31" spans="2:36" x14ac:dyDescent="0.25">
      <c r="C31" s="46" t="s">
        <v>127</v>
      </c>
      <c r="D31" s="36">
        <v>331827</v>
      </c>
      <c r="E31" s="36">
        <v>0</v>
      </c>
      <c r="F31" s="47">
        <v>6</v>
      </c>
      <c r="G31" s="63">
        <v>331111</v>
      </c>
      <c r="H31" s="63">
        <v>331221</v>
      </c>
      <c r="I31" s="63">
        <v>331314</v>
      </c>
      <c r="J31" s="63">
        <v>331511</v>
      </c>
      <c r="K31" s="63"/>
      <c r="L31" s="63"/>
      <c r="M31" s="62"/>
      <c r="N31" s="62"/>
      <c r="O31" s="62"/>
      <c r="P31" s="62"/>
      <c r="Q31" s="62"/>
      <c r="R31" s="62"/>
      <c r="AE31" s="41"/>
      <c r="AF31" s="41"/>
      <c r="AG31" s="41"/>
      <c r="AH31" s="41"/>
      <c r="AI31" s="41"/>
      <c r="AJ31" s="41"/>
    </row>
    <row r="32" spans="2:36" x14ac:dyDescent="0.25">
      <c r="C32" s="46" t="s">
        <v>128</v>
      </c>
      <c r="D32" s="36">
        <v>313190</v>
      </c>
      <c r="E32" s="36">
        <v>0</v>
      </c>
      <c r="F32" s="47">
        <v>7</v>
      </c>
      <c r="G32" s="63">
        <v>325188</v>
      </c>
      <c r="H32" s="63">
        <v>325199</v>
      </c>
      <c r="I32" s="63">
        <v>325311</v>
      </c>
      <c r="J32" s="63">
        <v>325412</v>
      </c>
      <c r="K32" s="63">
        <v>325414</v>
      </c>
      <c r="L32" s="63"/>
      <c r="M32" s="62"/>
      <c r="N32" s="62"/>
      <c r="O32" s="62"/>
      <c r="P32" s="62"/>
      <c r="Q32" s="62"/>
      <c r="R32" s="62"/>
      <c r="AE32" s="41"/>
      <c r="AF32" s="41"/>
      <c r="AG32" s="41"/>
      <c r="AH32" s="41"/>
      <c r="AI32" s="41"/>
      <c r="AJ32" s="41"/>
    </row>
    <row r="33" spans="2:36" x14ac:dyDescent="0.25">
      <c r="C33" s="46" t="s">
        <v>129</v>
      </c>
      <c r="D33" s="36">
        <v>194582</v>
      </c>
      <c r="E33" s="36">
        <v>0</v>
      </c>
      <c r="F33" s="47">
        <v>5</v>
      </c>
      <c r="G33" s="63">
        <v>312120</v>
      </c>
      <c r="H33" s="63">
        <v>312130</v>
      </c>
      <c r="I33" s="63">
        <v>311991</v>
      </c>
      <c r="J33" s="63"/>
      <c r="K33" s="63"/>
      <c r="L33" s="63"/>
      <c r="M33" s="62"/>
      <c r="N33" s="62"/>
      <c r="O33" s="62"/>
      <c r="P33" s="62"/>
      <c r="Q33" s="62"/>
      <c r="R33" s="62"/>
      <c r="AE33" s="41"/>
      <c r="AF33" s="41"/>
      <c r="AG33" s="41"/>
      <c r="AH33" s="41"/>
      <c r="AI33" s="41"/>
      <c r="AJ33" s="41"/>
    </row>
    <row r="34" spans="2:36" x14ac:dyDescent="0.25">
      <c r="B34" s="48"/>
      <c r="C34" s="49" t="s">
        <v>130</v>
      </c>
      <c r="D34" s="50">
        <v>215261</v>
      </c>
      <c r="E34" s="50">
        <v>0</v>
      </c>
      <c r="F34" s="51">
        <v>7</v>
      </c>
      <c r="G34" s="65">
        <v>327420</v>
      </c>
      <c r="H34" s="65">
        <v>333611</v>
      </c>
      <c r="I34" s="65">
        <v>336411</v>
      </c>
      <c r="J34" s="65">
        <v>336414</v>
      </c>
      <c r="K34" s="65">
        <v>488119</v>
      </c>
      <c r="L34" s="65">
        <v>488190</v>
      </c>
      <c r="M34" s="66"/>
      <c r="N34" s="66"/>
      <c r="O34" s="66"/>
      <c r="P34" s="66"/>
      <c r="Q34" s="66"/>
      <c r="R34" s="66"/>
      <c r="AE34" s="41"/>
      <c r="AF34" s="41"/>
      <c r="AG34" s="41"/>
      <c r="AH34" s="41"/>
      <c r="AI34" s="41"/>
      <c r="AJ34" s="41"/>
    </row>
    <row r="35" spans="2:36" x14ac:dyDescent="0.25">
      <c r="X35" s="41"/>
      <c r="Y35" s="41"/>
      <c r="Z35" s="41"/>
      <c r="AA35" s="41"/>
      <c r="AB35" s="41"/>
      <c r="AC35" s="41"/>
      <c r="AD35" s="41"/>
      <c r="AE35" s="41"/>
      <c r="AF35" s="41"/>
      <c r="AG35" s="41"/>
      <c r="AH35" s="41"/>
      <c r="AI35" s="41"/>
      <c r="AJ35" s="41"/>
    </row>
    <row r="36" spans="2:36" x14ac:dyDescent="0.25">
      <c r="B36" s="34">
        <v>2014</v>
      </c>
      <c r="C36" s="37" t="s">
        <v>148</v>
      </c>
      <c r="D36" s="38">
        <v>54394368</v>
      </c>
      <c r="E36" s="38">
        <v>0</v>
      </c>
      <c r="F36" s="39">
        <v>156</v>
      </c>
      <c r="G36" s="58"/>
      <c r="H36" s="58"/>
      <c r="I36" s="58"/>
      <c r="J36" s="58"/>
      <c r="K36" s="58"/>
      <c r="L36" s="58"/>
      <c r="M36" s="58"/>
      <c r="N36" s="58"/>
      <c r="O36" s="58"/>
      <c r="P36" s="58"/>
      <c r="Q36" s="58"/>
      <c r="R36" s="58"/>
      <c r="X36" s="41"/>
      <c r="Y36" s="41"/>
      <c r="Z36" s="41"/>
      <c r="AA36" s="41"/>
      <c r="AB36" s="41"/>
      <c r="AC36" s="41"/>
      <c r="AD36" s="41"/>
      <c r="AE36" s="41"/>
      <c r="AF36" s="41"/>
      <c r="AG36" s="41"/>
      <c r="AH36" s="41"/>
      <c r="AI36" s="41"/>
      <c r="AJ36" s="41"/>
    </row>
    <row r="37" spans="2:36" x14ac:dyDescent="0.25">
      <c r="B37" s="45"/>
      <c r="C37" s="42" t="s">
        <v>117</v>
      </c>
      <c r="D37" s="43">
        <v>28709109</v>
      </c>
      <c r="E37" s="43">
        <v>0</v>
      </c>
      <c r="F37" s="44">
        <v>25</v>
      </c>
      <c r="G37" s="64">
        <v>324110</v>
      </c>
      <c r="H37" s="64">
        <v>324121</v>
      </c>
      <c r="I37" s="64">
        <v>324199</v>
      </c>
      <c r="J37" s="64">
        <v>325188</v>
      </c>
      <c r="K37" s="64"/>
      <c r="L37" s="64"/>
      <c r="M37" s="64"/>
      <c r="N37" s="64"/>
      <c r="O37" s="64"/>
      <c r="P37" s="64"/>
      <c r="Q37" s="61"/>
      <c r="R37" s="61"/>
      <c r="X37" s="41"/>
      <c r="Y37" s="41"/>
      <c r="Z37" s="41"/>
      <c r="AA37" s="41"/>
      <c r="AB37" s="41"/>
      <c r="AC37" s="41"/>
      <c r="AD37" s="41"/>
      <c r="AE37" s="41"/>
      <c r="AF37" s="41"/>
      <c r="AG37" s="41"/>
      <c r="AH37" s="41"/>
      <c r="AI37" s="41"/>
      <c r="AJ37" s="41"/>
    </row>
    <row r="38" spans="2:36" x14ac:dyDescent="0.25">
      <c r="C38" s="46" t="s">
        <v>118</v>
      </c>
      <c r="D38" s="36">
        <v>10126365</v>
      </c>
      <c r="E38" s="36">
        <v>0</v>
      </c>
      <c r="F38" s="47">
        <v>30</v>
      </c>
      <c r="G38" s="63">
        <v>211111</v>
      </c>
      <c r="H38" s="63">
        <v>211112</v>
      </c>
      <c r="I38" s="63"/>
      <c r="J38" s="63"/>
      <c r="K38" s="63"/>
      <c r="L38" s="63"/>
      <c r="M38" s="63"/>
      <c r="N38" s="63"/>
      <c r="O38" s="63"/>
      <c r="P38" s="63"/>
      <c r="Q38" s="62"/>
      <c r="R38" s="62"/>
      <c r="X38" s="41"/>
      <c r="Y38" s="41"/>
      <c r="Z38" s="41"/>
      <c r="AA38" s="41"/>
      <c r="AB38" s="41"/>
      <c r="AC38" s="41"/>
      <c r="AD38" s="41"/>
      <c r="AE38" s="41"/>
      <c r="AF38" s="41"/>
      <c r="AG38" s="41"/>
      <c r="AH38" s="41"/>
      <c r="AI38" s="41"/>
      <c r="AJ38" s="41"/>
    </row>
    <row r="39" spans="2:36" x14ac:dyDescent="0.25">
      <c r="C39" s="46" t="s">
        <v>119</v>
      </c>
      <c r="D39" s="36">
        <v>6823771</v>
      </c>
      <c r="E39" s="36">
        <v>0</v>
      </c>
      <c r="F39" s="47">
        <v>8</v>
      </c>
      <c r="G39" s="63">
        <v>327310</v>
      </c>
      <c r="H39" s="63"/>
      <c r="I39" s="63"/>
      <c r="J39" s="63"/>
      <c r="K39" s="63"/>
      <c r="L39" s="63"/>
      <c r="M39" s="63"/>
      <c r="N39" s="63"/>
      <c r="O39" s="63"/>
      <c r="P39" s="63"/>
      <c r="Q39" s="62"/>
      <c r="R39" s="62"/>
      <c r="X39" s="41"/>
      <c r="Y39" s="41"/>
      <c r="Z39" s="41"/>
      <c r="AA39" s="41"/>
      <c r="AB39" s="41"/>
      <c r="AC39" s="41"/>
      <c r="AD39" s="41"/>
      <c r="AE39" s="41"/>
      <c r="AF39" s="41"/>
      <c r="AG39" s="41"/>
      <c r="AH39" s="41"/>
      <c r="AI39" s="41"/>
      <c r="AJ39" s="41"/>
    </row>
    <row r="40" spans="2:36" x14ac:dyDescent="0.25">
      <c r="C40" s="46" t="s">
        <v>120</v>
      </c>
      <c r="D40" s="36">
        <v>2640286</v>
      </c>
      <c r="E40" s="36">
        <v>0</v>
      </c>
      <c r="F40" s="47">
        <v>7</v>
      </c>
      <c r="G40" s="63">
        <v>325120</v>
      </c>
      <c r="H40" s="63"/>
      <c r="I40" s="63"/>
      <c r="J40" s="63"/>
      <c r="K40" s="63"/>
      <c r="L40" s="63"/>
      <c r="M40" s="63"/>
      <c r="N40" s="63"/>
      <c r="O40" s="63"/>
      <c r="P40" s="63"/>
      <c r="Q40" s="62"/>
      <c r="R40" s="62"/>
      <c r="X40" s="41"/>
      <c r="Y40" s="41"/>
      <c r="Z40" s="41"/>
      <c r="AA40" s="41"/>
      <c r="AB40" s="41"/>
      <c r="AC40" s="41"/>
      <c r="AD40" s="41"/>
      <c r="AE40" s="41"/>
      <c r="AF40" s="41"/>
      <c r="AG40" s="41"/>
      <c r="AH40" s="41"/>
      <c r="AI40" s="41"/>
      <c r="AJ40" s="41"/>
    </row>
    <row r="41" spans="2:36" x14ac:dyDescent="0.25">
      <c r="C41" s="46" t="s">
        <v>121</v>
      </c>
      <c r="D41" s="36">
        <v>1847323</v>
      </c>
      <c r="E41" s="36">
        <v>0</v>
      </c>
      <c r="F41" s="47">
        <v>5</v>
      </c>
      <c r="G41" s="63">
        <v>212391</v>
      </c>
      <c r="H41" s="63">
        <v>212399</v>
      </c>
      <c r="I41" s="63">
        <v>327410</v>
      </c>
      <c r="J41" s="63"/>
      <c r="K41" s="63"/>
      <c r="L41" s="63"/>
      <c r="M41" s="63"/>
      <c r="N41" s="63"/>
      <c r="O41" s="63"/>
      <c r="P41" s="63"/>
      <c r="Q41" s="62"/>
      <c r="R41" s="62"/>
      <c r="X41" s="41"/>
      <c r="Y41" s="41"/>
      <c r="Z41" s="41"/>
      <c r="AA41" s="41"/>
      <c r="AB41" s="41"/>
      <c r="AC41" s="41"/>
      <c r="AD41" s="41"/>
      <c r="AE41" s="41"/>
      <c r="AF41" s="41"/>
      <c r="AG41" s="41"/>
      <c r="AH41" s="41"/>
      <c r="AI41" s="41"/>
      <c r="AJ41" s="41"/>
    </row>
    <row r="42" spans="2:36" x14ac:dyDescent="0.25">
      <c r="C42" s="46" t="s">
        <v>122</v>
      </c>
      <c r="D42" s="36">
        <v>767709</v>
      </c>
      <c r="E42" s="36">
        <v>0</v>
      </c>
      <c r="F42" s="47">
        <v>17</v>
      </c>
      <c r="G42" s="63">
        <v>311421</v>
      </c>
      <c r="H42" s="63"/>
      <c r="I42" s="63"/>
      <c r="J42" s="63"/>
      <c r="K42" s="63"/>
      <c r="L42" s="63"/>
      <c r="M42" s="63"/>
      <c r="N42" s="63"/>
      <c r="O42" s="63"/>
      <c r="P42" s="63"/>
      <c r="Q42" s="62"/>
      <c r="R42" s="62"/>
      <c r="X42" s="41"/>
      <c r="Y42" s="41"/>
      <c r="Z42" s="41"/>
      <c r="AA42" s="41"/>
      <c r="AB42" s="41"/>
      <c r="AC42" s="41"/>
      <c r="AD42" s="41"/>
      <c r="AE42" s="41"/>
      <c r="AF42" s="41"/>
      <c r="AG42" s="41"/>
      <c r="AH42" s="41"/>
      <c r="AI42" s="41"/>
      <c r="AJ42" s="41"/>
    </row>
    <row r="43" spans="2:36" x14ac:dyDescent="0.25">
      <c r="C43" s="46" t="s">
        <v>123</v>
      </c>
      <c r="D43" s="36">
        <v>702903</v>
      </c>
      <c r="E43" s="36">
        <v>0</v>
      </c>
      <c r="F43" s="47">
        <v>10</v>
      </c>
      <c r="G43" s="63">
        <v>327211</v>
      </c>
      <c r="H43" s="63">
        <v>327213</v>
      </c>
      <c r="I43" s="63">
        <v>327993</v>
      </c>
      <c r="J43" s="63"/>
      <c r="K43" s="63"/>
      <c r="L43" s="63"/>
      <c r="M43" s="63"/>
      <c r="N43" s="63"/>
      <c r="O43" s="63"/>
      <c r="P43" s="63"/>
      <c r="Q43" s="62"/>
      <c r="R43" s="62"/>
      <c r="X43" s="41"/>
      <c r="Y43" s="41"/>
      <c r="Z43" s="41"/>
      <c r="AA43" s="41"/>
      <c r="AB43" s="41"/>
      <c r="AC43" s="41"/>
      <c r="AD43" s="41"/>
      <c r="AE43" s="41"/>
      <c r="AF43" s="41"/>
      <c r="AG43" s="41"/>
      <c r="AH43" s="41"/>
      <c r="AI43" s="41"/>
      <c r="AJ43" s="41"/>
    </row>
    <row r="44" spans="2:36" x14ac:dyDescent="0.25">
      <c r="C44" s="46" t="s">
        <v>124</v>
      </c>
      <c r="D44" s="36">
        <v>538075</v>
      </c>
      <c r="E44" s="36">
        <v>0</v>
      </c>
      <c r="F44" s="47">
        <v>7</v>
      </c>
      <c r="G44" s="63">
        <v>322121</v>
      </c>
      <c r="H44" s="63">
        <v>322130</v>
      </c>
      <c r="I44" s="63"/>
      <c r="J44" s="63"/>
      <c r="K44" s="63"/>
      <c r="L44" s="63"/>
      <c r="M44" s="63"/>
      <c r="N44" s="63"/>
      <c r="O44" s="63"/>
      <c r="P44" s="63"/>
      <c r="Q44" s="62"/>
      <c r="R44" s="62"/>
      <c r="X44" s="41"/>
      <c r="Y44" s="41"/>
      <c r="Z44" s="41"/>
      <c r="AA44" s="41"/>
      <c r="AB44" s="41"/>
      <c r="AC44" s="41"/>
      <c r="AD44" s="41"/>
      <c r="AE44" s="41"/>
      <c r="AF44" s="41"/>
      <c r="AG44" s="41"/>
      <c r="AH44" s="41"/>
      <c r="AI44" s="41"/>
      <c r="AJ44" s="41"/>
    </row>
    <row r="45" spans="2:36" x14ac:dyDescent="0.25">
      <c r="C45" s="46" t="s">
        <v>125</v>
      </c>
      <c r="D45" s="36">
        <v>585904</v>
      </c>
      <c r="E45" s="36">
        <v>0</v>
      </c>
      <c r="F45" s="47">
        <v>10</v>
      </c>
      <c r="G45" s="63">
        <v>311423</v>
      </c>
      <c r="H45" s="63">
        <v>311611</v>
      </c>
      <c r="I45" s="63">
        <v>311613</v>
      </c>
      <c r="J45" s="63">
        <v>311911</v>
      </c>
      <c r="K45" s="63">
        <v>311919</v>
      </c>
      <c r="L45" s="63">
        <v>311999</v>
      </c>
      <c r="M45" s="63">
        <v>311221</v>
      </c>
      <c r="N45" s="63">
        <v>311230</v>
      </c>
      <c r="O45" s="63">
        <v>311313</v>
      </c>
      <c r="P45" s="63"/>
      <c r="Q45" s="62"/>
      <c r="R45" s="62"/>
      <c r="X45" s="41"/>
      <c r="Y45" s="41"/>
      <c r="Z45" s="41"/>
      <c r="AA45" s="41"/>
      <c r="AB45" s="41"/>
      <c r="AC45" s="41"/>
      <c r="AD45" s="41"/>
      <c r="AE45" s="41"/>
      <c r="AF45" s="41"/>
      <c r="AG45" s="41"/>
      <c r="AH45" s="41"/>
      <c r="AI45" s="41"/>
      <c r="AJ45" s="41"/>
    </row>
    <row r="46" spans="2:36" x14ac:dyDescent="0.25">
      <c r="C46" s="46" t="s">
        <v>126</v>
      </c>
      <c r="D46" s="36">
        <v>369863</v>
      </c>
      <c r="E46" s="36">
        <v>0</v>
      </c>
      <c r="F46" s="47">
        <v>8</v>
      </c>
      <c r="G46" s="63">
        <v>311513</v>
      </c>
      <c r="H46" s="63">
        <v>311514</v>
      </c>
      <c r="I46" s="63"/>
      <c r="J46" s="63"/>
      <c r="K46" s="63"/>
      <c r="L46" s="63"/>
      <c r="M46" s="63"/>
      <c r="N46" s="63"/>
      <c r="O46" s="63"/>
      <c r="P46" s="63"/>
      <c r="Q46" s="62"/>
      <c r="R46" s="62"/>
      <c r="X46" s="41"/>
      <c r="Y46" s="41"/>
      <c r="Z46" s="41"/>
      <c r="AA46" s="41"/>
      <c r="AB46" s="41"/>
      <c r="AC46" s="41"/>
      <c r="AD46" s="41"/>
      <c r="AE46" s="41"/>
      <c r="AF46" s="41"/>
      <c r="AG46" s="41"/>
      <c r="AH46" s="41"/>
      <c r="AI46" s="41"/>
      <c r="AJ46" s="41"/>
    </row>
    <row r="47" spans="2:36" x14ac:dyDescent="0.25">
      <c r="C47" s="46" t="s">
        <v>127</v>
      </c>
      <c r="D47" s="36">
        <v>378559</v>
      </c>
      <c r="E47" s="36">
        <v>0</v>
      </c>
      <c r="F47" s="47">
        <v>7</v>
      </c>
      <c r="G47" s="63">
        <v>331111</v>
      </c>
      <c r="H47" s="63">
        <v>331221</v>
      </c>
      <c r="I47" s="63">
        <v>331511</v>
      </c>
      <c r="J47" s="63">
        <v>332112</v>
      </c>
      <c r="K47" s="63"/>
      <c r="L47" s="63"/>
      <c r="M47" s="63"/>
      <c r="N47" s="63"/>
      <c r="O47" s="63"/>
      <c r="P47" s="63"/>
      <c r="Q47" s="62"/>
      <c r="R47" s="62"/>
      <c r="X47" s="41"/>
      <c r="Y47" s="41"/>
      <c r="Z47" s="41"/>
      <c r="AA47" s="41"/>
      <c r="AB47" s="41"/>
      <c r="AC47" s="41"/>
      <c r="AD47" s="41"/>
      <c r="AE47" s="41"/>
      <c r="AF47" s="41"/>
      <c r="AG47" s="41"/>
      <c r="AH47" s="41"/>
      <c r="AI47" s="41"/>
      <c r="AJ47" s="41"/>
    </row>
    <row r="48" spans="2:36" x14ac:dyDescent="0.25">
      <c r="C48" s="46" t="s">
        <v>128</v>
      </c>
      <c r="D48" s="36">
        <v>471355</v>
      </c>
      <c r="E48" s="36">
        <v>0</v>
      </c>
      <c r="F48" s="47">
        <v>9</v>
      </c>
      <c r="G48" s="63">
        <v>325193</v>
      </c>
      <c r="H48" s="63">
        <v>325199</v>
      </c>
      <c r="I48" s="63">
        <v>325311</v>
      </c>
      <c r="J48" s="63">
        <v>325412</v>
      </c>
      <c r="K48" s="63">
        <v>325414</v>
      </c>
      <c r="L48" s="63"/>
      <c r="M48" s="63"/>
      <c r="N48" s="63"/>
      <c r="O48" s="63"/>
      <c r="P48" s="63"/>
      <c r="Q48" s="62"/>
      <c r="R48" s="62"/>
      <c r="X48" s="41"/>
      <c r="Y48" s="41"/>
      <c r="Z48" s="41"/>
      <c r="AA48" s="41"/>
      <c r="AB48" s="41"/>
      <c r="AC48" s="41"/>
      <c r="AD48" s="41"/>
      <c r="AE48" s="41"/>
      <c r="AF48" s="41"/>
      <c r="AG48" s="41"/>
      <c r="AH48" s="41"/>
      <c r="AI48" s="41"/>
      <c r="AJ48" s="41"/>
    </row>
    <row r="49" spans="2:36" x14ac:dyDescent="0.25">
      <c r="C49" s="46" t="s">
        <v>129</v>
      </c>
      <c r="D49" s="36">
        <v>191010</v>
      </c>
      <c r="E49" s="36">
        <v>0</v>
      </c>
      <c r="F49" s="47">
        <v>5</v>
      </c>
      <c r="G49" s="63">
        <v>311991</v>
      </c>
      <c r="H49" s="63">
        <v>312130</v>
      </c>
      <c r="I49" s="63">
        <v>312120</v>
      </c>
      <c r="J49" s="63"/>
      <c r="K49" s="63"/>
      <c r="L49" s="63"/>
      <c r="M49" s="63"/>
      <c r="N49" s="63"/>
      <c r="O49" s="63"/>
      <c r="P49" s="63"/>
      <c r="Q49" s="62"/>
      <c r="R49" s="62"/>
      <c r="X49" s="41"/>
      <c r="Y49" s="41"/>
      <c r="Z49" s="41"/>
      <c r="AA49" s="41"/>
      <c r="AB49" s="41"/>
      <c r="AC49" s="41"/>
      <c r="AD49" s="41"/>
      <c r="AE49" s="41"/>
      <c r="AF49" s="41"/>
      <c r="AG49" s="41"/>
      <c r="AH49" s="41"/>
      <c r="AI49" s="41"/>
      <c r="AJ49" s="41"/>
    </row>
    <row r="50" spans="2:36" x14ac:dyDescent="0.25">
      <c r="C50" s="49" t="s">
        <v>130</v>
      </c>
      <c r="D50" s="50">
        <v>242136</v>
      </c>
      <c r="E50" s="50">
        <v>0</v>
      </c>
      <c r="F50" s="51">
        <v>8</v>
      </c>
      <c r="G50" s="65">
        <v>327420</v>
      </c>
      <c r="H50" s="65">
        <v>333611</v>
      </c>
      <c r="I50" s="65">
        <v>336411</v>
      </c>
      <c r="J50" s="65">
        <v>336414</v>
      </c>
      <c r="K50" s="65">
        <v>488119</v>
      </c>
      <c r="L50" s="65">
        <v>488190</v>
      </c>
      <c r="M50" s="65"/>
      <c r="N50" s="65"/>
      <c r="O50" s="65"/>
      <c r="P50" s="65"/>
      <c r="Q50" s="66"/>
      <c r="R50" s="66"/>
      <c r="X50" s="41"/>
      <c r="Y50" s="41"/>
      <c r="Z50" s="41"/>
      <c r="AA50" s="41"/>
      <c r="AB50" s="41"/>
      <c r="AC50" s="41"/>
      <c r="AD50" s="41"/>
      <c r="AE50" s="41"/>
      <c r="AF50" s="41"/>
      <c r="AG50" s="41"/>
      <c r="AH50" s="41"/>
      <c r="AI50" s="41"/>
      <c r="AJ50" s="41"/>
    </row>
    <row r="51" spans="2:36" x14ac:dyDescent="0.25">
      <c r="X51" s="41"/>
      <c r="Y51" s="41"/>
      <c r="Z51" s="41"/>
      <c r="AA51" s="41"/>
      <c r="AB51" s="41"/>
      <c r="AC51" s="41"/>
      <c r="AD51" s="41"/>
      <c r="AE51" s="41"/>
      <c r="AF51" s="41"/>
      <c r="AG51" s="41"/>
      <c r="AH51" s="41"/>
      <c r="AI51" s="41"/>
      <c r="AJ51" s="41"/>
    </row>
    <row r="52" spans="2:36" x14ac:dyDescent="0.25">
      <c r="B52" s="34">
        <v>2015</v>
      </c>
      <c r="C52" s="40" t="s">
        <v>137</v>
      </c>
      <c r="D52" s="52">
        <v>201328536</v>
      </c>
      <c r="E52" s="52">
        <v>11587655</v>
      </c>
      <c r="F52" s="39">
        <v>261</v>
      </c>
      <c r="G52" s="58"/>
      <c r="H52" s="58"/>
      <c r="I52" s="58"/>
      <c r="J52" s="58"/>
      <c r="K52" s="58"/>
      <c r="L52" s="58"/>
      <c r="M52" s="58"/>
      <c r="N52" s="58"/>
      <c r="O52" s="58"/>
      <c r="P52" s="58"/>
      <c r="Q52" s="58"/>
      <c r="R52" s="58"/>
      <c r="X52" s="41"/>
      <c r="Y52" s="41"/>
      <c r="Z52" s="41"/>
      <c r="AA52" s="41"/>
      <c r="AB52" s="41"/>
      <c r="AC52" s="41"/>
      <c r="AD52" s="41"/>
      <c r="AE52" s="41"/>
      <c r="AF52" s="41"/>
      <c r="AG52" s="41"/>
      <c r="AH52" s="41"/>
      <c r="AI52" s="41"/>
      <c r="AJ52" s="41"/>
    </row>
    <row r="53" spans="2:36" x14ac:dyDescent="0.25">
      <c r="C53" s="37" t="s">
        <v>148</v>
      </c>
      <c r="D53" s="52">
        <f>109099690-D66</f>
        <v>55827436</v>
      </c>
      <c r="E53" s="52">
        <v>11587655</v>
      </c>
      <c r="F53" s="39">
        <f>SUM(F54:F65)</f>
        <v>159</v>
      </c>
      <c r="G53" s="58"/>
      <c r="H53" s="58"/>
      <c r="I53" s="58"/>
      <c r="J53" s="58"/>
      <c r="K53" s="58"/>
      <c r="L53" s="58"/>
      <c r="M53" s="58"/>
      <c r="N53" s="58"/>
      <c r="O53" s="58"/>
      <c r="P53" s="58"/>
      <c r="Q53" s="58"/>
      <c r="R53" s="58"/>
      <c r="X53" s="41"/>
      <c r="Y53" s="41"/>
      <c r="Z53" s="41"/>
      <c r="AA53" s="41"/>
      <c r="AB53" s="41"/>
      <c r="AC53" s="41"/>
      <c r="AD53" s="41"/>
      <c r="AE53" s="41"/>
      <c r="AF53" s="41"/>
      <c r="AG53" s="41"/>
      <c r="AH53" s="41"/>
      <c r="AI53" s="41"/>
      <c r="AJ53" s="41"/>
    </row>
    <row r="54" spans="2:36" x14ac:dyDescent="0.25">
      <c r="C54" s="46" t="s">
        <v>133</v>
      </c>
      <c r="D54" s="36">
        <v>28420127</v>
      </c>
      <c r="E54" s="36">
        <v>556536</v>
      </c>
      <c r="F54" s="47">
        <v>27</v>
      </c>
      <c r="G54" s="63">
        <v>324110</v>
      </c>
      <c r="H54" s="63">
        <v>324199</v>
      </c>
      <c r="I54" s="63">
        <v>325120</v>
      </c>
      <c r="J54" s="63"/>
      <c r="K54" s="63"/>
      <c r="L54" s="63"/>
      <c r="M54" s="63"/>
      <c r="N54" s="63"/>
      <c r="O54" s="63"/>
      <c r="P54" s="63"/>
      <c r="Q54" s="63"/>
      <c r="R54" s="63"/>
      <c r="X54" s="41"/>
      <c r="Y54" s="41"/>
      <c r="Z54" s="41"/>
      <c r="AA54" s="41"/>
      <c r="AB54" s="41"/>
      <c r="AC54" s="41"/>
      <c r="AD54" s="41"/>
      <c r="AE54" s="41"/>
      <c r="AF54" s="41"/>
      <c r="AG54" s="41"/>
      <c r="AH54" s="41"/>
      <c r="AI54" s="41"/>
      <c r="AJ54" s="41"/>
    </row>
    <row r="55" spans="2:36" x14ac:dyDescent="0.25">
      <c r="C55" s="46" t="s">
        <v>118</v>
      </c>
      <c r="D55" s="36">
        <v>11655008</v>
      </c>
      <c r="E55" s="36">
        <v>1605769</v>
      </c>
      <c r="F55" s="47">
        <v>34</v>
      </c>
      <c r="G55" s="63">
        <v>211111</v>
      </c>
      <c r="H55" s="63">
        <v>211112</v>
      </c>
      <c r="I55" s="63"/>
      <c r="J55" s="63"/>
      <c r="K55" s="63"/>
      <c r="L55" s="63"/>
      <c r="M55" s="63"/>
      <c r="N55" s="63"/>
      <c r="O55" s="63"/>
      <c r="P55" s="63"/>
      <c r="Q55" s="63"/>
      <c r="R55" s="63"/>
      <c r="X55" s="41"/>
      <c r="Y55" s="41"/>
      <c r="Z55" s="41"/>
      <c r="AA55" s="41"/>
      <c r="AB55" s="41"/>
      <c r="AC55" s="41"/>
      <c r="AD55" s="41"/>
      <c r="AE55" s="41"/>
      <c r="AF55" s="41"/>
      <c r="AG55" s="41"/>
      <c r="AH55" s="41"/>
      <c r="AI55" s="41"/>
      <c r="AJ55" s="41"/>
    </row>
    <row r="56" spans="2:36" x14ac:dyDescent="0.25">
      <c r="C56" s="46" t="s">
        <v>134</v>
      </c>
      <c r="D56" s="36">
        <v>9063164</v>
      </c>
      <c r="E56" s="36">
        <v>1536605</v>
      </c>
      <c r="F56" s="47">
        <v>12</v>
      </c>
      <c r="G56" s="63">
        <v>327310</v>
      </c>
      <c r="H56" s="63">
        <v>327410</v>
      </c>
      <c r="I56" s="63">
        <v>327420</v>
      </c>
      <c r="J56" s="63"/>
      <c r="K56" s="63"/>
      <c r="L56" s="63"/>
      <c r="M56" s="63"/>
      <c r="N56" s="63"/>
      <c r="O56" s="63"/>
      <c r="P56" s="63"/>
      <c r="Q56" s="63"/>
      <c r="R56" s="63"/>
      <c r="X56" s="41"/>
      <c r="Y56" s="41"/>
      <c r="Z56" s="41"/>
      <c r="AA56" s="41"/>
      <c r="AB56" s="41"/>
      <c r="AC56" s="41"/>
      <c r="AD56" s="41"/>
      <c r="AE56" s="41"/>
      <c r="AF56" s="41"/>
      <c r="AG56" s="41"/>
      <c r="AH56" s="41"/>
      <c r="AI56" s="41"/>
      <c r="AJ56" s="41"/>
    </row>
    <row r="57" spans="2:36" x14ac:dyDescent="0.25">
      <c r="C57" s="46" t="s">
        <v>135</v>
      </c>
      <c r="D57" s="36">
        <v>1938767</v>
      </c>
      <c r="E57" s="36">
        <v>55085</v>
      </c>
      <c r="F57" s="47">
        <v>5</v>
      </c>
      <c r="G57" s="63">
        <v>212299</v>
      </c>
      <c r="H57" s="63">
        <v>212391</v>
      </c>
      <c r="I57" s="63">
        <v>212399</v>
      </c>
      <c r="J57" s="63"/>
      <c r="K57" s="63"/>
      <c r="L57" s="63"/>
      <c r="M57" s="63"/>
      <c r="N57" s="63"/>
      <c r="O57" s="63"/>
      <c r="P57" s="63"/>
      <c r="Q57" s="63"/>
      <c r="R57" s="63"/>
      <c r="X57" s="41"/>
      <c r="Y57" s="41"/>
      <c r="Z57" s="41"/>
      <c r="AA57" s="41"/>
      <c r="AB57" s="41"/>
      <c r="AC57" s="41"/>
      <c r="AD57" s="41"/>
      <c r="AE57" s="41"/>
      <c r="AF57" s="41"/>
      <c r="AG57" s="41"/>
      <c r="AH57" s="41"/>
      <c r="AI57" s="41"/>
      <c r="AJ57" s="41"/>
    </row>
    <row r="58" spans="2:36" x14ac:dyDescent="0.25">
      <c r="C58" s="46" t="s">
        <v>122</v>
      </c>
      <c r="D58" s="36">
        <v>762161</v>
      </c>
      <c r="E58" s="36">
        <v>76497</v>
      </c>
      <c r="F58" s="47">
        <v>16</v>
      </c>
      <c r="G58" s="63">
        <v>311421</v>
      </c>
      <c r="H58" s="63"/>
      <c r="I58" s="63"/>
      <c r="J58" s="63"/>
      <c r="K58" s="63"/>
      <c r="L58" s="63"/>
      <c r="M58" s="63"/>
      <c r="N58" s="63"/>
      <c r="O58" s="63"/>
      <c r="P58" s="63"/>
      <c r="Q58" s="63"/>
      <c r="R58" s="63"/>
      <c r="Y58" s="41"/>
      <c r="Z58" s="41"/>
      <c r="AA58" s="41"/>
      <c r="AB58" s="41"/>
      <c r="AC58" s="41"/>
      <c r="AD58" s="41"/>
      <c r="AE58" s="41"/>
      <c r="AF58" s="41"/>
      <c r="AG58" s="41"/>
    </row>
    <row r="59" spans="2:36" x14ac:dyDescent="0.25">
      <c r="C59" s="46" t="s">
        <v>125</v>
      </c>
      <c r="D59" s="36">
        <v>654199</v>
      </c>
      <c r="E59" s="36">
        <v>168248</v>
      </c>
      <c r="F59" s="47">
        <v>14</v>
      </c>
      <c r="G59" s="63">
        <v>311221</v>
      </c>
      <c r="H59" s="63">
        <v>311230</v>
      </c>
      <c r="I59" s="63">
        <v>311313</v>
      </c>
      <c r="J59" s="63">
        <v>311423</v>
      </c>
      <c r="K59" s="63">
        <v>311611</v>
      </c>
      <c r="L59" s="63">
        <v>311615</v>
      </c>
      <c r="M59" s="63">
        <v>311911</v>
      </c>
      <c r="N59" s="63">
        <v>311919</v>
      </c>
      <c r="O59" s="63">
        <v>311991</v>
      </c>
      <c r="P59" s="63">
        <v>311999</v>
      </c>
      <c r="Q59" s="63">
        <v>312120</v>
      </c>
      <c r="R59" s="63">
        <v>312130</v>
      </c>
      <c r="Y59" s="41"/>
      <c r="Z59" s="41"/>
      <c r="AA59" s="41"/>
      <c r="AB59" s="41"/>
      <c r="AC59" s="41"/>
      <c r="AD59" s="41"/>
      <c r="AE59" s="41"/>
      <c r="AF59" s="41"/>
      <c r="AG59" s="41"/>
    </row>
    <row r="60" spans="2:36" x14ac:dyDescent="0.25">
      <c r="C60" s="46" t="s">
        <v>126</v>
      </c>
      <c r="D60" s="36">
        <v>419158</v>
      </c>
      <c r="E60" s="36">
        <v>57830</v>
      </c>
      <c r="F60" s="47">
        <v>8</v>
      </c>
      <c r="G60" s="63">
        <v>311513</v>
      </c>
      <c r="H60" s="63">
        <v>311514</v>
      </c>
      <c r="I60" s="63"/>
      <c r="J60" s="63"/>
      <c r="K60" s="63"/>
      <c r="L60" s="63"/>
      <c r="M60" s="63"/>
      <c r="N60" s="63"/>
      <c r="O60" s="63"/>
      <c r="P60" s="63"/>
      <c r="Q60" s="63"/>
      <c r="R60" s="63"/>
      <c r="Y60" s="41"/>
      <c r="Z60" s="41"/>
      <c r="AA60" s="41"/>
      <c r="AB60" s="41"/>
      <c r="AC60" s="41"/>
      <c r="AD60" s="41"/>
      <c r="AE60" s="41"/>
      <c r="AF60" s="41"/>
      <c r="AG60" s="41"/>
    </row>
    <row r="61" spans="2:36" x14ac:dyDescent="0.25">
      <c r="C61" s="46" t="s">
        <v>123</v>
      </c>
      <c r="D61" s="36">
        <v>743846</v>
      </c>
      <c r="E61" s="36">
        <v>39636</v>
      </c>
      <c r="F61" s="47">
        <v>10</v>
      </c>
      <c r="G61" s="63">
        <v>327211</v>
      </c>
      <c r="H61" s="63">
        <v>327213</v>
      </c>
      <c r="I61" s="63">
        <v>327993</v>
      </c>
      <c r="J61" s="63"/>
      <c r="K61" s="63"/>
      <c r="L61" s="63"/>
      <c r="M61" s="63"/>
      <c r="N61" s="63"/>
      <c r="O61" s="63"/>
      <c r="P61" s="63"/>
      <c r="Q61" s="63"/>
      <c r="R61" s="63"/>
      <c r="Y61" s="41"/>
      <c r="Z61" s="41"/>
      <c r="AA61" s="41"/>
      <c r="AB61" s="41"/>
      <c r="AC61" s="41"/>
      <c r="AD61" s="41"/>
      <c r="AE61" s="41"/>
      <c r="AF61" s="41"/>
      <c r="AG61" s="41"/>
    </row>
    <row r="62" spans="2:36" x14ac:dyDescent="0.25">
      <c r="C62" s="46" t="s">
        <v>124</v>
      </c>
      <c r="D62" s="36">
        <v>636839</v>
      </c>
      <c r="E62" s="36">
        <v>83234</v>
      </c>
      <c r="F62" s="47">
        <v>7</v>
      </c>
      <c r="G62" s="63">
        <v>322121</v>
      </c>
      <c r="H62" s="63">
        <v>322130</v>
      </c>
      <c r="I62" s="63"/>
      <c r="J62" s="63"/>
      <c r="K62" s="63"/>
      <c r="L62" s="63"/>
      <c r="M62" s="63"/>
      <c r="N62" s="63"/>
      <c r="O62" s="63"/>
      <c r="P62" s="63"/>
      <c r="Q62" s="63"/>
      <c r="R62" s="63"/>
      <c r="Y62" s="41"/>
      <c r="Z62" s="41"/>
      <c r="AA62" s="41"/>
      <c r="AB62" s="41"/>
      <c r="AC62" s="41"/>
      <c r="AD62" s="41"/>
      <c r="AE62" s="41"/>
      <c r="AF62" s="41"/>
      <c r="AG62" s="41"/>
    </row>
    <row r="63" spans="2:36" x14ac:dyDescent="0.25">
      <c r="C63" s="46" t="s">
        <v>136</v>
      </c>
      <c r="D63" s="36">
        <v>583501</v>
      </c>
      <c r="E63" s="36">
        <v>156748</v>
      </c>
      <c r="F63" s="47">
        <v>8</v>
      </c>
      <c r="G63" s="63">
        <v>331111</v>
      </c>
      <c r="H63" s="63">
        <v>331221</v>
      </c>
      <c r="I63" s="63">
        <v>331314</v>
      </c>
      <c r="J63" s="63">
        <v>331492</v>
      </c>
      <c r="K63" s="63">
        <v>331511</v>
      </c>
      <c r="L63" s="63">
        <v>332112</v>
      </c>
      <c r="M63" s="63"/>
      <c r="N63" s="63"/>
      <c r="O63" s="63"/>
      <c r="P63" s="63"/>
      <c r="Q63" s="63"/>
      <c r="R63" s="63"/>
      <c r="Y63" s="41"/>
      <c r="Z63" s="41"/>
      <c r="AA63" s="41"/>
      <c r="AB63" s="41"/>
      <c r="AC63" s="41"/>
      <c r="AD63" s="41"/>
      <c r="AE63" s="41"/>
      <c r="AF63" s="41"/>
      <c r="AG63" s="41"/>
    </row>
    <row r="64" spans="2:36" x14ac:dyDescent="0.25">
      <c r="C64" s="46" t="s">
        <v>139</v>
      </c>
      <c r="D64" s="36">
        <v>630011</v>
      </c>
      <c r="E64" s="36">
        <v>166818</v>
      </c>
      <c r="F64" s="47">
        <v>10</v>
      </c>
      <c r="G64" s="63">
        <v>325188</v>
      </c>
      <c r="H64" s="63">
        <v>325193</v>
      </c>
      <c r="I64" s="63">
        <v>325199</v>
      </c>
      <c r="J64" s="63">
        <v>325311</v>
      </c>
      <c r="K64" s="63">
        <v>325412</v>
      </c>
      <c r="L64" s="63">
        <v>325414</v>
      </c>
      <c r="M64" s="63"/>
      <c r="N64" s="63"/>
      <c r="O64" s="63"/>
      <c r="P64" s="63"/>
      <c r="Q64" s="63"/>
      <c r="R64" s="63"/>
      <c r="Y64" s="41"/>
      <c r="Z64" s="41"/>
      <c r="AA64" s="41"/>
      <c r="AB64" s="41"/>
      <c r="AC64" s="41"/>
      <c r="AD64" s="41"/>
      <c r="AE64" s="41"/>
      <c r="AF64" s="41"/>
      <c r="AG64" s="41"/>
    </row>
    <row r="65" spans="2:33" x14ac:dyDescent="0.25">
      <c r="C65" s="46" t="s">
        <v>140</v>
      </c>
      <c r="D65" s="36">
        <v>320656</v>
      </c>
      <c r="E65" s="36">
        <v>106616</v>
      </c>
      <c r="F65" s="47">
        <v>8</v>
      </c>
      <c r="G65" s="63">
        <v>324121</v>
      </c>
      <c r="H65" s="63">
        <v>332510</v>
      </c>
      <c r="I65" s="63">
        <v>333611</v>
      </c>
      <c r="J65" s="63">
        <v>336111</v>
      </c>
      <c r="K65" s="63">
        <v>336411</v>
      </c>
      <c r="L65" s="63">
        <v>336414</v>
      </c>
      <c r="M65" s="63">
        <v>488119</v>
      </c>
      <c r="N65" s="63">
        <v>488190</v>
      </c>
      <c r="O65" s="63"/>
      <c r="P65" s="63"/>
      <c r="Q65" s="63"/>
      <c r="R65" s="63"/>
      <c r="Y65" s="41"/>
      <c r="Z65" s="41"/>
      <c r="AA65" s="41"/>
      <c r="AB65" s="41"/>
      <c r="AC65" s="41"/>
      <c r="AD65" s="41"/>
      <c r="AE65" s="41"/>
      <c r="AF65" s="41"/>
      <c r="AG65" s="41"/>
    </row>
    <row r="66" spans="2:33" x14ac:dyDescent="0.25">
      <c r="C66" s="37" t="s">
        <v>149</v>
      </c>
      <c r="D66" s="52">
        <f>SUM(D67:D72)</f>
        <v>53272254</v>
      </c>
      <c r="E66" s="52">
        <f>SUM(E67:E72)</f>
        <v>6978033</v>
      </c>
      <c r="F66" s="53">
        <f>SUM(F67:F72)</f>
        <v>49</v>
      </c>
      <c r="G66" s="60"/>
      <c r="H66" s="60"/>
      <c r="I66" s="60"/>
      <c r="J66" s="60"/>
      <c r="K66" s="60"/>
      <c r="L66" s="60"/>
      <c r="M66" s="60"/>
      <c r="N66" s="60"/>
      <c r="O66" s="60"/>
      <c r="P66" s="60"/>
      <c r="Q66" s="60"/>
      <c r="R66" s="60"/>
      <c r="Y66" s="41"/>
      <c r="Z66" s="41"/>
      <c r="AA66" s="41"/>
      <c r="AB66" s="41"/>
      <c r="AC66" s="41"/>
      <c r="AD66" s="41"/>
      <c r="AE66" s="41"/>
      <c r="AF66" s="41"/>
      <c r="AG66" s="41"/>
    </row>
    <row r="67" spans="2:33" x14ac:dyDescent="0.25">
      <c r="C67" s="42" t="s">
        <v>141</v>
      </c>
      <c r="D67" s="43">
        <v>2623888</v>
      </c>
      <c r="E67" s="43">
        <v>1731700</v>
      </c>
      <c r="F67" s="44">
        <v>14</v>
      </c>
      <c r="G67" s="61"/>
      <c r="H67" s="61"/>
      <c r="I67" s="61"/>
      <c r="J67" s="61"/>
      <c r="K67" s="61"/>
      <c r="L67" s="61"/>
      <c r="M67" s="61"/>
      <c r="N67" s="61"/>
      <c r="O67" s="61"/>
      <c r="P67" s="61"/>
      <c r="Q67" s="61"/>
      <c r="R67" s="61"/>
      <c r="Y67" s="41"/>
      <c r="Z67" s="41"/>
      <c r="AA67" s="41"/>
      <c r="AB67" s="41"/>
      <c r="AC67" s="41"/>
      <c r="AD67" s="41"/>
      <c r="AE67" s="41"/>
      <c r="AF67" s="41"/>
      <c r="AG67" s="41"/>
    </row>
    <row r="68" spans="2:33" x14ac:dyDescent="0.25">
      <c r="C68" s="46" t="s">
        <v>142</v>
      </c>
      <c r="D68" s="36">
        <v>45356999</v>
      </c>
      <c r="E68" s="36">
        <v>0</v>
      </c>
      <c r="F68" s="47">
        <v>7</v>
      </c>
      <c r="G68" s="62"/>
      <c r="H68" s="62"/>
      <c r="I68" s="62"/>
      <c r="J68" s="62"/>
      <c r="K68" s="62"/>
      <c r="L68" s="62"/>
      <c r="M68" s="62"/>
      <c r="N68" s="62"/>
      <c r="O68" s="62"/>
      <c r="P68" s="62"/>
      <c r="Q68" s="62"/>
      <c r="R68" s="62"/>
      <c r="Y68" s="41"/>
      <c r="Z68" s="41"/>
      <c r="AA68" s="41"/>
      <c r="AB68" s="41"/>
      <c r="AC68" s="41"/>
      <c r="AD68" s="41"/>
      <c r="AE68" s="41"/>
      <c r="AF68" s="41"/>
      <c r="AG68" s="41"/>
    </row>
    <row r="69" spans="2:33" x14ac:dyDescent="0.25">
      <c r="C69" s="46" t="s">
        <v>143</v>
      </c>
      <c r="D69" s="36">
        <v>4595324</v>
      </c>
      <c r="E69" s="36">
        <v>4595324</v>
      </c>
      <c r="F69" s="47">
        <v>16</v>
      </c>
      <c r="G69" s="62"/>
      <c r="H69" s="62"/>
      <c r="I69" s="62"/>
      <c r="J69" s="62"/>
      <c r="K69" s="62"/>
      <c r="L69" s="62"/>
      <c r="M69" s="62"/>
      <c r="N69" s="62"/>
      <c r="O69" s="62"/>
      <c r="P69" s="62"/>
      <c r="Q69" s="62"/>
      <c r="R69" s="62"/>
    </row>
    <row r="70" spans="2:33" x14ac:dyDescent="0.25">
      <c r="C70" s="46" t="s">
        <v>144</v>
      </c>
      <c r="D70" s="36">
        <v>275547</v>
      </c>
      <c r="E70" s="36">
        <v>275547</v>
      </c>
      <c r="F70" s="47">
        <v>3</v>
      </c>
      <c r="G70" s="62"/>
      <c r="H70" s="62"/>
      <c r="I70" s="62"/>
      <c r="J70" s="62"/>
      <c r="K70" s="62"/>
      <c r="L70" s="62"/>
      <c r="M70" s="62"/>
      <c r="N70" s="62"/>
      <c r="O70" s="62"/>
      <c r="P70" s="62"/>
      <c r="Q70" s="62"/>
      <c r="R70" s="62"/>
    </row>
    <row r="71" spans="2:33" x14ac:dyDescent="0.25">
      <c r="C71" s="46" t="s">
        <v>145</v>
      </c>
      <c r="D71" s="36">
        <v>237997</v>
      </c>
      <c r="E71" s="36">
        <v>237997</v>
      </c>
      <c r="F71" s="47">
        <v>8</v>
      </c>
      <c r="G71" s="62"/>
      <c r="H71" s="62"/>
      <c r="I71" s="62"/>
      <c r="J71" s="62"/>
      <c r="K71" s="62"/>
      <c r="L71" s="62"/>
      <c r="M71" s="62"/>
      <c r="N71" s="62"/>
      <c r="O71" s="62"/>
      <c r="P71" s="62"/>
      <c r="Q71" s="62"/>
      <c r="R71" s="62"/>
    </row>
    <row r="72" spans="2:33" x14ac:dyDescent="0.25">
      <c r="C72" s="46" t="s">
        <v>146</v>
      </c>
      <c r="D72" s="54">
        <v>182499</v>
      </c>
      <c r="E72" s="54">
        <v>137465</v>
      </c>
      <c r="F72" s="47">
        <v>1</v>
      </c>
      <c r="G72" s="62"/>
      <c r="H72" s="62"/>
      <c r="I72" s="62"/>
      <c r="J72" s="62"/>
      <c r="K72" s="62"/>
      <c r="L72" s="62"/>
      <c r="M72" s="62"/>
      <c r="N72" s="62"/>
      <c r="O72" s="62"/>
      <c r="P72" s="62"/>
      <c r="Q72" s="62"/>
      <c r="R72" s="62"/>
    </row>
    <row r="73" spans="2:33" x14ac:dyDescent="0.25">
      <c r="C73" s="37" t="s">
        <v>151</v>
      </c>
      <c r="D73" s="52">
        <v>92228846</v>
      </c>
      <c r="E73" s="38">
        <v>0</v>
      </c>
      <c r="F73" s="39">
        <v>55</v>
      </c>
      <c r="G73" s="40"/>
      <c r="H73" s="40"/>
      <c r="I73" s="40"/>
      <c r="J73" s="40"/>
      <c r="K73" s="40"/>
      <c r="L73" s="40"/>
      <c r="M73" s="40"/>
      <c r="N73" s="40"/>
      <c r="O73" s="40"/>
      <c r="P73" s="40"/>
      <c r="Q73" s="40"/>
      <c r="R73" s="40"/>
    </row>
    <row r="75" spans="2:33" x14ac:dyDescent="0.25">
      <c r="B75" s="33">
        <v>2016</v>
      </c>
      <c r="C75" s="40" t="s">
        <v>137</v>
      </c>
      <c r="D75" s="52">
        <v>192960667</v>
      </c>
      <c r="E75" s="52">
        <v>4781633</v>
      </c>
      <c r="F75" s="39">
        <v>254</v>
      </c>
      <c r="G75" s="58"/>
      <c r="H75" s="58"/>
      <c r="I75" s="58"/>
      <c r="J75" s="58"/>
      <c r="K75" s="58"/>
      <c r="L75" s="58"/>
      <c r="M75" s="58"/>
      <c r="N75" s="58"/>
      <c r="O75" s="58"/>
      <c r="P75" s="58"/>
      <c r="Q75" s="58"/>
      <c r="R75" s="58"/>
    </row>
    <row r="76" spans="2:33" x14ac:dyDescent="0.25">
      <c r="B76" s="45"/>
      <c r="C76" s="37" t="s">
        <v>148</v>
      </c>
      <c r="D76" s="52">
        <v>55751545</v>
      </c>
      <c r="E76" s="52">
        <v>4216528</v>
      </c>
      <c r="F76" s="39">
        <v>155</v>
      </c>
      <c r="G76" s="59"/>
      <c r="H76" s="58"/>
      <c r="I76" s="58"/>
      <c r="J76" s="58"/>
      <c r="K76" s="58"/>
      <c r="L76" s="58"/>
      <c r="M76" s="58"/>
      <c r="N76" s="58"/>
      <c r="O76" s="58"/>
      <c r="P76" s="58"/>
      <c r="Q76" s="58"/>
      <c r="R76" s="58"/>
    </row>
    <row r="77" spans="2:33" x14ac:dyDescent="0.25">
      <c r="C77" s="46" t="s">
        <v>133</v>
      </c>
      <c r="D77" s="54">
        <v>28040923</v>
      </c>
      <c r="E77" s="54">
        <v>658790</v>
      </c>
      <c r="F77" s="47">
        <v>26</v>
      </c>
      <c r="G77" s="62">
        <v>324110</v>
      </c>
      <c r="H77" s="62">
        <v>324199</v>
      </c>
      <c r="I77" s="62">
        <v>325120</v>
      </c>
      <c r="J77" s="62"/>
      <c r="K77" s="62"/>
      <c r="L77" s="62"/>
      <c r="M77" s="62"/>
      <c r="N77" s="62"/>
      <c r="O77" s="62"/>
      <c r="P77" s="62"/>
      <c r="Q77" s="62"/>
      <c r="R77" s="62"/>
    </row>
    <row r="78" spans="2:33" x14ac:dyDescent="0.25">
      <c r="C78" s="46" t="s">
        <v>118</v>
      </c>
      <c r="D78" s="54">
        <v>12251646</v>
      </c>
      <c r="E78" s="54">
        <v>1646718</v>
      </c>
      <c r="F78" s="47">
        <v>35</v>
      </c>
      <c r="G78" s="62">
        <v>211111</v>
      </c>
      <c r="H78" s="62">
        <v>211112</v>
      </c>
      <c r="I78" s="62"/>
      <c r="J78" s="62"/>
      <c r="K78" s="62"/>
      <c r="L78" s="62"/>
      <c r="M78" s="62"/>
      <c r="N78" s="62"/>
      <c r="O78" s="62"/>
      <c r="P78" s="62"/>
      <c r="Q78" s="62"/>
      <c r="R78" s="62"/>
    </row>
    <row r="79" spans="2:33" x14ac:dyDescent="0.25">
      <c r="C79" s="46" t="s">
        <v>134</v>
      </c>
      <c r="D79" s="54">
        <v>9148241</v>
      </c>
      <c r="E79" s="54">
        <v>1170249</v>
      </c>
      <c r="F79" s="47">
        <v>12</v>
      </c>
      <c r="G79" s="62">
        <v>327310</v>
      </c>
      <c r="H79" s="62">
        <v>327410</v>
      </c>
      <c r="I79" s="62">
        <v>327420</v>
      </c>
      <c r="J79" s="62"/>
      <c r="K79" s="62"/>
      <c r="L79" s="62"/>
      <c r="M79" s="62"/>
      <c r="N79" s="62"/>
      <c r="O79" s="62"/>
      <c r="P79" s="62"/>
      <c r="Q79" s="62"/>
      <c r="R79" s="62"/>
    </row>
    <row r="80" spans="2:33" x14ac:dyDescent="0.25">
      <c r="C80" s="46" t="s">
        <v>135</v>
      </c>
      <c r="D80" s="54">
        <v>2057719</v>
      </c>
      <c r="E80" s="54">
        <v>201326</v>
      </c>
      <c r="F80" s="47">
        <v>5</v>
      </c>
      <c r="G80" s="62">
        <v>212299</v>
      </c>
      <c r="H80" s="62">
        <v>212391</v>
      </c>
      <c r="I80" s="62">
        <v>212399</v>
      </c>
      <c r="J80" s="62"/>
      <c r="K80" s="62"/>
      <c r="L80" s="62"/>
      <c r="M80" s="62"/>
      <c r="N80" s="62"/>
      <c r="O80" s="62"/>
      <c r="P80" s="62"/>
      <c r="Q80" s="62"/>
      <c r="R80" s="62"/>
    </row>
    <row r="81" spans="3:18" x14ac:dyDescent="0.25">
      <c r="C81" s="46" t="s">
        <v>122</v>
      </c>
      <c r="D81" s="54">
        <v>930675</v>
      </c>
      <c r="E81" s="54">
        <v>150949</v>
      </c>
      <c r="F81" s="47">
        <v>17</v>
      </c>
      <c r="G81" s="62">
        <v>311421</v>
      </c>
      <c r="H81" s="62"/>
      <c r="I81" s="62"/>
      <c r="J81" s="62"/>
      <c r="K81" s="62"/>
      <c r="L81" s="62"/>
      <c r="M81" s="62"/>
      <c r="N81" s="62"/>
      <c r="O81" s="62"/>
      <c r="P81" s="62"/>
      <c r="Q81" s="62"/>
      <c r="R81" s="62"/>
    </row>
    <row r="82" spans="3:18" x14ac:dyDescent="0.25">
      <c r="C82" s="46" t="s">
        <v>125</v>
      </c>
      <c r="D82" s="54">
        <v>611290</v>
      </c>
      <c r="E82" s="54">
        <v>95956</v>
      </c>
      <c r="F82" s="47">
        <v>13</v>
      </c>
      <c r="G82" s="62">
        <v>311221</v>
      </c>
      <c r="H82" s="62">
        <v>311313</v>
      </c>
      <c r="I82" s="62">
        <v>311423</v>
      </c>
      <c r="J82" s="62">
        <v>311611</v>
      </c>
      <c r="K82" s="62">
        <v>311615</v>
      </c>
      <c r="L82" s="62">
        <v>311911</v>
      </c>
      <c r="M82" s="62">
        <v>311919</v>
      </c>
      <c r="N82" s="62">
        <v>311991</v>
      </c>
      <c r="O82" s="62">
        <v>311999</v>
      </c>
      <c r="P82" s="62">
        <v>312120</v>
      </c>
      <c r="Q82" s="62">
        <v>312130</v>
      </c>
      <c r="R82" s="62"/>
    </row>
    <row r="83" spans="3:18" x14ac:dyDescent="0.25">
      <c r="C83" s="46" t="s">
        <v>126</v>
      </c>
      <c r="D83" s="54">
        <v>440244</v>
      </c>
      <c r="E83" s="54">
        <v>76202</v>
      </c>
      <c r="F83" s="47">
        <v>8</v>
      </c>
      <c r="G83" s="62">
        <v>311513</v>
      </c>
      <c r="H83" s="62">
        <v>311514</v>
      </c>
      <c r="I83" s="62"/>
      <c r="J83" s="62"/>
      <c r="K83" s="62"/>
      <c r="L83" s="62"/>
      <c r="M83" s="62"/>
      <c r="N83" s="62"/>
      <c r="O83" s="62"/>
      <c r="P83" s="62"/>
      <c r="Q83" s="62"/>
      <c r="R83" s="62"/>
    </row>
    <row r="84" spans="3:18" x14ac:dyDescent="0.25">
      <c r="C84" s="46" t="s">
        <v>123</v>
      </c>
      <c r="D84" s="54">
        <v>639316</v>
      </c>
      <c r="E84" s="54">
        <v>36579</v>
      </c>
      <c r="F84" s="47">
        <v>9</v>
      </c>
      <c r="G84" s="62">
        <v>327211</v>
      </c>
      <c r="H84" s="62">
        <v>327213</v>
      </c>
      <c r="I84" s="62">
        <v>327993</v>
      </c>
      <c r="J84" s="62"/>
      <c r="K84" s="62"/>
      <c r="L84" s="62"/>
      <c r="M84" s="62"/>
      <c r="N84" s="62"/>
      <c r="O84" s="62"/>
      <c r="P84" s="62"/>
      <c r="Q84" s="62"/>
      <c r="R84" s="62"/>
    </row>
    <row r="85" spans="3:18" x14ac:dyDescent="0.25">
      <c r="C85" s="46" t="s">
        <v>124</v>
      </c>
      <c r="D85" s="54">
        <v>500202</v>
      </c>
      <c r="E85" s="54">
        <v>12610</v>
      </c>
      <c r="F85" s="47">
        <v>7</v>
      </c>
      <c r="G85" s="62">
        <v>322121</v>
      </c>
      <c r="H85" s="62">
        <v>322130</v>
      </c>
      <c r="I85" s="62"/>
      <c r="J85" s="62"/>
      <c r="K85" s="62"/>
      <c r="L85" s="62"/>
      <c r="M85" s="62"/>
      <c r="N85" s="62"/>
      <c r="O85" s="62"/>
      <c r="P85" s="62"/>
      <c r="Q85" s="62"/>
      <c r="R85" s="62"/>
    </row>
    <row r="86" spans="3:18" x14ac:dyDescent="0.25">
      <c r="C86" s="46" t="s">
        <v>136</v>
      </c>
      <c r="D86" s="54">
        <v>569650</v>
      </c>
      <c r="E86" s="54">
        <v>135371</v>
      </c>
      <c r="F86" s="47">
        <v>9</v>
      </c>
      <c r="G86" s="62">
        <v>331111</v>
      </c>
      <c r="H86" s="62">
        <v>331221</v>
      </c>
      <c r="I86" s="62">
        <v>331314</v>
      </c>
      <c r="J86" s="62">
        <v>331492</v>
      </c>
      <c r="K86" s="62">
        <v>331511</v>
      </c>
      <c r="L86" s="62">
        <v>332112</v>
      </c>
      <c r="M86" s="62"/>
      <c r="N86" s="62"/>
      <c r="O86" s="62"/>
      <c r="P86" s="62"/>
      <c r="Q86" s="62"/>
      <c r="R86" s="62"/>
    </row>
    <row r="87" spans="3:18" x14ac:dyDescent="0.25">
      <c r="C87" s="46" t="s">
        <v>139</v>
      </c>
      <c r="D87" s="54">
        <v>364560</v>
      </c>
      <c r="E87" s="54">
        <v>2116</v>
      </c>
      <c r="F87" s="47">
        <v>8</v>
      </c>
      <c r="G87" s="62">
        <v>325188</v>
      </c>
      <c r="H87" s="62">
        <v>325193</v>
      </c>
      <c r="I87" s="62">
        <v>325199</v>
      </c>
      <c r="J87" s="62">
        <v>325311</v>
      </c>
      <c r="K87" s="62">
        <v>325412</v>
      </c>
      <c r="L87" s="62">
        <v>325414</v>
      </c>
      <c r="M87" s="62"/>
      <c r="N87" s="62"/>
      <c r="O87" s="62"/>
      <c r="P87" s="62"/>
      <c r="Q87" s="62"/>
      <c r="R87" s="62"/>
    </row>
    <row r="88" spans="3:18" x14ac:dyDescent="0.25">
      <c r="C88" s="46" t="s">
        <v>140</v>
      </c>
      <c r="D88" s="54">
        <v>197079</v>
      </c>
      <c r="E88" s="54">
        <v>29662</v>
      </c>
      <c r="F88" s="47">
        <v>6</v>
      </c>
      <c r="G88" s="62">
        <v>324121</v>
      </c>
      <c r="H88" s="62">
        <v>332510</v>
      </c>
      <c r="I88" s="62">
        <v>333611</v>
      </c>
      <c r="J88" s="62">
        <v>336111</v>
      </c>
      <c r="K88" s="62">
        <v>336411</v>
      </c>
      <c r="L88" s="62">
        <v>336414</v>
      </c>
      <c r="M88" s="62">
        <v>488119</v>
      </c>
      <c r="N88" s="62">
        <v>488190</v>
      </c>
      <c r="O88" s="62"/>
      <c r="P88" s="62"/>
      <c r="Q88" s="62"/>
      <c r="R88" s="62"/>
    </row>
    <row r="89" spans="3:18" x14ac:dyDescent="0.25">
      <c r="C89" s="37" t="s">
        <v>149</v>
      </c>
      <c r="D89" s="52">
        <f>SUM(D90:D95)</f>
        <v>46758783</v>
      </c>
      <c r="E89" s="52">
        <f>SUM(E90:E95)</f>
        <v>565105</v>
      </c>
      <c r="F89" s="55">
        <f>SUM(F90:F95)</f>
        <v>45</v>
      </c>
      <c r="G89" s="58"/>
      <c r="H89" s="58"/>
      <c r="I89" s="58"/>
      <c r="J89" s="58"/>
      <c r="K89" s="58"/>
      <c r="L89" s="58"/>
      <c r="M89" s="58"/>
      <c r="N89" s="58"/>
      <c r="O89" s="58"/>
      <c r="P89" s="58"/>
      <c r="Q89" s="58"/>
      <c r="R89" s="58"/>
    </row>
    <row r="90" spans="3:18" x14ac:dyDescent="0.25">
      <c r="C90" s="46" t="s">
        <v>141</v>
      </c>
      <c r="D90" s="54">
        <v>931855</v>
      </c>
      <c r="E90" s="36">
        <v>0</v>
      </c>
      <c r="F90" s="47">
        <v>14</v>
      </c>
      <c r="G90" s="62"/>
      <c r="H90" s="62"/>
      <c r="I90" s="62"/>
      <c r="J90" s="62"/>
      <c r="K90" s="62"/>
      <c r="L90" s="62"/>
      <c r="M90" s="62"/>
      <c r="N90" s="62"/>
      <c r="O90" s="62"/>
      <c r="P90" s="62"/>
      <c r="Q90" s="62"/>
      <c r="R90" s="62"/>
    </row>
    <row r="91" spans="3:18" x14ac:dyDescent="0.25">
      <c r="C91" s="46" t="s">
        <v>142</v>
      </c>
      <c r="D91" s="54">
        <v>44444093</v>
      </c>
      <c r="E91" s="36">
        <v>0</v>
      </c>
      <c r="F91" s="47">
        <v>7</v>
      </c>
      <c r="G91" s="62"/>
      <c r="H91" s="62"/>
      <c r="I91" s="62"/>
      <c r="J91" s="62"/>
      <c r="K91" s="62"/>
      <c r="L91" s="62"/>
      <c r="M91" s="62"/>
      <c r="N91" s="62"/>
      <c r="O91" s="62"/>
      <c r="P91" s="62"/>
      <c r="Q91" s="62"/>
      <c r="R91" s="62"/>
    </row>
    <row r="92" spans="3:18" x14ac:dyDescent="0.25">
      <c r="C92" s="46" t="s">
        <v>143</v>
      </c>
      <c r="D92" s="54">
        <v>761895</v>
      </c>
      <c r="E92" s="54">
        <v>77230</v>
      </c>
      <c r="F92" s="47">
        <v>12</v>
      </c>
      <c r="G92" s="62"/>
      <c r="H92" s="62"/>
      <c r="I92" s="62"/>
      <c r="J92" s="62"/>
      <c r="K92" s="62"/>
      <c r="L92" s="62"/>
      <c r="M92" s="62"/>
      <c r="N92" s="62"/>
      <c r="O92" s="62"/>
      <c r="P92" s="62"/>
      <c r="Q92" s="62"/>
      <c r="R92" s="62"/>
    </row>
    <row r="93" spans="3:18" x14ac:dyDescent="0.25">
      <c r="C93" s="46" t="s">
        <v>144</v>
      </c>
      <c r="D93" s="54">
        <v>262352</v>
      </c>
      <c r="E93" s="36">
        <f>(104554+56669+101129)</f>
        <v>262352</v>
      </c>
      <c r="F93" s="47">
        <v>3</v>
      </c>
      <c r="G93" s="62"/>
      <c r="H93" s="62"/>
      <c r="I93" s="62"/>
      <c r="J93" s="62"/>
      <c r="K93" s="62"/>
      <c r="L93" s="62"/>
      <c r="M93" s="62"/>
      <c r="N93" s="62"/>
      <c r="O93" s="62"/>
      <c r="P93" s="62"/>
      <c r="Q93" s="62"/>
      <c r="R93" s="62"/>
    </row>
    <row r="94" spans="3:18" x14ac:dyDescent="0.25">
      <c r="C94" s="46" t="s">
        <v>145</v>
      </c>
      <c r="D94" s="54">
        <v>225523</v>
      </c>
      <c r="E94" s="36">
        <f>SUM(30316+25171+13155+18651+9946+57685+35123+35476)</f>
        <v>225523</v>
      </c>
      <c r="F94" s="47">
        <v>8</v>
      </c>
      <c r="G94" s="62"/>
      <c r="H94" s="62"/>
      <c r="I94" s="62"/>
      <c r="J94" s="62"/>
      <c r="K94" s="62"/>
      <c r="L94" s="62"/>
      <c r="M94" s="62"/>
      <c r="N94" s="62"/>
      <c r="O94" s="62"/>
      <c r="P94" s="62"/>
      <c r="Q94" s="62"/>
      <c r="R94" s="62"/>
    </row>
    <row r="95" spans="3:18" x14ac:dyDescent="0.25">
      <c r="C95" s="46" t="s">
        <v>146</v>
      </c>
      <c r="D95" s="36">
        <v>133065</v>
      </c>
      <c r="E95" s="36">
        <v>0</v>
      </c>
      <c r="F95" s="47">
        <v>1</v>
      </c>
      <c r="G95" s="62"/>
      <c r="H95" s="62"/>
      <c r="I95" s="62"/>
      <c r="J95" s="62"/>
      <c r="K95" s="62"/>
      <c r="L95" s="62"/>
      <c r="M95" s="62"/>
      <c r="N95" s="62"/>
      <c r="O95" s="62"/>
      <c r="P95" s="62"/>
      <c r="Q95" s="62"/>
      <c r="R95" s="62"/>
    </row>
    <row r="96" spans="3:18" x14ac:dyDescent="0.25">
      <c r="C96" s="37" t="s">
        <v>151</v>
      </c>
      <c r="D96" s="52">
        <v>90450339</v>
      </c>
      <c r="E96" s="38">
        <v>0</v>
      </c>
      <c r="F96" s="39">
        <v>54</v>
      </c>
      <c r="G96" s="58"/>
      <c r="H96" s="58"/>
      <c r="I96" s="58"/>
      <c r="J96" s="58"/>
      <c r="K96" s="58"/>
      <c r="L96" s="58"/>
      <c r="M96" s="58"/>
      <c r="N96" s="58"/>
      <c r="O96" s="58"/>
      <c r="P96" s="58"/>
      <c r="Q96" s="58"/>
      <c r="R96" s="58"/>
    </row>
    <row r="98" spans="2:20" x14ac:dyDescent="0.25">
      <c r="B98" s="33">
        <v>2017</v>
      </c>
      <c r="C98" s="40" t="s">
        <v>137</v>
      </c>
      <c r="D98" s="52">
        <v>184280929</v>
      </c>
      <c r="E98" s="52">
        <v>3286680</v>
      </c>
      <c r="F98" s="39">
        <v>237</v>
      </c>
      <c r="G98" s="58"/>
      <c r="H98" s="58"/>
      <c r="I98" s="58"/>
      <c r="J98" s="58"/>
      <c r="K98" s="58"/>
      <c r="L98" s="58"/>
      <c r="M98" s="58"/>
      <c r="N98" s="58"/>
      <c r="O98" s="58"/>
      <c r="P98" s="58"/>
      <c r="Q98" s="58"/>
      <c r="R98" s="58"/>
    </row>
    <row r="99" spans="2:20" x14ac:dyDescent="0.25">
      <c r="B99" s="45"/>
      <c r="C99" s="37" t="s">
        <v>148</v>
      </c>
      <c r="D99" s="52">
        <v>50468781</v>
      </c>
      <c r="E99" s="52">
        <v>2997365</v>
      </c>
      <c r="F99" s="39">
        <v>151</v>
      </c>
      <c r="G99" s="59"/>
      <c r="H99" s="58"/>
      <c r="I99" s="58"/>
      <c r="J99" s="58"/>
      <c r="K99" s="58"/>
      <c r="L99" s="58"/>
      <c r="M99" s="58"/>
      <c r="N99" s="58"/>
      <c r="O99" s="58"/>
      <c r="P99" s="58"/>
      <c r="Q99" s="58"/>
      <c r="R99" s="58"/>
    </row>
    <row r="100" spans="2:20" x14ac:dyDescent="0.25">
      <c r="C100" s="46" t="s">
        <v>133</v>
      </c>
      <c r="D100" s="54">
        <v>25130051</v>
      </c>
      <c r="E100" s="54">
        <v>1235221</v>
      </c>
      <c r="F100" s="47">
        <v>25</v>
      </c>
      <c r="G100" s="62">
        <v>324110</v>
      </c>
      <c r="H100" s="62">
        <v>324199</v>
      </c>
      <c r="I100" s="62">
        <v>325120</v>
      </c>
      <c r="J100" s="62"/>
      <c r="K100" s="62"/>
      <c r="L100" s="62"/>
      <c r="M100" s="62"/>
      <c r="N100" s="62"/>
      <c r="O100" s="62"/>
      <c r="P100" s="62"/>
      <c r="Q100" s="62"/>
      <c r="R100" s="62"/>
    </row>
    <row r="101" spans="2:20" x14ac:dyDescent="0.25">
      <c r="C101" s="46" t="s">
        <v>118</v>
      </c>
      <c r="D101" s="54">
        <v>11356850</v>
      </c>
      <c r="E101" s="54">
        <v>931335</v>
      </c>
      <c r="F101" s="47">
        <v>34</v>
      </c>
      <c r="G101" s="62">
        <v>211111</v>
      </c>
      <c r="H101" s="62">
        <v>211112</v>
      </c>
      <c r="I101" s="62"/>
      <c r="J101" s="62"/>
      <c r="K101" s="62"/>
      <c r="L101" s="62"/>
      <c r="M101" s="62"/>
      <c r="N101" s="62"/>
      <c r="O101" s="62"/>
      <c r="P101" s="62"/>
      <c r="Q101" s="62"/>
      <c r="R101" s="62"/>
    </row>
    <row r="102" spans="2:20" x14ac:dyDescent="0.25">
      <c r="C102" s="46" t="s">
        <v>134</v>
      </c>
      <c r="D102" s="54">
        <v>8201323</v>
      </c>
      <c r="E102" s="54">
        <v>530250</v>
      </c>
      <c r="F102" s="47">
        <v>12</v>
      </c>
      <c r="G102" s="62">
        <v>327310</v>
      </c>
      <c r="H102" s="62">
        <v>327410</v>
      </c>
      <c r="I102" s="62">
        <v>327420</v>
      </c>
      <c r="J102" s="62"/>
      <c r="K102" s="62"/>
      <c r="L102" s="62"/>
      <c r="M102" s="62"/>
      <c r="N102" s="62"/>
      <c r="O102" s="62"/>
      <c r="P102" s="62"/>
      <c r="Q102" s="62"/>
      <c r="R102" s="62"/>
    </row>
    <row r="103" spans="2:20" x14ac:dyDescent="0.25">
      <c r="C103" s="46" t="s">
        <v>135</v>
      </c>
      <c r="D103" s="54">
        <v>0</v>
      </c>
      <c r="E103" s="54">
        <v>0</v>
      </c>
      <c r="F103" s="47">
        <v>0</v>
      </c>
      <c r="G103" s="62"/>
      <c r="H103" s="62"/>
      <c r="I103" s="62"/>
      <c r="J103" s="62"/>
      <c r="K103" s="62"/>
      <c r="L103" s="62"/>
      <c r="M103" s="62"/>
      <c r="N103" s="62"/>
      <c r="O103" s="62"/>
      <c r="P103" s="62"/>
      <c r="Q103" s="62"/>
      <c r="R103" s="62"/>
      <c r="T103" s="1" t="s">
        <v>154</v>
      </c>
    </row>
    <row r="104" spans="2:20" x14ac:dyDescent="0.25">
      <c r="C104" s="46" t="s">
        <v>122</v>
      </c>
      <c r="D104" s="54">
        <v>927852</v>
      </c>
      <c r="E104" s="54">
        <v>135430</v>
      </c>
      <c r="F104" s="47">
        <v>17</v>
      </c>
      <c r="G104" s="62">
        <v>311421</v>
      </c>
      <c r="H104" s="62"/>
      <c r="I104" s="62"/>
      <c r="J104" s="62"/>
      <c r="K104" s="62"/>
      <c r="L104" s="62"/>
      <c r="M104" s="62"/>
      <c r="N104" s="62"/>
      <c r="O104" s="62"/>
      <c r="P104" s="62"/>
      <c r="Q104" s="62"/>
      <c r="R104" s="62"/>
    </row>
    <row r="105" spans="2:20" x14ac:dyDescent="0.25">
      <c r="C105" s="46" t="s">
        <v>125</v>
      </c>
      <c r="D105" s="54">
        <v>525461</v>
      </c>
      <c r="E105" s="54">
        <v>27250</v>
      </c>
      <c r="F105" s="47">
        <v>12</v>
      </c>
      <c r="G105" s="62">
        <v>311221</v>
      </c>
      <c r="H105" s="62">
        <v>311313</v>
      </c>
      <c r="I105" s="62">
        <v>311423</v>
      </c>
      <c r="J105" s="62">
        <v>311611</v>
      </c>
      <c r="K105" s="62">
        <v>311615</v>
      </c>
      <c r="L105" s="62">
        <v>311911</v>
      </c>
      <c r="M105" s="62">
        <v>311919</v>
      </c>
      <c r="N105" s="62">
        <v>311991</v>
      </c>
      <c r="O105" s="62">
        <v>311999</v>
      </c>
      <c r="P105" s="62">
        <v>312120</v>
      </c>
      <c r="Q105" s="62">
        <v>312130</v>
      </c>
      <c r="R105" s="62"/>
    </row>
    <row r="106" spans="2:20" x14ac:dyDescent="0.25">
      <c r="C106" s="46" t="s">
        <v>126</v>
      </c>
      <c r="D106" s="54">
        <v>342845</v>
      </c>
      <c r="E106" s="54">
        <v>9679</v>
      </c>
      <c r="F106" s="47">
        <v>8</v>
      </c>
      <c r="G106" s="62">
        <v>311513</v>
      </c>
      <c r="H106" s="62">
        <v>311514</v>
      </c>
      <c r="I106" s="62"/>
      <c r="J106" s="62"/>
      <c r="K106" s="62"/>
      <c r="L106" s="62"/>
      <c r="M106" s="62"/>
      <c r="N106" s="62"/>
      <c r="O106" s="62"/>
      <c r="P106" s="62"/>
      <c r="Q106" s="62"/>
      <c r="R106" s="62"/>
    </row>
    <row r="107" spans="2:20" x14ac:dyDescent="0.25">
      <c r="C107" s="46" t="s">
        <v>123</v>
      </c>
      <c r="D107" s="54">
        <v>582847</v>
      </c>
      <c r="E107" s="54">
        <v>19980</v>
      </c>
      <c r="F107" s="47">
        <v>8</v>
      </c>
      <c r="G107" s="62">
        <v>327211</v>
      </c>
      <c r="H107" s="62">
        <v>327213</v>
      </c>
      <c r="I107" s="62">
        <v>327993</v>
      </c>
      <c r="J107" s="62"/>
      <c r="K107" s="62"/>
      <c r="L107" s="62"/>
      <c r="M107" s="62"/>
      <c r="N107" s="62"/>
      <c r="O107" s="62"/>
      <c r="P107" s="62"/>
      <c r="Q107" s="62"/>
      <c r="R107" s="62"/>
    </row>
    <row r="108" spans="2:20" x14ac:dyDescent="0.25">
      <c r="C108" s="46" t="s">
        <v>124</v>
      </c>
      <c r="D108" s="54">
        <v>510583</v>
      </c>
      <c r="E108" s="54">
        <v>4670</v>
      </c>
      <c r="F108" s="47">
        <v>7</v>
      </c>
      <c r="G108" s="62">
        <v>322121</v>
      </c>
      <c r="H108" s="62">
        <v>322130</v>
      </c>
      <c r="I108" s="62"/>
      <c r="J108" s="62"/>
      <c r="K108" s="62"/>
      <c r="L108" s="62"/>
      <c r="M108" s="62"/>
      <c r="N108" s="62"/>
      <c r="O108" s="62"/>
      <c r="P108" s="62"/>
      <c r="Q108" s="62"/>
      <c r="R108" s="62"/>
    </row>
    <row r="109" spans="2:20" x14ac:dyDescent="0.25">
      <c r="C109" s="46" t="s">
        <v>136</v>
      </c>
      <c r="D109" s="54">
        <v>399747</v>
      </c>
      <c r="E109" s="54">
        <v>32051</v>
      </c>
      <c r="F109" s="47">
        <v>9</v>
      </c>
      <c r="G109" s="62">
        <v>331111</v>
      </c>
      <c r="H109" s="62">
        <v>331221</v>
      </c>
      <c r="I109" s="62">
        <v>331314</v>
      </c>
      <c r="J109" s="62">
        <v>331492</v>
      </c>
      <c r="K109" s="62">
        <v>331511</v>
      </c>
      <c r="L109" s="62">
        <v>332112</v>
      </c>
      <c r="M109" s="62"/>
      <c r="N109" s="62"/>
      <c r="O109" s="62"/>
      <c r="P109" s="62"/>
      <c r="Q109" s="62"/>
      <c r="R109" s="62"/>
    </row>
    <row r="110" spans="2:20" x14ac:dyDescent="0.25">
      <c r="C110" s="46" t="s">
        <v>139</v>
      </c>
      <c r="D110" s="54">
        <v>463844</v>
      </c>
      <c r="E110" s="54">
        <v>32723</v>
      </c>
      <c r="F110" s="47">
        <v>10</v>
      </c>
      <c r="G110" s="62">
        <v>325188</v>
      </c>
      <c r="H110" s="62">
        <v>325193</v>
      </c>
      <c r="I110" s="62">
        <v>325199</v>
      </c>
      <c r="J110" s="62">
        <v>325311</v>
      </c>
      <c r="K110" s="62">
        <v>325412</v>
      </c>
      <c r="L110" s="62">
        <v>325414</v>
      </c>
      <c r="M110" s="62"/>
      <c r="N110" s="62"/>
      <c r="O110" s="62"/>
      <c r="P110" s="62"/>
      <c r="Q110" s="62"/>
      <c r="R110" s="62"/>
    </row>
    <row r="111" spans="2:20" x14ac:dyDescent="0.25">
      <c r="C111" s="46" t="s">
        <v>140</v>
      </c>
      <c r="D111" s="54">
        <v>2027378</v>
      </c>
      <c r="E111" s="54">
        <v>38776</v>
      </c>
      <c r="F111" s="47">
        <v>10</v>
      </c>
      <c r="G111" s="62">
        <v>212391</v>
      </c>
      <c r="H111" s="62">
        <v>212399</v>
      </c>
      <c r="I111" s="62">
        <v>336390</v>
      </c>
      <c r="J111" s="62">
        <v>333611</v>
      </c>
      <c r="K111" s="62">
        <v>336111</v>
      </c>
      <c r="L111" s="62">
        <v>336414</v>
      </c>
      <c r="M111" s="62">
        <v>488119</v>
      </c>
      <c r="N111" s="62">
        <v>488190</v>
      </c>
      <c r="O111" s="62"/>
      <c r="P111" s="62"/>
      <c r="Q111" s="62"/>
      <c r="R111" s="62"/>
      <c r="T111" s="1" t="s">
        <v>154</v>
      </c>
    </row>
    <row r="112" spans="2:20" x14ac:dyDescent="0.25">
      <c r="C112" s="37" t="s">
        <v>149</v>
      </c>
      <c r="D112" s="52">
        <f>SUM(D113:D118)</f>
        <v>45178405</v>
      </c>
      <c r="E112" s="52">
        <f>SUM(E113:E118)</f>
        <v>289315</v>
      </c>
      <c r="F112" s="55">
        <f>SUM(F113:F118)</f>
        <v>32</v>
      </c>
      <c r="G112" s="58"/>
      <c r="H112" s="58"/>
      <c r="I112" s="58"/>
      <c r="J112" s="58"/>
      <c r="K112" s="58"/>
      <c r="L112" s="58"/>
      <c r="M112" s="58"/>
      <c r="N112" s="58"/>
      <c r="O112" s="58"/>
      <c r="P112" s="58"/>
      <c r="Q112" s="58"/>
      <c r="R112" s="58"/>
    </row>
    <row r="113" spans="2:20" x14ac:dyDescent="0.25">
      <c r="C113" s="46" t="s">
        <v>141</v>
      </c>
      <c r="D113" s="54">
        <v>904179</v>
      </c>
      <c r="E113" s="36">
        <v>0</v>
      </c>
      <c r="F113" s="47">
        <v>13</v>
      </c>
      <c r="G113" s="62"/>
      <c r="H113" s="62"/>
      <c r="I113" s="62"/>
      <c r="J113" s="62"/>
      <c r="K113" s="62"/>
      <c r="L113" s="62"/>
      <c r="M113" s="62"/>
      <c r="N113" s="62"/>
      <c r="O113" s="62"/>
      <c r="P113" s="62"/>
      <c r="Q113" s="62"/>
      <c r="R113" s="62"/>
    </row>
    <row r="114" spans="2:20" x14ac:dyDescent="0.25">
      <c r="C114" s="46" t="s">
        <v>142</v>
      </c>
      <c r="D114" s="54">
        <v>43579237</v>
      </c>
      <c r="E114" s="36">
        <v>0</v>
      </c>
      <c r="F114" s="47">
        <v>7</v>
      </c>
      <c r="G114" s="62"/>
      <c r="H114" s="62"/>
      <c r="I114" s="62"/>
      <c r="J114" s="62"/>
      <c r="K114" s="62"/>
      <c r="L114" s="62"/>
      <c r="M114" s="62"/>
      <c r="N114" s="62"/>
      <c r="O114" s="62"/>
      <c r="P114" s="62"/>
      <c r="Q114" s="62"/>
      <c r="R114" s="62"/>
    </row>
    <row r="115" spans="2:20" x14ac:dyDescent="0.25">
      <c r="C115" s="46" t="s">
        <v>143</v>
      </c>
      <c r="D115" s="54">
        <v>373148</v>
      </c>
      <c r="E115" s="54">
        <v>24654</v>
      </c>
      <c r="F115" s="47">
        <v>8</v>
      </c>
      <c r="G115" s="62"/>
      <c r="H115" s="62"/>
      <c r="I115" s="62"/>
      <c r="J115" s="62"/>
      <c r="K115" s="62"/>
      <c r="L115" s="62"/>
      <c r="M115" s="62"/>
      <c r="N115" s="62"/>
      <c r="O115" s="62"/>
      <c r="P115" s="62"/>
      <c r="Q115" s="62"/>
      <c r="R115" s="62"/>
    </row>
    <row r="116" spans="2:20" x14ac:dyDescent="0.25">
      <c r="C116" s="46" t="s">
        <v>144</v>
      </c>
      <c r="D116" s="54">
        <v>264661</v>
      </c>
      <c r="E116" s="36">
        <f>SUM(101734+59840+103087)</f>
        <v>264661</v>
      </c>
      <c r="F116" s="47">
        <v>3</v>
      </c>
      <c r="G116" s="62"/>
      <c r="H116" s="62"/>
      <c r="I116" s="62"/>
      <c r="J116" s="62"/>
      <c r="K116" s="62"/>
      <c r="L116" s="62"/>
      <c r="M116" s="62"/>
      <c r="N116" s="62"/>
      <c r="O116" s="62"/>
      <c r="P116" s="62"/>
      <c r="Q116" s="62"/>
      <c r="R116" s="62"/>
    </row>
    <row r="117" spans="2:20" x14ac:dyDescent="0.25">
      <c r="C117" s="46" t="s">
        <v>145</v>
      </c>
      <c r="D117" s="54">
        <v>0</v>
      </c>
      <c r="E117" s="36">
        <v>0</v>
      </c>
      <c r="F117" s="47">
        <v>0</v>
      </c>
      <c r="G117" s="62"/>
      <c r="H117" s="62"/>
      <c r="I117" s="62"/>
      <c r="J117" s="62"/>
      <c r="K117" s="62"/>
      <c r="L117" s="62"/>
      <c r="M117" s="62"/>
      <c r="N117" s="62"/>
      <c r="O117" s="62"/>
      <c r="P117" s="62"/>
      <c r="Q117" s="62"/>
      <c r="R117" s="62"/>
      <c r="T117" s="1" t="s">
        <v>155</v>
      </c>
    </row>
    <row r="118" spans="2:20" x14ac:dyDescent="0.25">
      <c r="C118" s="46" t="s">
        <v>146</v>
      </c>
      <c r="D118" s="36">
        <v>57180</v>
      </c>
      <c r="E118" s="36">
        <v>0</v>
      </c>
      <c r="F118" s="47">
        <v>1</v>
      </c>
      <c r="G118" s="62"/>
      <c r="H118" s="62"/>
      <c r="I118" s="62"/>
      <c r="J118" s="62"/>
      <c r="K118" s="62"/>
      <c r="L118" s="62"/>
      <c r="M118" s="62"/>
      <c r="N118" s="62"/>
      <c r="O118" s="62"/>
      <c r="P118" s="62"/>
      <c r="Q118" s="62"/>
      <c r="R118" s="62"/>
    </row>
    <row r="119" spans="2:20" x14ac:dyDescent="0.25">
      <c r="C119" s="37" t="s">
        <v>151</v>
      </c>
      <c r="D119" s="52">
        <v>88633743</v>
      </c>
      <c r="E119" s="38">
        <v>0</v>
      </c>
      <c r="F119" s="39">
        <v>54</v>
      </c>
      <c r="G119" s="58"/>
      <c r="H119" s="58"/>
      <c r="I119" s="58"/>
      <c r="J119" s="58"/>
      <c r="K119" s="58"/>
      <c r="L119" s="58"/>
      <c r="M119" s="58"/>
      <c r="N119" s="58"/>
      <c r="O119" s="58"/>
      <c r="P119" s="58"/>
      <c r="Q119" s="58"/>
      <c r="R119" s="58"/>
    </row>
    <row r="121" spans="2:20" x14ac:dyDescent="0.25">
      <c r="B121" s="33">
        <v>2018</v>
      </c>
      <c r="C121" s="40" t="s">
        <v>137</v>
      </c>
      <c r="D121" s="52">
        <v>172324101</v>
      </c>
      <c r="E121" s="52">
        <v>2296401</v>
      </c>
      <c r="F121" s="39">
        <v>231</v>
      </c>
      <c r="G121" s="58"/>
      <c r="H121" s="58"/>
      <c r="I121" s="58"/>
      <c r="J121" s="58"/>
      <c r="K121" s="58"/>
      <c r="L121" s="58"/>
      <c r="M121" s="58"/>
      <c r="N121" s="58"/>
      <c r="O121" s="58"/>
      <c r="P121" s="58"/>
      <c r="Q121" s="58"/>
      <c r="R121" s="58"/>
    </row>
    <row r="122" spans="2:20" x14ac:dyDescent="0.25">
      <c r="C122" s="37" t="s">
        <v>148</v>
      </c>
      <c r="D122" s="52">
        <v>41594531</v>
      </c>
      <c r="E122" s="52">
        <v>1947370</v>
      </c>
      <c r="F122" s="39">
        <v>151</v>
      </c>
      <c r="G122" s="59"/>
      <c r="H122" s="58"/>
      <c r="I122" s="58"/>
      <c r="J122" s="58"/>
      <c r="K122" s="58"/>
      <c r="L122" s="58"/>
      <c r="M122" s="58"/>
      <c r="N122" s="58"/>
      <c r="O122" s="58"/>
      <c r="P122" s="58"/>
      <c r="Q122" s="58"/>
      <c r="R122" s="58"/>
    </row>
    <row r="123" spans="2:20" x14ac:dyDescent="0.25">
      <c r="C123" s="46" t="s">
        <v>133</v>
      </c>
      <c r="D123" s="54">
        <v>19292849</v>
      </c>
      <c r="E123" s="54">
        <v>900154</v>
      </c>
      <c r="F123" s="47">
        <v>27</v>
      </c>
      <c r="G123" s="62">
        <v>324110</v>
      </c>
      <c r="H123" s="62">
        <v>324199</v>
      </c>
      <c r="I123" s="62">
        <v>325120</v>
      </c>
      <c r="J123" s="62"/>
      <c r="K123" s="62"/>
      <c r="L123" s="62"/>
      <c r="M123" s="62"/>
      <c r="N123" s="62"/>
      <c r="O123" s="62"/>
      <c r="P123" s="62"/>
      <c r="Q123" s="62"/>
      <c r="R123" s="62"/>
    </row>
    <row r="124" spans="2:20" x14ac:dyDescent="0.25">
      <c r="C124" s="46" t="s">
        <v>118</v>
      </c>
      <c r="D124" s="54">
        <v>9358356</v>
      </c>
      <c r="E124" s="54">
        <v>224186</v>
      </c>
      <c r="F124" s="47">
        <v>28</v>
      </c>
      <c r="G124" s="62">
        <v>211111</v>
      </c>
      <c r="H124" s="62">
        <v>211112</v>
      </c>
      <c r="I124" s="62"/>
      <c r="J124" s="62"/>
      <c r="K124" s="62"/>
      <c r="L124" s="62"/>
      <c r="M124" s="62"/>
      <c r="N124" s="62"/>
      <c r="O124" s="62"/>
      <c r="P124" s="62"/>
      <c r="Q124" s="62"/>
      <c r="R124" s="62"/>
    </row>
    <row r="125" spans="2:20" x14ac:dyDescent="0.25">
      <c r="C125" s="46" t="s">
        <v>134</v>
      </c>
      <c r="D125" s="54">
        <v>7696069</v>
      </c>
      <c r="E125" s="54">
        <v>399967</v>
      </c>
      <c r="F125" s="47">
        <v>13</v>
      </c>
      <c r="G125" s="62">
        <v>327123</v>
      </c>
      <c r="H125" s="62">
        <v>327310</v>
      </c>
      <c r="I125" s="62">
        <v>327410</v>
      </c>
      <c r="J125" s="62">
        <v>327420</v>
      </c>
      <c r="K125" s="62"/>
      <c r="L125" s="62"/>
      <c r="M125" s="62"/>
      <c r="N125" s="62"/>
      <c r="O125" s="62"/>
      <c r="P125" s="62"/>
      <c r="Q125" s="62"/>
      <c r="R125" s="62"/>
    </row>
    <row r="126" spans="2:20" x14ac:dyDescent="0.25">
      <c r="C126" s="46" t="s">
        <v>135</v>
      </c>
      <c r="D126" s="54">
        <v>0</v>
      </c>
      <c r="E126" s="54">
        <v>0</v>
      </c>
      <c r="F126" s="47">
        <v>0</v>
      </c>
      <c r="G126" s="62"/>
      <c r="H126" s="62"/>
      <c r="I126" s="62"/>
      <c r="J126" s="62"/>
      <c r="K126" s="62"/>
      <c r="L126" s="62"/>
      <c r="M126" s="62"/>
      <c r="N126" s="62"/>
      <c r="O126" s="62"/>
      <c r="P126" s="62"/>
      <c r="Q126" s="62"/>
      <c r="R126" s="62"/>
    </row>
    <row r="127" spans="2:20" x14ac:dyDescent="0.25">
      <c r="C127" s="46" t="s">
        <v>122</v>
      </c>
      <c r="D127" s="54">
        <v>504576</v>
      </c>
      <c r="E127" s="54">
        <v>34017</v>
      </c>
      <c r="F127" s="47">
        <v>15</v>
      </c>
      <c r="G127" s="62">
        <v>311421</v>
      </c>
      <c r="H127" s="62"/>
      <c r="I127" s="62"/>
      <c r="J127" s="62"/>
      <c r="K127" s="62"/>
      <c r="L127" s="62"/>
      <c r="M127" s="62"/>
      <c r="N127" s="62"/>
      <c r="O127" s="62"/>
      <c r="P127" s="62"/>
      <c r="Q127" s="62"/>
      <c r="R127" s="62"/>
    </row>
    <row r="128" spans="2:20" x14ac:dyDescent="0.25">
      <c r="C128" s="46" t="s">
        <v>125</v>
      </c>
      <c r="D128" s="54">
        <v>715400</v>
      </c>
      <c r="E128" s="54">
        <v>222127</v>
      </c>
      <c r="F128" s="47">
        <v>15</v>
      </c>
      <c r="G128" s="62">
        <v>111419</v>
      </c>
      <c r="H128" s="62">
        <v>311221</v>
      </c>
      <c r="I128" s="62">
        <v>311313</v>
      </c>
      <c r="J128" s="62">
        <v>311423</v>
      </c>
      <c r="K128" s="62">
        <v>311615</v>
      </c>
      <c r="L128" s="62">
        <v>311911</v>
      </c>
      <c r="M128" s="62">
        <v>311919</v>
      </c>
      <c r="N128" s="62">
        <v>311991</v>
      </c>
      <c r="O128" s="62">
        <v>311999</v>
      </c>
      <c r="P128" s="62">
        <v>312120</v>
      </c>
      <c r="Q128" s="62">
        <v>312130</v>
      </c>
      <c r="R128" s="62"/>
    </row>
    <row r="129" spans="2:21" x14ac:dyDescent="0.25">
      <c r="C129" s="46" t="s">
        <v>126</v>
      </c>
      <c r="D129" s="54">
        <v>224560</v>
      </c>
      <c r="E129" s="54">
        <v>4124</v>
      </c>
      <c r="F129" s="47">
        <v>8</v>
      </c>
      <c r="G129" s="62">
        <v>311513</v>
      </c>
      <c r="H129" s="62">
        <v>311514</v>
      </c>
      <c r="I129" s="62"/>
      <c r="J129" s="62"/>
      <c r="K129" s="62"/>
      <c r="L129" s="62"/>
      <c r="M129" s="62"/>
      <c r="N129" s="62"/>
      <c r="O129" s="62"/>
      <c r="P129" s="62"/>
      <c r="Q129" s="62"/>
      <c r="R129" s="62"/>
    </row>
    <row r="130" spans="2:21" x14ac:dyDescent="0.25">
      <c r="C130" s="46" t="s">
        <v>123</v>
      </c>
      <c r="D130" s="54">
        <v>565380</v>
      </c>
      <c r="E130" s="54">
        <v>23974</v>
      </c>
      <c r="F130" s="47">
        <v>8</v>
      </c>
      <c r="G130" s="62">
        <v>327211</v>
      </c>
      <c r="H130" s="62">
        <v>327213</v>
      </c>
      <c r="I130" s="62">
        <v>327993</v>
      </c>
      <c r="J130" s="62"/>
      <c r="K130" s="62"/>
      <c r="L130" s="62"/>
      <c r="M130" s="62"/>
      <c r="N130" s="62"/>
      <c r="O130" s="62"/>
      <c r="P130" s="62"/>
      <c r="Q130" s="62"/>
      <c r="R130" s="62"/>
    </row>
    <row r="131" spans="2:21" x14ac:dyDescent="0.25">
      <c r="C131" s="46" t="s">
        <v>124</v>
      </c>
      <c r="D131" s="54">
        <v>520737</v>
      </c>
      <c r="E131" s="54">
        <v>6174</v>
      </c>
      <c r="F131" s="47">
        <v>7</v>
      </c>
      <c r="G131" s="62">
        <v>322121</v>
      </c>
      <c r="H131" s="62">
        <v>322130</v>
      </c>
      <c r="I131" s="62"/>
      <c r="J131" s="62"/>
      <c r="K131" s="62"/>
      <c r="L131" s="62"/>
      <c r="M131" s="62"/>
      <c r="N131" s="62"/>
      <c r="O131" s="62"/>
      <c r="P131" s="62"/>
      <c r="Q131" s="62"/>
      <c r="R131" s="62"/>
      <c r="U131" s="56"/>
    </row>
    <row r="132" spans="2:21" x14ac:dyDescent="0.25">
      <c r="C132" s="46" t="s">
        <v>136</v>
      </c>
      <c r="D132" s="54">
        <v>355153</v>
      </c>
      <c r="E132" s="54">
        <v>38039</v>
      </c>
      <c r="F132" s="47">
        <v>10</v>
      </c>
      <c r="G132" s="62">
        <v>331111</v>
      </c>
      <c r="H132" s="62">
        <v>331221</v>
      </c>
      <c r="I132" s="62">
        <v>331314</v>
      </c>
      <c r="J132" s="62">
        <v>331492</v>
      </c>
      <c r="K132" s="62">
        <v>331511</v>
      </c>
      <c r="L132" s="62">
        <v>332112</v>
      </c>
      <c r="M132" s="62"/>
      <c r="N132" s="62"/>
      <c r="O132" s="62"/>
      <c r="P132" s="62"/>
      <c r="Q132" s="62"/>
      <c r="R132" s="62"/>
      <c r="T132" s="56"/>
    </row>
    <row r="133" spans="2:21" x14ac:dyDescent="0.25">
      <c r="C133" s="46" t="s">
        <v>139</v>
      </c>
      <c r="D133" s="54">
        <v>375592</v>
      </c>
      <c r="E133" s="54">
        <v>31971</v>
      </c>
      <c r="F133" s="47">
        <v>9</v>
      </c>
      <c r="G133" s="62">
        <v>325188</v>
      </c>
      <c r="H133" s="62">
        <v>325193</v>
      </c>
      <c r="I133" s="62">
        <v>325199</v>
      </c>
      <c r="J133" s="62">
        <v>325412</v>
      </c>
      <c r="K133" s="62">
        <v>325414</v>
      </c>
      <c r="L133" s="62"/>
      <c r="M133" s="62"/>
      <c r="N133" s="62"/>
      <c r="O133" s="62"/>
      <c r="P133" s="62"/>
      <c r="Q133" s="62"/>
      <c r="R133" s="62"/>
    </row>
    <row r="134" spans="2:21" x14ac:dyDescent="0.25">
      <c r="C134" s="46" t="s">
        <v>152</v>
      </c>
      <c r="D134" s="54">
        <v>1985859</v>
      </c>
      <c r="E134" s="54">
        <v>62637</v>
      </c>
      <c r="F134" s="47">
        <v>12</v>
      </c>
      <c r="G134" s="62">
        <v>212391</v>
      </c>
      <c r="H134" s="62">
        <v>212399</v>
      </c>
      <c r="I134" s="62">
        <v>336390</v>
      </c>
      <c r="J134" s="62">
        <v>333611</v>
      </c>
      <c r="K134" s="62">
        <v>336111</v>
      </c>
      <c r="L134" s="62">
        <v>336414</v>
      </c>
      <c r="M134" s="62">
        <v>488119</v>
      </c>
      <c r="N134" s="62">
        <v>488190</v>
      </c>
      <c r="O134" s="62"/>
      <c r="P134" s="62"/>
      <c r="Q134" s="62"/>
      <c r="R134" s="62"/>
      <c r="T134" s="1" t="s">
        <v>153</v>
      </c>
    </row>
    <row r="135" spans="2:21" x14ac:dyDescent="0.25">
      <c r="C135" s="37" t="s">
        <v>149</v>
      </c>
      <c r="D135" s="52">
        <f>SUM(D136:D141)</f>
        <v>43952267</v>
      </c>
      <c r="E135" s="52">
        <f>SUM(E136:E141)</f>
        <v>349031</v>
      </c>
      <c r="F135" s="55">
        <f>SUM(F136:F141)</f>
        <v>26</v>
      </c>
      <c r="G135" s="58"/>
      <c r="H135" s="58"/>
      <c r="I135" s="58"/>
      <c r="J135" s="58"/>
      <c r="K135" s="58"/>
      <c r="L135" s="58"/>
      <c r="M135" s="58"/>
      <c r="N135" s="58"/>
      <c r="O135" s="58"/>
      <c r="P135" s="58"/>
      <c r="Q135" s="58"/>
      <c r="R135" s="58"/>
    </row>
    <row r="136" spans="2:21" x14ac:dyDescent="0.25">
      <c r="C136" s="46" t="s">
        <v>141</v>
      </c>
      <c r="D136" s="54">
        <v>894583</v>
      </c>
      <c r="E136" s="36">
        <v>0</v>
      </c>
      <c r="F136" s="47">
        <v>14</v>
      </c>
      <c r="G136" s="62"/>
      <c r="H136" s="62"/>
      <c r="I136" s="62"/>
      <c r="J136" s="62"/>
      <c r="K136" s="62"/>
      <c r="L136" s="62"/>
      <c r="M136" s="62"/>
      <c r="N136" s="62"/>
      <c r="O136" s="62"/>
      <c r="P136" s="62"/>
      <c r="Q136" s="62"/>
      <c r="R136" s="62"/>
    </row>
    <row r="137" spans="2:21" x14ac:dyDescent="0.25">
      <c r="C137" s="46" t="s">
        <v>142</v>
      </c>
      <c r="D137" s="54">
        <v>42666330</v>
      </c>
      <c r="E137" s="36">
        <v>0</v>
      </c>
      <c r="F137" s="47">
        <v>7</v>
      </c>
      <c r="G137" s="62"/>
      <c r="H137" s="62"/>
      <c r="I137" s="62"/>
      <c r="J137" s="62"/>
      <c r="K137" s="62"/>
      <c r="L137" s="62"/>
      <c r="M137" s="62"/>
      <c r="N137" s="62"/>
      <c r="O137" s="62"/>
      <c r="P137" s="62"/>
      <c r="Q137" s="62"/>
      <c r="R137" s="62"/>
    </row>
    <row r="138" spans="2:21" x14ac:dyDescent="0.25">
      <c r="C138" s="46" t="s">
        <v>143</v>
      </c>
      <c r="D138" s="54">
        <v>0</v>
      </c>
      <c r="E138" s="54">
        <v>0</v>
      </c>
      <c r="F138" s="47">
        <v>0</v>
      </c>
      <c r="G138" s="62"/>
      <c r="H138" s="62"/>
      <c r="I138" s="62"/>
      <c r="J138" s="62"/>
      <c r="K138" s="62"/>
      <c r="L138" s="62"/>
      <c r="M138" s="62"/>
      <c r="N138" s="62"/>
      <c r="O138" s="62"/>
      <c r="P138" s="62"/>
      <c r="Q138" s="62"/>
      <c r="R138" s="62"/>
      <c r="T138" s="1" t="s">
        <v>153</v>
      </c>
    </row>
    <row r="139" spans="2:21" x14ac:dyDescent="0.25">
      <c r="C139" s="46" t="s">
        <v>144</v>
      </c>
      <c r="D139" s="54">
        <v>349031</v>
      </c>
      <c r="E139" s="36">
        <f>SUM(137308+58038+103519+50166)</f>
        <v>349031</v>
      </c>
      <c r="F139" s="47">
        <v>4</v>
      </c>
      <c r="G139" s="62"/>
      <c r="H139" s="62"/>
      <c r="I139" s="62"/>
      <c r="J139" s="62"/>
      <c r="K139" s="62"/>
      <c r="L139" s="62"/>
      <c r="M139" s="62"/>
      <c r="N139" s="62"/>
      <c r="O139" s="62"/>
      <c r="P139" s="62"/>
      <c r="Q139" s="62"/>
      <c r="R139" s="62"/>
    </row>
    <row r="140" spans="2:21" x14ac:dyDescent="0.25">
      <c r="C140" s="46" t="s">
        <v>145</v>
      </c>
      <c r="D140" s="54">
        <v>0</v>
      </c>
      <c r="E140" s="36">
        <v>0</v>
      </c>
      <c r="F140" s="47">
        <v>0</v>
      </c>
      <c r="G140" s="62"/>
      <c r="H140" s="62"/>
      <c r="I140" s="62"/>
      <c r="J140" s="62"/>
      <c r="K140" s="62"/>
      <c r="L140" s="62"/>
      <c r="M140" s="62"/>
      <c r="N140" s="62"/>
      <c r="O140" s="62"/>
      <c r="P140" s="62"/>
      <c r="Q140" s="62"/>
      <c r="R140" s="62"/>
    </row>
    <row r="141" spans="2:21" x14ac:dyDescent="0.25">
      <c r="C141" s="46" t="s">
        <v>146</v>
      </c>
      <c r="D141" s="36">
        <v>42323</v>
      </c>
      <c r="E141" s="36">
        <v>0</v>
      </c>
      <c r="F141" s="47">
        <v>1</v>
      </c>
      <c r="G141" s="62"/>
      <c r="H141" s="62"/>
      <c r="I141" s="62"/>
      <c r="J141" s="62"/>
      <c r="K141" s="62"/>
      <c r="L141" s="62"/>
      <c r="M141" s="62"/>
      <c r="N141" s="62"/>
      <c r="O141" s="62"/>
      <c r="P141" s="62"/>
      <c r="Q141" s="62"/>
      <c r="R141" s="62"/>
    </row>
    <row r="142" spans="2:21" x14ac:dyDescent="0.25">
      <c r="C142" s="37" t="s">
        <v>151</v>
      </c>
      <c r="D142" s="52">
        <v>86777303</v>
      </c>
      <c r="E142" s="38">
        <v>0</v>
      </c>
      <c r="F142" s="39">
        <v>54</v>
      </c>
      <c r="G142" s="58"/>
      <c r="H142" s="58"/>
      <c r="I142" s="58"/>
      <c r="J142" s="58"/>
      <c r="K142" s="58"/>
      <c r="L142" s="58"/>
      <c r="M142" s="58"/>
      <c r="N142" s="58"/>
      <c r="O142" s="58"/>
      <c r="P142" s="58"/>
      <c r="Q142" s="58"/>
      <c r="R142" s="58"/>
    </row>
    <row r="144" spans="2:21" x14ac:dyDescent="0.25">
      <c r="B144" s="33">
        <v>2019</v>
      </c>
      <c r="C144" s="40" t="s">
        <v>137</v>
      </c>
      <c r="D144" s="52">
        <v>171022436</v>
      </c>
      <c r="E144" s="52">
        <v>3740916</v>
      </c>
      <c r="F144" s="39">
        <v>228</v>
      </c>
      <c r="G144" s="58"/>
      <c r="H144" s="58"/>
      <c r="I144" s="58"/>
      <c r="J144" s="58"/>
      <c r="K144" s="58"/>
      <c r="L144" s="58"/>
      <c r="M144" s="58"/>
      <c r="N144" s="58"/>
      <c r="O144" s="58"/>
      <c r="P144" s="58"/>
      <c r="Q144" s="58"/>
      <c r="R144" s="58"/>
    </row>
    <row r="145" spans="3:18" x14ac:dyDescent="0.25">
      <c r="C145" s="37" t="s">
        <v>148</v>
      </c>
      <c r="D145" s="52">
        <v>43183199</v>
      </c>
      <c r="E145" s="52">
        <v>3493081</v>
      </c>
      <c r="F145" s="39"/>
      <c r="G145" s="59"/>
      <c r="H145" s="58"/>
      <c r="I145" s="58"/>
      <c r="J145" s="58"/>
      <c r="K145" s="58"/>
      <c r="L145" s="58"/>
      <c r="M145" s="58"/>
      <c r="N145" s="58"/>
      <c r="O145" s="58"/>
      <c r="P145" s="58"/>
      <c r="Q145" s="58"/>
      <c r="R145" s="58"/>
    </row>
    <row r="146" spans="3:18" x14ac:dyDescent="0.25">
      <c r="C146" s="46" t="s">
        <v>133</v>
      </c>
      <c r="D146" s="54">
        <v>22123115</v>
      </c>
      <c r="E146" s="54">
        <v>2463877</v>
      </c>
      <c r="F146" s="47">
        <v>27</v>
      </c>
      <c r="G146" s="62">
        <v>324110</v>
      </c>
      <c r="H146" s="62">
        <v>324199</v>
      </c>
      <c r="I146" s="62">
        <v>325120</v>
      </c>
      <c r="J146" s="62"/>
      <c r="K146" s="62"/>
      <c r="L146" s="62"/>
      <c r="M146" s="62"/>
      <c r="N146" s="62"/>
      <c r="O146" s="62"/>
      <c r="P146" s="62"/>
      <c r="Q146" s="62"/>
      <c r="R146" s="62"/>
    </row>
    <row r="147" spans="3:18" x14ac:dyDescent="0.25">
      <c r="C147" s="46" t="s">
        <v>118</v>
      </c>
      <c r="D147" s="54">
        <v>7756711</v>
      </c>
      <c r="E147" s="54">
        <v>157286</v>
      </c>
      <c r="F147" s="47">
        <v>29</v>
      </c>
      <c r="G147" s="62">
        <v>211111</v>
      </c>
      <c r="H147" s="62">
        <v>211112</v>
      </c>
      <c r="I147" s="62"/>
      <c r="J147" s="62"/>
      <c r="K147" s="62"/>
      <c r="L147" s="62"/>
      <c r="M147" s="62"/>
      <c r="N147" s="62"/>
      <c r="O147" s="62"/>
      <c r="P147" s="62"/>
      <c r="Q147" s="62"/>
      <c r="R147" s="62"/>
    </row>
    <row r="148" spans="3:18" x14ac:dyDescent="0.25">
      <c r="C148" s="46" t="s">
        <v>134</v>
      </c>
      <c r="D148" s="54">
        <v>8450160</v>
      </c>
      <c r="E148" s="54">
        <v>548342</v>
      </c>
      <c r="F148" s="47">
        <v>14</v>
      </c>
      <c r="G148" s="62">
        <v>327123</v>
      </c>
      <c r="H148" s="62">
        <v>327310</v>
      </c>
      <c r="I148" s="62">
        <v>327410</v>
      </c>
      <c r="J148" s="62">
        <v>327420</v>
      </c>
      <c r="K148" s="62"/>
      <c r="L148" s="62"/>
      <c r="M148" s="62"/>
      <c r="N148" s="62"/>
      <c r="O148" s="62"/>
      <c r="P148" s="62"/>
      <c r="Q148" s="62"/>
      <c r="R148" s="62"/>
    </row>
    <row r="149" spans="3:18" x14ac:dyDescent="0.25">
      <c r="C149" s="46" t="s">
        <v>135</v>
      </c>
      <c r="D149" s="54">
        <v>0</v>
      </c>
      <c r="E149" s="54">
        <v>0</v>
      </c>
      <c r="F149" s="47">
        <v>0</v>
      </c>
      <c r="G149" s="62"/>
      <c r="H149" s="62"/>
      <c r="I149" s="62"/>
      <c r="J149" s="62"/>
      <c r="K149" s="62"/>
      <c r="L149" s="62"/>
      <c r="M149" s="62"/>
      <c r="N149" s="62"/>
      <c r="O149" s="62"/>
      <c r="P149" s="62"/>
      <c r="Q149" s="62"/>
      <c r="R149" s="62"/>
    </row>
    <row r="150" spans="3:18" x14ac:dyDescent="0.25">
      <c r="C150" s="46" t="s">
        <v>122</v>
      </c>
      <c r="D150" s="54">
        <v>292309</v>
      </c>
      <c r="E150" s="54">
        <v>1581</v>
      </c>
      <c r="F150" s="47">
        <v>16</v>
      </c>
      <c r="G150" s="62">
        <v>311421</v>
      </c>
      <c r="H150" s="62"/>
      <c r="I150" s="62"/>
      <c r="J150" s="62"/>
      <c r="K150" s="62"/>
      <c r="L150" s="62"/>
      <c r="M150" s="62"/>
      <c r="N150" s="62"/>
      <c r="O150" s="62"/>
      <c r="P150" s="62"/>
      <c r="Q150" s="62"/>
      <c r="R150" s="62"/>
    </row>
    <row r="151" spans="3:18" x14ac:dyDescent="0.25">
      <c r="C151" s="46" t="s">
        <v>125</v>
      </c>
      <c r="D151" s="54">
        <v>489080</v>
      </c>
      <c r="E151" s="54">
        <v>73089</v>
      </c>
      <c r="F151" s="47">
        <v>14</v>
      </c>
      <c r="G151" s="62">
        <v>111419</v>
      </c>
      <c r="H151" s="62">
        <v>311313</v>
      </c>
      <c r="I151" s="62">
        <v>311423</v>
      </c>
      <c r="J151" s="62">
        <v>311615</v>
      </c>
      <c r="K151" s="62">
        <v>311911</v>
      </c>
      <c r="L151" s="62">
        <v>311919</v>
      </c>
      <c r="M151" s="62">
        <v>311991</v>
      </c>
      <c r="N151" s="62">
        <v>312120</v>
      </c>
      <c r="O151" s="62">
        <v>312130</v>
      </c>
      <c r="P151" s="62"/>
      <c r="Q151" s="62"/>
      <c r="R151" s="62"/>
    </row>
    <row r="152" spans="3:18" x14ac:dyDescent="0.25">
      <c r="C152" s="46" t="s">
        <v>126</v>
      </c>
      <c r="D152" s="54">
        <v>238836</v>
      </c>
      <c r="E152" s="54">
        <v>8438</v>
      </c>
      <c r="F152" s="47">
        <v>8</v>
      </c>
      <c r="G152" s="62">
        <v>311513</v>
      </c>
      <c r="H152" s="62">
        <v>311514</v>
      </c>
      <c r="I152" s="62"/>
      <c r="J152" s="62"/>
      <c r="K152" s="62"/>
      <c r="L152" s="62"/>
      <c r="M152" s="62"/>
      <c r="N152" s="62"/>
      <c r="O152" s="62"/>
      <c r="P152" s="62"/>
      <c r="Q152" s="62"/>
      <c r="R152" s="62"/>
    </row>
    <row r="153" spans="3:18" x14ac:dyDescent="0.25">
      <c r="C153" s="46" t="s">
        <v>123</v>
      </c>
      <c r="D153" s="54">
        <v>617690</v>
      </c>
      <c r="E153" s="54">
        <v>35691</v>
      </c>
      <c r="F153" s="47">
        <v>9</v>
      </c>
      <c r="G153" s="62">
        <v>327211</v>
      </c>
      <c r="H153" s="62">
        <v>327213</v>
      </c>
      <c r="I153" s="62">
        <v>327993</v>
      </c>
      <c r="J153" s="62"/>
      <c r="K153" s="62"/>
      <c r="L153" s="62"/>
      <c r="M153" s="62"/>
      <c r="N153" s="62"/>
      <c r="O153" s="62"/>
      <c r="P153" s="62"/>
      <c r="Q153" s="62"/>
      <c r="R153" s="62"/>
    </row>
    <row r="154" spans="3:18" x14ac:dyDescent="0.25">
      <c r="C154" s="46" t="s">
        <v>124</v>
      </c>
      <c r="D154" s="54">
        <v>494942</v>
      </c>
      <c r="E154" s="54">
        <v>25635</v>
      </c>
      <c r="F154" s="47">
        <v>6</v>
      </c>
      <c r="G154" s="62">
        <v>322121</v>
      </c>
      <c r="H154" s="62">
        <v>322130</v>
      </c>
      <c r="I154" s="62"/>
      <c r="J154" s="62"/>
      <c r="K154" s="62"/>
      <c r="L154" s="62"/>
      <c r="M154" s="62"/>
      <c r="N154" s="62"/>
      <c r="O154" s="62"/>
      <c r="P154" s="62"/>
      <c r="Q154" s="62"/>
      <c r="R154" s="62"/>
    </row>
    <row r="155" spans="3:18" x14ac:dyDescent="0.25">
      <c r="C155" s="46" t="s">
        <v>136</v>
      </c>
      <c r="D155" s="54">
        <v>416533</v>
      </c>
      <c r="E155" s="54">
        <v>61894</v>
      </c>
      <c r="F155" s="47">
        <v>10</v>
      </c>
      <c r="G155" s="62">
        <v>331111</v>
      </c>
      <c r="H155" s="62">
        <v>331221</v>
      </c>
      <c r="I155" s="62">
        <v>331314</v>
      </c>
      <c r="J155" s="62">
        <v>331492</v>
      </c>
      <c r="K155" s="62">
        <v>331511</v>
      </c>
      <c r="L155" s="62">
        <v>332112</v>
      </c>
      <c r="M155" s="62"/>
      <c r="N155" s="62"/>
      <c r="O155" s="62"/>
      <c r="P155" s="62"/>
      <c r="Q155" s="62"/>
      <c r="R155" s="62"/>
    </row>
    <row r="156" spans="3:18" x14ac:dyDescent="0.25">
      <c r="C156" s="46" t="s">
        <v>139</v>
      </c>
      <c r="D156" s="54">
        <v>395648</v>
      </c>
      <c r="E156" s="54">
        <v>33575</v>
      </c>
      <c r="F156" s="47">
        <v>9</v>
      </c>
      <c r="G156" s="62">
        <v>325188</v>
      </c>
      <c r="H156" s="62">
        <v>325193</v>
      </c>
      <c r="I156" s="62">
        <v>325199</v>
      </c>
      <c r="J156" s="62">
        <v>325412</v>
      </c>
      <c r="K156" s="62">
        <v>325414</v>
      </c>
      <c r="L156" s="62"/>
      <c r="M156" s="62"/>
      <c r="N156" s="62"/>
      <c r="O156" s="62"/>
      <c r="P156" s="62"/>
      <c r="Q156" s="62"/>
      <c r="R156" s="62"/>
    </row>
    <row r="157" spans="3:18" x14ac:dyDescent="0.25">
      <c r="C157" s="46" t="s">
        <v>152</v>
      </c>
      <c r="D157" s="54">
        <v>1908175</v>
      </c>
      <c r="E157" s="54">
        <v>83673</v>
      </c>
      <c r="F157" s="47">
        <v>7</v>
      </c>
      <c r="G157" s="62">
        <v>211112</v>
      </c>
      <c r="H157" s="62">
        <v>212391</v>
      </c>
      <c r="I157" s="62">
        <v>212399</v>
      </c>
      <c r="J157" s="62">
        <v>333611</v>
      </c>
      <c r="K157" s="62">
        <v>336111</v>
      </c>
      <c r="L157" s="62"/>
      <c r="M157" s="62"/>
      <c r="N157" s="62"/>
      <c r="O157" s="62"/>
      <c r="P157" s="62"/>
      <c r="Q157" s="62"/>
      <c r="R157" s="62"/>
    </row>
    <row r="158" spans="3:18" x14ac:dyDescent="0.25">
      <c r="C158" s="37" t="s">
        <v>149</v>
      </c>
      <c r="D158" s="52">
        <f>SUM(D159:D164)</f>
        <v>42918203</v>
      </c>
      <c r="E158" s="52">
        <f>SUM(E159:E164)</f>
        <v>247835</v>
      </c>
      <c r="F158" s="55">
        <f>SUM(F159:F164)</f>
        <v>26</v>
      </c>
      <c r="G158" s="58"/>
      <c r="H158" s="58"/>
      <c r="I158" s="58"/>
      <c r="J158" s="58"/>
      <c r="K158" s="58"/>
      <c r="L158" s="58"/>
      <c r="M158" s="58"/>
      <c r="N158" s="58"/>
      <c r="O158" s="58"/>
      <c r="P158" s="58"/>
      <c r="Q158" s="58"/>
      <c r="R158" s="58"/>
    </row>
    <row r="159" spans="3:18" x14ac:dyDescent="0.25">
      <c r="C159" s="46" t="s">
        <v>141</v>
      </c>
      <c r="D159" s="54">
        <v>875442</v>
      </c>
      <c r="E159" s="36">
        <v>0</v>
      </c>
      <c r="F159" s="47">
        <v>14</v>
      </c>
      <c r="G159" s="62"/>
      <c r="H159" s="62"/>
      <c r="I159" s="62"/>
      <c r="J159" s="62"/>
      <c r="K159" s="62"/>
      <c r="L159" s="62"/>
      <c r="M159" s="62"/>
      <c r="N159" s="62"/>
      <c r="O159" s="62"/>
      <c r="P159" s="62"/>
      <c r="Q159" s="62"/>
      <c r="R159" s="62"/>
    </row>
    <row r="160" spans="3:18" x14ac:dyDescent="0.25">
      <c r="C160" s="46" t="s">
        <v>142</v>
      </c>
      <c r="D160" s="54">
        <v>41753424</v>
      </c>
      <c r="E160" s="36">
        <v>0</v>
      </c>
      <c r="F160" s="47">
        <v>7</v>
      </c>
      <c r="G160" s="62"/>
      <c r="H160" s="62"/>
      <c r="I160" s="62"/>
      <c r="J160" s="62"/>
      <c r="K160" s="62"/>
      <c r="L160" s="62"/>
      <c r="M160" s="62"/>
      <c r="N160" s="62"/>
      <c r="O160" s="62"/>
      <c r="P160" s="62"/>
      <c r="Q160" s="62"/>
      <c r="R160" s="62"/>
    </row>
    <row r="161" spans="2:18" x14ac:dyDescent="0.25">
      <c r="C161" s="46" t="s">
        <v>143</v>
      </c>
      <c r="D161" s="54">
        <v>0</v>
      </c>
      <c r="E161" s="54">
        <v>0</v>
      </c>
      <c r="F161" s="47">
        <v>0</v>
      </c>
      <c r="G161" s="62"/>
      <c r="H161" s="62"/>
      <c r="I161" s="62"/>
      <c r="J161" s="62"/>
      <c r="K161" s="62"/>
      <c r="L161" s="62"/>
      <c r="M161" s="62"/>
      <c r="N161" s="62"/>
      <c r="O161" s="62"/>
      <c r="P161" s="62"/>
      <c r="Q161" s="62"/>
      <c r="R161" s="62"/>
    </row>
    <row r="162" spans="2:18" x14ac:dyDescent="0.25">
      <c r="C162" s="46" t="s">
        <v>144</v>
      </c>
      <c r="D162" s="54">
        <v>247835</v>
      </c>
      <c r="E162" s="36">
        <f>SUM(94393+49803+93886+9753)</f>
        <v>247835</v>
      </c>
      <c r="F162" s="47">
        <v>4</v>
      </c>
      <c r="G162" s="62"/>
      <c r="H162" s="62"/>
      <c r="I162" s="62"/>
      <c r="J162" s="62"/>
      <c r="K162" s="62"/>
      <c r="L162" s="62"/>
      <c r="M162" s="62"/>
      <c r="N162" s="62"/>
      <c r="O162" s="62"/>
      <c r="P162" s="62"/>
      <c r="Q162" s="62"/>
      <c r="R162" s="62"/>
    </row>
    <row r="163" spans="2:18" x14ac:dyDescent="0.25">
      <c r="C163" s="46" t="s">
        <v>145</v>
      </c>
      <c r="D163" s="54">
        <v>0</v>
      </c>
      <c r="E163" s="36">
        <v>0</v>
      </c>
      <c r="F163" s="47">
        <v>0</v>
      </c>
      <c r="G163" s="62"/>
      <c r="H163" s="62"/>
      <c r="I163" s="62"/>
      <c r="J163" s="62"/>
      <c r="K163" s="62"/>
      <c r="L163" s="62"/>
      <c r="M163" s="62"/>
      <c r="N163" s="62"/>
      <c r="O163" s="62"/>
      <c r="P163" s="62"/>
      <c r="Q163" s="62"/>
      <c r="R163" s="62"/>
    </row>
    <row r="164" spans="2:18" x14ac:dyDescent="0.25">
      <c r="C164" s="46" t="s">
        <v>146</v>
      </c>
      <c r="D164" s="36">
        <v>41502</v>
      </c>
      <c r="E164" s="36">
        <v>0</v>
      </c>
      <c r="F164" s="47">
        <v>1</v>
      </c>
      <c r="G164" s="62"/>
      <c r="H164" s="62"/>
      <c r="I164" s="62"/>
      <c r="J164" s="62"/>
      <c r="K164" s="62"/>
      <c r="L164" s="62"/>
      <c r="M164" s="62"/>
      <c r="N164" s="62"/>
      <c r="O164" s="62"/>
      <c r="P164" s="62"/>
      <c r="Q164" s="62"/>
      <c r="R164" s="62"/>
    </row>
    <row r="165" spans="2:18" x14ac:dyDescent="0.25">
      <c r="C165" s="37" t="s">
        <v>151</v>
      </c>
      <c r="D165" s="52">
        <v>84921034</v>
      </c>
      <c r="E165" s="38">
        <v>0</v>
      </c>
      <c r="F165" s="39">
        <v>54</v>
      </c>
      <c r="G165" s="58"/>
      <c r="H165" s="58"/>
      <c r="I165" s="58"/>
      <c r="J165" s="58"/>
      <c r="K165" s="58"/>
      <c r="L165" s="58"/>
      <c r="M165" s="58"/>
      <c r="N165" s="58"/>
      <c r="O165" s="58"/>
      <c r="P165" s="58"/>
      <c r="Q165" s="58"/>
      <c r="R165" s="58"/>
    </row>
    <row r="167" spans="2:18" x14ac:dyDescent="0.25">
      <c r="B167" s="33">
        <v>2020</v>
      </c>
      <c r="C167" s="40" t="s">
        <v>137</v>
      </c>
      <c r="D167" s="52">
        <v>183327861</v>
      </c>
      <c r="E167" s="52">
        <v>10553108</v>
      </c>
      <c r="F167" s="39">
        <v>229</v>
      </c>
      <c r="G167" s="58"/>
      <c r="H167" s="58"/>
      <c r="I167" s="58"/>
      <c r="J167" s="58"/>
      <c r="K167" s="58"/>
      <c r="L167" s="58"/>
      <c r="M167" s="58"/>
      <c r="N167" s="58"/>
      <c r="O167" s="58"/>
      <c r="P167" s="58"/>
      <c r="Q167" s="58"/>
      <c r="R167" s="58"/>
    </row>
    <row r="168" spans="2:18" x14ac:dyDescent="0.25">
      <c r="C168" s="37" t="s">
        <v>148</v>
      </c>
      <c r="D168" s="52">
        <v>58332761</v>
      </c>
      <c r="E168" s="52">
        <v>10553108</v>
      </c>
      <c r="F168" s="39">
        <v>155</v>
      </c>
      <c r="G168" s="59"/>
      <c r="H168" s="58"/>
      <c r="I168" s="58"/>
      <c r="J168" s="58"/>
      <c r="K168" s="58"/>
      <c r="L168" s="58"/>
      <c r="M168" s="58"/>
      <c r="N168" s="58"/>
      <c r="O168" s="58"/>
      <c r="P168" s="58"/>
      <c r="Q168" s="58"/>
      <c r="R168" s="58"/>
    </row>
    <row r="169" spans="2:18" x14ac:dyDescent="0.25">
      <c r="C169" s="46" t="s">
        <v>133</v>
      </c>
      <c r="D169" s="54">
        <v>34426495</v>
      </c>
      <c r="E169" s="54">
        <v>7726005</v>
      </c>
      <c r="F169" s="47">
        <v>27</v>
      </c>
      <c r="G169" s="62">
        <v>324110</v>
      </c>
      <c r="H169" s="62">
        <v>324199</v>
      </c>
      <c r="I169" s="62">
        <v>325120</v>
      </c>
      <c r="J169" s="62"/>
      <c r="K169" s="62"/>
      <c r="L169" s="62"/>
      <c r="M169" s="62"/>
      <c r="N169" s="62"/>
      <c r="O169" s="62"/>
      <c r="P169" s="62"/>
      <c r="Q169" s="62"/>
      <c r="R169" s="62"/>
    </row>
    <row r="170" spans="2:18" x14ac:dyDescent="0.25">
      <c r="C170" s="46" t="s">
        <v>118</v>
      </c>
      <c r="D170" s="54">
        <v>7616531</v>
      </c>
      <c r="E170" s="54">
        <v>286615</v>
      </c>
      <c r="F170" s="47">
        <v>29</v>
      </c>
      <c r="G170" s="62">
        <v>211111</v>
      </c>
      <c r="H170" s="62">
        <v>211112</v>
      </c>
      <c r="I170" s="62"/>
      <c r="J170" s="62"/>
      <c r="K170" s="62"/>
      <c r="L170" s="62"/>
      <c r="M170" s="62"/>
      <c r="N170" s="62"/>
      <c r="O170" s="62"/>
      <c r="P170" s="62"/>
      <c r="Q170" s="62"/>
      <c r="R170" s="62"/>
    </row>
    <row r="171" spans="2:18" x14ac:dyDescent="0.25">
      <c r="C171" s="46" t="s">
        <v>134</v>
      </c>
      <c r="D171" s="54">
        <v>8839790</v>
      </c>
      <c r="E171" s="54">
        <v>796889</v>
      </c>
      <c r="F171" s="47">
        <v>15</v>
      </c>
      <c r="G171" s="62">
        <v>327123</v>
      </c>
      <c r="H171" s="62">
        <v>327310</v>
      </c>
      <c r="I171" s="62">
        <v>327410</v>
      </c>
      <c r="J171" s="62">
        <v>327420</v>
      </c>
      <c r="K171" s="62"/>
      <c r="L171" s="62"/>
      <c r="M171" s="62"/>
      <c r="N171" s="62"/>
      <c r="O171" s="62"/>
      <c r="P171" s="62"/>
      <c r="Q171" s="62"/>
      <c r="R171" s="62"/>
    </row>
    <row r="172" spans="2:18" x14ac:dyDescent="0.25">
      <c r="C172" s="46" t="s">
        <v>135</v>
      </c>
      <c r="D172" s="54">
        <v>0</v>
      </c>
      <c r="E172" s="54">
        <v>0</v>
      </c>
      <c r="F172" s="47">
        <v>0</v>
      </c>
      <c r="G172" s="62"/>
      <c r="H172" s="62"/>
      <c r="I172" s="62"/>
      <c r="J172" s="62"/>
      <c r="K172" s="62"/>
      <c r="L172" s="62"/>
      <c r="M172" s="62"/>
      <c r="N172" s="62"/>
      <c r="O172" s="62"/>
      <c r="P172" s="62"/>
      <c r="Q172" s="62"/>
      <c r="R172" s="62"/>
    </row>
    <row r="173" spans="2:18" x14ac:dyDescent="0.25">
      <c r="C173" s="46" t="s">
        <v>122</v>
      </c>
      <c r="D173" s="54">
        <v>848275</v>
      </c>
      <c r="E173" s="54">
        <v>158324</v>
      </c>
      <c r="F173" s="47">
        <v>16</v>
      </c>
      <c r="G173" s="62">
        <v>311421</v>
      </c>
      <c r="H173" s="62"/>
      <c r="I173" s="62"/>
      <c r="J173" s="62"/>
      <c r="K173" s="62"/>
      <c r="L173" s="62"/>
      <c r="M173" s="62"/>
      <c r="N173" s="62"/>
      <c r="O173" s="62"/>
      <c r="P173" s="62"/>
      <c r="Q173" s="62"/>
      <c r="R173" s="62"/>
    </row>
    <row r="174" spans="2:18" x14ac:dyDescent="0.25">
      <c r="C174" s="46" t="s">
        <v>125</v>
      </c>
      <c r="D174" s="54">
        <v>653107</v>
      </c>
      <c r="E174" s="54">
        <v>160170</v>
      </c>
      <c r="F174" s="47">
        <v>13</v>
      </c>
      <c r="G174" s="62">
        <v>111419</v>
      </c>
      <c r="H174" s="62">
        <v>311313</v>
      </c>
      <c r="I174" s="62">
        <v>311423</v>
      </c>
      <c r="J174" s="62">
        <v>311615</v>
      </c>
      <c r="K174" s="62">
        <v>311911</v>
      </c>
      <c r="L174" s="62">
        <v>311919</v>
      </c>
      <c r="M174" s="62">
        <v>311991</v>
      </c>
      <c r="N174" s="62">
        <v>312120</v>
      </c>
      <c r="O174" s="62">
        <v>312130</v>
      </c>
      <c r="P174" s="62"/>
      <c r="Q174" s="62"/>
      <c r="R174" s="62"/>
    </row>
    <row r="175" spans="2:18" x14ac:dyDescent="0.25">
      <c r="C175" s="46" t="s">
        <v>126</v>
      </c>
      <c r="D175" s="54">
        <v>394590</v>
      </c>
      <c r="E175" s="54">
        <v>74187</v>
      </c>
      <c r="F175" s="47">
        <v>8</v>
      </c>
      <c r="G175" s="62">
        <v>311513</v>
      </c>
      <c r="H175" s="62">
        <v>311514</v>
      </c>
      <c r="I175" s="62"/>
      <c r="J175" s="62"/>
      <c r="K175" s="62"/>
      <c r="L175" s="62"/>
      <c r="M175" s="62"/>
      <c r="N175" s="62"/>
      <c r="O175" s="62"/>
      <c r="P175" s="62"/>
      <c r="Q175" s="62"/>
      <c r="R175" s="62"/>
    </row>
    <row r="176" spans="2:18" x14ac:dyDescent="0.25">
      <c r="C176" s="46" t="s">
        <v>123</v>
      </c>
      <c r="D176" s="54">
        <v>623601</v>
      </c>
      <c r="E176" s="54">
        <v>72390</v>
      </c>
      <c r="F176" s="47">
        <v>9</v>
      </c>
      <c r="G176" s="62">
        <v>327211</v>
      </c>
      <c r="H176" s="62">
        <v>327213</v>
      </c>
      <c r="I176" s="62">
        <v>327993</v>
      </c>
      <c r="J176" s="62"/>
      <c r="K176" s="62"/>
      <c r="L176" s="62"/>
      <c r="M176" s="62"/>
      <c r="N176" s="62"/>
      <c r="O176" s="62"/>
      <c r="P176" s="62"/>
      <c r="Q176" s="62"/>
      <c r="R176" s="62"/>
    </row>
    <row r="177" spans="2:20" x14ac:dyDescent="0.25">
      <c r="C177" s="46" t="s">
        <v>124</v>
      </c>
      <c r="D177" s="54">
        <v>480168</v>
      </c>
      <c r="E177" s="54">
        <v>21312</v>
      </c>
      <c r="F177" s="47">
        <v>6</v>
      </c>
      <c r="G177" s="62">
        <v>322121</v>
      </c>
      <c r="H177" s="62">
        <v>322130</v>
      </c>
      <c r="I177" s="62"/>
      <c r="J177" s="62"/>
      <c r="K177" s="62"/>
      <c r="L177" s="62"/>
      <c r="M177" s="62"/>
      <c r="N177" s="62"/>
      <c r="O177" s="62"/>
      <c r="P177" s="62"/>
      <c r="Q177" s="62"/>
      <c r="R177" s="62"/>
    </row>
    <row r="178" spans="2:20" x14ac:dyDescent="0.25">
      <c r="C178" s="46" t="s">
        <v>136</v>
      </c>
      <c r="D178" s="54">
        <v>528191</v>
      </c>
      <c r="E178" s="54">
        <v>93534</v>
      </c>
      <c r="F178" s="47">
        <v>10</v>
      </c>
      <c r="G178" s="62">
        <v>331111</v>
      </c>
      <c r="H178" s="62">
        <v>331221</v>
      </c>
      <c r="I178" s="62">
        <v>331314</v>
      </c>
      <c r="J178" s="62">
        <v>331492</v>
      </c>
      <c r="K178" s="62">
        <v>331511</v>
      </c>
      <c r="L178" s="62">
        <v>332112</v>
      </c>
      <c r="M178" s="62"/>
      <c r="N178" s="62"/>
      <c r="O178" s="62"/>
      <c r="P178" s="62"/>
      <c r="Q178" s="62"/>
      <c r="R178" s="62"/>
    </row>
    <row r="179" spans="2:20" x14ac:dyDescent="0.25">
      <c r="C179" s="46" t="s">
        <v>139</v>
      </c>
      <c r="D179" s="54">
        <v>619781</v>
      </c>
      <c r="E179" s="54">
        <v>122524</v>
      </c>
      <c r="F179" s="47">
        <v>10</v>
      </c>
      <c r="G179" s="62">
        <v>325188</v>
      </c>
      <c r="H179" s="62">
        <v>325193</v>
      </c>
      <c r="I179" s="62">
        <v>325194</v>
      </c>
      <c r="J179" s="62">
        <v>325199</v>
      </c>
      <c r="K179" s="62">
        <v>325412</v>
      </c>
      <c r="L179" s="62">
        <v>325414</v>
      </c>
      <c r="M179" s="62"/>
      <c r="N179" s="62"/>
      <c r="O179" s="62"/>
      <c r="P179" s="62"/>
      <c r="Q179" s="62"/>
      <c r="R179" s="62"/>
    </row>
    <row r="180" spans="2:20" x14ac:dyDescent="0.25">
      <c r="C180" s="46" t="s">
        <v>157</v>
      </c>
      <c r="D180" s="54">
        <v>3302232</v>
      </c>
      <c r="E180" s="54">
        <v>1041158</v>
      </c>
      <c r="F180" s="47">
        <v>13</v>
      </c>
      <c r="G180" s="62">
        <v>221112</v>
      </c>
      <c r="H180" s="62">
        <v>212391</v>
      </c>
      <c r="I180" s="62">
        <v>212399</v>
      </c>
      <c r="J180" s="62">
        <v>313310</v>
      </c>
      <c r="K180" s="62">
        <v>333611</v>
      </c>
      <c r="L180" s="62">
        <v>336111</v>
      </c>
      <c r="M180" s="62">
        <v>562213</v>
      </c>
      <c r="N180" s="62"/>
      <c r="O180" s="62"/>
      <c r="P180" s="62"/>
      <c r="Q180" s="62"/>
      <c r="R180" s="62"/>
      <c r="T180" s="1" t="s">
        <v>156</v>
      </c>
    </row>
    <row r="181" spans="2:20" x14ac:dyDescent="0.25">
      <c r="C181" s="37" t="s">
        <v>149</v>
      </c>
      <c r="D181" s="52">
        <f>SUM(D182:D187)</f>
        <v>41832608</v>
      </c>
      <c r="E181" s="52">
        <f>SUM(E182:E187)</f>
        <v>0</v>
      </c>
      <c r="F181" s="55">
        <f>SUM(F182:F187)</f>
        <v>22</v>
      </c>
      <c r="G181" s="58"/>
      <c r="H181" s="58"/>
      <c r="I181" s="58"/>
      <c r="J181" s="58"/>
      <c r="K181" s="58"/>
      <c r="L181" s="58"/>
      <c r="M181" s="58"/>
      <c r="N181" s="58"/>
      <c r="O181" s="58"/>
      <c r="P181" s="58"/>
      <c r="Q181" s="58"/>
      <c r="R181" s="58"/>
    </row>
    <row r="182" spans="2:20" x14ac:dyDescent="0.25">
      <c r="C182" s="46" t="s">
        <v>141</v>
      </c>
      <c r="D182" s="54">
        <v>903319</v>
      </c>
      <c r="E182" s="36">
        <v>0</v>
      </c>
      <c r="F182" s="47">
        <v>14</v>
      </c>
      <c r="G182" s="62"/>
      <c r="H182" s="62"/>
      <c r="I182" s="62"/>
      <c r="J182" s="62"/>
      <c r="K182" s="62"/>
      <c r="L182" s="62"/>
      <c r="M182" s="62"/>
      <c r="N182" s="62"/>
      <c r="O182" s="62"/>
      <c r="P182" s="62"/>
      <c r="Q182" s="62"/>
      <c r="R182" s="62"/>
    </row>
    <row r="183" spans="2:20" x14ac:dyDescent="0.25">
      <c r="C183" s="46" t="s">
        <v>142</v>
      </c>
      <c r="D183" s="54">
        <v>40888566</v>
      </c>
      <c r="E183" s="36">
        <v>0</v>
      </c>
      <c r="F183" s="47">
        <v>7</v>
      </c>
      <c r="G183" s="62"/>
      <c r="H183" s="62"/>
      <c r="I183" s="62"/>
      <c r="J183" s="62"/>
      <c r="K183" s="62"/>
      <c r="L183" s="62"/>
      <c r="M183" s="62"/>
      <c r="N183" s="62"/>
      <c r="O183" s="62"/>
      <c r="P183" s="62"/>
      <c r="Q183" s="62"/>
      <c r="R183" s="62"/>
    </row>
    <row r="184" spans="2:20" x14ac:dyDescent="0.25">
      <c r="C184" s="46" t="s">
        <v>143</v>
      </c>
      <c r="D184" s="54">
        <v>0</v>
      </c>
      <c r="E184" s="54">
        <v>0</v>
      </c>
      <c r="F184" s="47">
        <v>0</v>
      </c>
      <c r="G184" s="62"/>
      <c r="H184" s="62"/>
      <c r="I184" s="62"/>
      <c r="J184" s="62"/>
      <c r="K184" s="62"/>
      <c r="L184" s="62"/>
      <c r="M184" s="62"/>
      <c r="N184" s="62"/>
      <c r="O184" s="62"/>
      <c r="P184" s="62"/>
      <c r="Q184" s="62"/>
      <c r="R184" s="62"/>
    </row>
    <row r="185" spans="2:20" x14ac:dyDescent="0.25">
      <c r="C185" s="46" t="s">
        <v>144</v>
      </c>
      <c r="D185" s="54">
        <v>0</v>
      </c>
      <c r="E185" s="36">
        <v>0</v>
      </c>
      <c r="F185" s="47">
        <v>0</v>
      </c>
      <c r="G185" s="62"/>
      <c r="H185" s="62"/>
      <c r="I185" s="62"/>
      <c r="J185" s="62"/>
      <c r="K185" s="62"/>
      <c r="L185" s="62"/>
      <c r="M185" s="62"/>
      <c r="N185" s="62"/>
      <c r="O185" s="62"/>
      <c r="P185" s="62"/>
      <c r="Q185" s="62"/>
      <c r="R185" s="62"/>
      <c r="T185" s="1" t="s">
        <v>156</v>
      </c>
    </row>
    <row r="186" spans="2:20" x14ac:dyDescent="0.25">
      <c r="C186" s="46" t="s">
        <v>145</v>
      </c>
      <c r="D186" s="54">
        <v>0</v>
      </c>
      <c r="E186" s="36">
        <v>0</v>
      </c>
      <c r="F186" s="47">
        <v>0</v>
      </c>
      <c r="G186" s="62"/>
      <c r="H186" s="62"/>
      <c r="I186" s="62"/>
      <c r="J186" s="62"/>
      <c r="K186" s="62"/>
      <c r="L186" s="62"/>
      <c r="M186" s="62"/>
      <c r="N186" s="62"/>
      <c r="O186" s="62"/>
      <c r="P186" s="62"/>
      <c r="Q186" s="62"/>
      <c r="R186" s="62"/>
    </row>
    <row r="187" spans="2:20" x14ac:dyDescent="0.25">
      <c r="C187" s="46" t="s">
        <v>146</v>
      </c>
      <c r="D187" s="36">
        <v>40723</v>
      </c>
      <c r="E187" s="36">
        <v>0</v>
      </c>
      <c r="F187" s="47">
        <v>1</v>
      </c>
      <c r="G187" s="62"/>
      <c r="H187" s="62"/>
      <c r="I187" s="62"/>
      <c r="J187" s="62"/>
      <c r="K187" s="62"/>
      <c r="L187" s="62"/>
      <c r="M187" s="62"/>
      <c r="N187" s="62"/>
      <c r="O187" s="62"/>
      <c r="P187" s="62"/>
      <c r="Q187" s="62"/>
      <c r="R187" s="62"/>
    </row>
    <row r="188" spans="2:20" x14ac:dyDescent="0.25">
      <c r="C188" s="37" t="s">
        <v>151</v>
      </c>
      <c r="D188" s="52">
        <v>83162492</v>
      </c>
      <c r="E188" s="38">
        <v>0</v>
      </c>
      <c r="F188" s="39">
        <v>54</v>
      </c>
      <c r="G188" s="58"/>
      <c r="H188" s="58"/>
      <c r="I188" s="58"/>
      <c r="J188" s="58"/>
      <c r="K188" s="58"/>
      <c r="L188" s="58"/>
      <c r="M188" s="58"/>
      <c r="N188" s="58"/>
      <c r="O188" s="58"/>
      <c r="P188" s="58"/>
      <c r="Q188" s="58"/>
      <c r="R188" s="58"/>
    </row>
    <row r="190" spans="2:20" x14ac:dyDescent="0.25">
      <c r="B190" s="33">
        <v>2021</v>
      </c>
      <c r="C190" s="40" t="s">
        <v>137</v>
      </c>
      <c r="D190" s="52">
        <v>164056929</v>
      </c>
      <c r="E190" s="52">
        <v>7048005</v>
      </c>
      <c r="F190" s="39">
        <v>225</v>
      </c>
      <c r="G190" s="58"/>
      <c r="H190" s="58"/>
      <c r="I190" s="58"/>
      <c r="J190" s="58"/>
      <c r="K190" s="58"/>
      <c r="L190" s="58"/>
      <c r="M190" s="58"/>
      <c r="N190" s="58"/>
      <c r="O190" s="58"/>
      <c r="P190" s="58"/>
      <c r="Q190" s="58"/>
      <c r="R190" s="58"/>
    </row>
    <row r="191" spans="2:20" x14ac:dyDescent="0.25">
      <c r="C191" s="37" t="s">
        <v>148</v>
      </c>
      <c r="D191" s="52">
        <v>50788780</v>
      </c>
      <c r="E191" s="52">
        <v>7048005</v>
      </c>
      <c r="F191" s="39">
        <v>151</v>
      </c>
      <c r="G191" s="59"/>
      <c r="H191" s="58"/>
      <c r="I191" s="58"/>
      <c r="J191" s="58"/>
      <c r="K191" s="58"/>
      <c r="L191" s="58"/>
      <c r="M191" s="58"/>
      <c r="N191" s="58"/>
      <c r="O191" s="58"/>
      <c r="P191" s="58"/>
      <c r="Q191" s="58"/>
      <c r="R191" s="58"/>
    </row>
    <row r="192" spans="2:20" x14ac:dyDescent="0.25">
      <c r="C192" s="46" t="s">
        <v>133</v>
      </c>
      <c r="D192" s="54">
        <v>29944669</v>
      </c>
      <c r="E192" s="54">
        <v>5658542</v>
      </c>
      <c r="F192" s="47">
        <v>27</v>
      </c>
      <c r="G192" s="62">
        <v>324110</v>
      </c>
      <c r="H192" s="62">
        <v>324199</v>
      </c>
      <c r="I192" s="62">
        <v>325120</v>
      </c>
      <c r="J192" s="62"/>
      <c r="K192" s="62"/>
      <c r="L192" s="62"/>
      <c r="M192" s="62"/>
      <c r="N192" s="62"/>
      <c r="O192" s="62"/>
      <c r="P192" s="62"/>
      <c r="Q192" s="62"/>
      <c r="R192" s="62"/>
    </row>
    <row r="193" spans="3:18" x14ac:dyDescent="0.25">
      <c r="C193" s="46" t="s">
        <v>118</v>
      </c>
      <c r="D193" s="54">
        <v>7325544</v>
      </c>
      <c r="E193" s="54">
        <v>375712</v>
      </c>
      <c r="F193" s="47">
        <v>29</v>
      </c>
      <c r="G193" s="62">
        <v>211111</v>
      </c>
      <c r="H193" s="62">
        <v>211112</v>
      </c>
      <c r="I193" s="62"/>
      <c r="J193" s="62"/>
      <c r="K193" s="62"/>
      <c r="L193" s="62"/>
      <c r="M193" s="62"/>
      <c r="N193" s="62"/>
      <c r="O193" s="62"/>
      <c r="P193" s="62"/>
      <c r="Q193" s="62"/>
      <c r="R193" s="62"/>
    </row>
    <row r="194" spans="3:18" x14ac:dyDescent="0.25">
      <c r="C194" s="46" t="s">
        <v>134</v>
      </c>
      <c r="D194" s="54">
        <v>8159023</v>
      </c>
      <c r="E194" s="54">
        <v>413620</v>
      </c>
      <c r="F194" s="47">
        <v>15</v>
      </c>
      <c r="G194" s="62">
        <v>327123</v>
      </c>
      <c r="H194" s="62">
        <v>327310</v>
      </c>
      <c r="I194" s="62">
        <v>327410</v>
      </c>
      <c r="J194" s="62">
        <v>327420</v>
      </c>
      <c r="K194" s="62"/>
      <c r="L194" s="62"/>
      <c r="M194" s="62"/>
      <c r="N194" s="62"/>
      <c r="O194" s="62"/>
      <c r="P194" s="62"/>
      <c r="Q194" s="62"/>
      <c r="R194" s="62"/>
    </row>
    <row r="195" spans="3:18" x14ac:dyDescent="0.25">
      <c r="C195" s="46" t="s">
        <v>135</v>
      </c>
      <c r="D195" s="54">
        <v>0</v>
      </c>
      <c r="E195" s="54">
        <v>0</v>
      </c>
      <c r="F195" s="47">
        <v>0</v>
      </c>
      <c r="G195" s="62"/>
      <c r="H195" s="62"/>
      <c r="I195" s="62"/>
      <c r="J195" s="62"/>
      <c r="K195" s="62"/>
      <c r="L195" s="62"/>
      <c r="M195" s="62"/>
      <c r="N195" s="62"/>
      <c r="O195" s="62"/>
      <c r="P195" s="62"/>
      <c r="Q195" s="62"/>
      <c r="R195" s="62"/>
    </row>
    <row r="196" spans="3:18" x14ac:dyDescent="0.25">
      <c r="C196" s="46" t="s">
        <v>122</v>
      </c>
      <c r="D196" s="54">
        <v>752138</v>
      </c>
      <c r="E196" s="54">
        <v>193886</v>
      </c>
      <c r="F196" s="47">
        <v>15</v>
      </c>
      <c r="G196" s="62">
        <v>311421</v>
      </c>
      <c r="H196" s="62"/>
      <c r="I196" s="62"/>
      <c r="J196" s="62"/>
      <c r="K196" s="62"/>
      <c r="L196" s="62"/>
      <c r="M196" s="62"/>
      <c r="N196" s="62"/>
      <c r="O196" s="62"/>
      <c r="P196" s="62"/>
      <c r="Q196" s="62"/>
      <c r="R196" s="62"/>
    </row>
    <row r="197" spans="3:18" x14ac:dyDescent="0.25">
      <c r="C197" s="46" t="s">
        <v>125</v>
      </c>
      <c r="D197" s="54">
        <v>585008</v>
      </c>
      <c r="E197" s="54">
        <v>129515</v>
      </c>
      <c r="F197" s="47">
        <v>13</v>
      </c>
      <c r="G197" s="62">
        <v>111419</v>
      </c>
      <c r="H197" s="62">
        <v>311313</v>
      </c>
      <c r="I197" s="62">
        <v>311423</v>
      </c>
      <c r="J197" s="62">
        <v>311615</v>
      </c>
      <c r="K197" s="62">
        <v>311911</v>
      </c>
      <c r="L197" s="62">
        <v>311919</v>
      </c>
      <c r="M197" s="62">
        <v>311991</v>
      </c>
      <c r="N197" s="62">
        <v>312120</v>
      </c>
      <c r="O197" s="62">
        <v>312130</v>
      </c>
      <c r="P197" s="62"/>
      <c r="Q197" s="62"/>
      <c r="R197" s="62"/>
    </row>
    <row r="198" spans="3:18" x14ac:dyDescent="0.25">
      <c r="C198" s="46" t="s">
        <v>126</v>
      </c>
      <c r="D198" s="54">
        <v>406283</v>
      </c>
      <c r="E198" s="54">
        <v>88224</v>
      </c>
      <c r="F198" s="47">
        <v>8</v>
      </c>
      <c r="G198" s="62">
        <v>311513</v>
      </c>
      <c r="H198" s="62">
        <v>311514</v>
      </c>
      <c r="I198" s="62"/>
      <c r="J198" s="62"/>
      <c r="K198" s="62"/>
      <c r="L198" s="62"/>
      <c r="M198" s="62"/>
      <c r="N198" s="62"/>
      <c r="O198" s="62"/>
      <c r="P198" s="62"/>
      <c r="Q198" s="62"/>
      <c r="R198" s="62"/>
    </row>
    <row r="199" spans="3:18" x14ac:dyDescent="0.25">
      <c r="C199" s="46" t="s">
        <v>123</v>
      </c>
      <c r="D199" s="54">
        <v>533821</v>
      </c>
      <c r="E199" s="54">
        <v>16228</v>
      </c>
      <c r="F199" s="47">
        <v>9</v>
      </c>
      <c r="G199" s="62">
        <v>327211</v>
      </c>
      <c r="H199" s="62">
        <v>327213</v>
      </c>
      <c r="I199" s="62">
        <v>327993</v>
      </c>
      <c r="J199" s="62"/>
      <c r="K199" s="62"/>
      <c r="L199" s="62"/>
      <c r="M199" s="62"/>
      <c r="N199" s="62"/>
      <c r="O199" s="62"/>
      <c r="P199" s="62"/>
      <c r="Q199" s="62"/>
      <c r="R199" s="62"/>
    </row>
    <row r="200" spans="3:18" x14ac:dyDescent="0.25">
      <c r="C200" s="46" t="s">
        <v>124</v>
      </c>
      <c r="D200" s="54">
        <v>380200</v>
      </c>
      <c r="E200" s="54">
        <v>1628</v>
      </c>
      <c r="F200" s="47">
        <v>5</v>
      </c>
      <c r="G200" s="62">
        <v>322121</v>
      </c>
      <c r="H200" s="62">
        <v>322130</v>
      </c>
      <c r="I200" s="62"/>
      <c r="J200" s="62"/>
      <c r="K200" s="62"/>
      <c r="L200" s="62"/>
      <c r="M200" s="62"/>
      <c r="N200" s="62"/>
      <c r="O200" s="62"/>
      <c r="P200" s="62"/>
      <c r="Q200" s="62"/>
      <c r="R200" s="62"/>
    </row>
    <row r="201" spans="3:18" x14ac:dyDescent="0.25">
      <c r="C201" s="46" t="s">
        <v>136</v>
      </c>
      <c r="D201" s="54">
        <v>425662</v>
      </c>
      <c r="E201" s="54">
        <v>72799</v>
      </c>
      <c r="F201" s="47">
        <v>10</v>
      </c>
      <c r="G201" s="62">
        <v>331111</v>
      </c>
      <c r="H201" s="62">
        <v>331221</v>
      </c>
      <c r="I201" s="62">
        <v>331314</v>
      </c>
      <c r="J201" s="62">
        <v>331492</v>
      </c>
      <c r="K201" s="62">
        <v>331511</v>
      </c>
      <c r="L201" s="62">
        <v>332112</v>
      </c>
      <c r="M201" s="62"/>
      <c r="N201" s="62"/>
      <c r="O201" s="62"/>
      <c r="P201" s="62"/>
      <c r="Q201" s="62"/>
      <c r="R201" s="62"/>
    </row>
    <row r="202" spans="3:18" x14ac:dyDescent="0.25">
      <c r="C202" s="46" t="s">
        <v>139</v>
      </c>
      <c r="D202" s="54">
        <v>567180</v>
      </c>
      <c r="E202" s="54">
        <v>73569</v>
      </c>
      <c r="F202" s="47">
        <v>10</v>
      </c>
      <c r="G202" s="62">
        <v>325188</v>
      </c>
      <c r="H202" s="62">
        <v>325193</v>
      </c>
      <c r="I202" s="62">
        <v>325194</v>
      </c>
      <c r="J202" s="62">
        <v>325199</v>
      </c>
      <c r="K202" s="62">
        <v>325412</v>
      </c>
      <c r="L202" s="62">
        <v>325414</v>
      </c>
      <c r="M202" s="62"/>
      <c r="N202" s="62"/>
      <c r="O202" s="62"/>
      <c r="P202" s="62"/>
      <c r="Q202" s="62"/>
      <c r="R202" s="62"/>
    </row>
    <row r="203" spans="3:18" x14ac:dyDescent="0.25">
      <c r="C203" s="46" t="s">
        <v>157</v>
      </c>
      <c r="D203" s="54">
        <v>1709252</v>
      </c>
      <c r="E203" s="54">
        <v>24282</v>
      </c>
      <c r="F203" s="47">
        <v>11</v>
      </c>
      <c r="G203" s="62">
        <v>221112</v>
      </c>
      <c r="H203" s="62">
        <v>212391</v>
      </c>
      <c r="I203" s="62">
        <v>212399</v>
      </c>
      <c r="J203" s="62">
        <v>313310</v>
      </c>
      <c r="K203" s="62">
        <v>333611</v>
      </c>
      <c r="L203" s="62">
        <v>336111</v>
      </c>
      <c r="M203" s="62">
        <v>562213</v>
      </c>
      <c r="N203" s="62"/>
      <c r="O203" s="62"/>
      <c r="P203" s="62"/>
      <c r="Q203" s="62"/>
      <c r="R203" s="62"/>
    </row>
    <row r="204" spans="3:18" x14ac:dyDescent="0.25">
      <c r="C204" s="37" t="s">
        <v>149</v>
      </c>
      <c r="D204" s="52">
        <f>SUM(D205:D210)</f>
        <v>40161270</v>
      </c>
      <c r="E204" s="52">
        <f>SUM(E205:E210)</f>
        <v>0</v>
      </c>
      <c r="F204" s="55">
        <f>SUM(F205:F210)</f>
        <v>22</v>
      </c>
      <c r="G204" s="58"/>
      <c r="H204" s="58"/>
      <c r="I204" s="58"/>
      <c r="J204" s="58"/>
      <c r="K204" s="58"/>
      <c r="L204" s="58"/>
      <c r="M204" s="58"/>
      <c r="N204" s="58"/>
      <c r="O204" s="58"/>
      <c r="P204" s="58"/>
      <c r="Q204" s="58"/>
      <c r="R204" s="58"/>
    </row>
    <row r="205" spans="3:18" x14ac:dyDescent="0.25">
      <c r="C205" s="46" t="s">
        <v>141</v>
      </c>
      <c r="D205" s="54">
        <v>867228</v>
      </c>
      <c r="E205" s="36">
        <v>0</v>
      </c>
      <c r="F205" s="47">
        <v>14</v>
      </c>
      <c r="G205" s="62"/>
      <c r="H205" s="62"/>
      <c r="I205" s="62"/>
      <c r="J205" s="62"/>
      <c r="K205" s="62"/>
      <c r="L205" s="62"/>
      <c r="M205" s="62"/>
      <c r="N205" s="62"/>
      <c r="O205" s="62"/>
      <c r="P205" s="62"/>
      <c r="Q205" s="62"/>
      <c r="R205" s="62"/>
    </row>
    <row r="206" spans="3:18" x14ac:dyDescent="0.25">
      <c r="C206" s="46" t="s">
        <v>142</v>
      </c>
      <c r="D206" s="54">
        <v>39254946</v>
      </c>
      <c r="E206" s="36">
        <v>0</v>
      </c>
      <c r="F206" s="47">
        <v>7</v>
      </c>
      <c r="G206" s="62"/>
      <c r="H206" s="62"/>
      <c r="I206" s="62"/>
      <c r="J206" s="62"/>
      <c r="K206" s="62"/>
      <c r="L206" s="62"/>
      <c r="M206" s="62"/>
      <c r="N206" s="62"/>
      <c r="O206" s="62"/>
      <c r="P206" s="62"/>
      <c r="Q206" s="62"/>
      <c r="R206" s="62"/>
    </row>
    <row r="207" spans="3:18" x14ac:dyDescent="0.25">
      <c r="C207" s="46" t="s">
        <v>143</v>
      </c>
      <c r="D207" s="54">
        <v>0</v>
      </c>
      <c r="E207" s="54">
        <v>0</v>
      </c>
      <c r="F207" s="47">
        <v>0</v>
      </c>
      <c r="G207" s="62"/>
      <c r="H207" s="62"/>
      <c r="I207" s="62"/>
      <c r="J207" s="62"/>
      <c r="K207" s="62"/>
      <c r="L207" s="62"/>
      <c r="M207" s="62"/>
      <c r="N207" s="62"/>
      <c r="O207" s="62"/>
      <c r="P207" s="62"/>
      <c r="Q207" s="62"/>
      <c r="R207" s="62"/>
    </row>
    <row r="208" spans="3:18" x14ac:dyDescent="0.25">
      <c r="C208" s="46" t="s">
        <v>144</v>
      </c>
      <c r="D208" s="54">
        <v>0</v>
      </c>
      <c r="E208" s="36">
        <v>0</v>
      </c>
      <c r="F208" s="47">
        <v>0</v>
      </c>
      <c r="G208" s="62"/>
      <c r="H208" s="62"/>
      <c r="I208" s="62"/>
      <c r="J208" s="62"/>
      <c r="K208" s="62"/>
      <c r="L208" s="62"/>
      <c r="M208" s="62"/>
      <c r="N208" s="62"/>
      <c r="O208" s="62"/>
      <c r="P208" s="62"/>
      <c r="Q208" s="62"/>
      <c r="R208" s="62"/>
    </row>
    <row r="209" spans="2:18" x14ac:dyDescent="0.25">
      <c r="C209" s="46" t="s">
        <v>145</v>
      </c>
      <c r="D209" s="54">
        <v>0</v>
      </c>
      <c r="E209" s="36">
        <v>0</v>
      </c>
      <c r="F209" s="47">
        <v>0</v>
      </c>
      <c r="G209" s="62"/>
      <c r="H209" s="62"/>
      <c r="I209" s="62"/>
      <c r="J209" s="62"/>
      <c r="K209" s="62"/>
      <c r="L209" s="62"/>
      <c r="M209" s="62"/>
      <c r="N209" s="62"/>
      <c r="O209" s="62"/>
      <c r="P209" s="62"/>
      <c r="Q209" s="62"/>
      <c r="R209" s="62"/>
    </row>
    <row r="210" spans="2:18" x14ac:dyDescent="0.25">
      <c r="C210" s="46" t="s">
        <v>146</v>
      </c>
      <c r="D210" s="36">
        <v>39096</v>
      </c>
      <c r="E210" s="36">
        <v>0</v>
      </c>
      <c r="F210" s="47">
        <v>1</v>
      </c>
      <c r="G210" s="62"/>
      <c r="H210" s="62"/>
      <c r="I210" s="62"/>
      <c r="J210" s="62"/>
      <c r="K210" s="62"/>
      <c r="L210" s="62"/>
      <c r="M210" s="62"/>
      <c r="N210" s="62"/>
      <c r="O210" s="62"/>
      <c r="P210" s="62"/>
      <c r="Q210" s="62"/>
      <c r="R210" s="62"/>
    </row>
    <row r="211" spans="2:18" x14ac:dyDescent="0.25">
      <c r="C211" s="37" t="s">
        <v>151</v>
      </c>
      <c r="D211" s="52">
        <v>73106879</v>
      </c>
      <c r="E211" s="38">
        <v>0</v>
      </c>
      <c r="F211" s="39">
        <v>54</v>
      </c>
      <c r="G211" s="58"/>
      <c r="H211" s="58"/>
      <c r="I211" s="58"/>
      <c r="J211" s="58"/>
      <c r="K211" s="58"/>
      <c r="L211" s="58"/>
      <c r="M211" s="58"/>
      <c r="N211" s="58"/>
      <c r="O211" s="58"/>
      <c r="P211" s="58"/>
      <c r="Q211" s="58"/>
      <c r="R211" s="58"/>
    </row>
    <row r="213" spans="2:18" x14ac:dyDescent="0.25">
      <c r="B213" s="34">
        <v>2022</v>
      </c>
      <c r="C213" s="40" t="s">
        <v>137</v>
      </c>
      <c r="D213" s="52">
        <v>143096251</v>
      </c>
      <c r="E213" s="52">
        <v>743114</v>
      </c>
      <c r="F213" s="39">
        <v>216</v>
      </c>
      <c r="G213" s="58"/>
      <c r="H213" s="58"/>
      <c r="I213" s="58"/>
      <c r="J213" s="58"/>
      <c r="K213" s="58"/>
      <c r="L213" s="58"/>
      <c r="M213" s="58"/>
      <c r="N213" s="58"/>
      <c r="O213" s="58"/>
      <c r="P213" s="58"/>
      <c r="Q213" s="58"/>
      <c r="R213" s="58"/>
    </row>
    <row r="214" spans="2:18" x14ac:dyDescent="0.25">
      <c r="B214" s="57"/>
      <c r="C214" s="37" t="s">
        <v>148</v>
      </c>
      <c r="D214" s="52">
        <v>32675738</v>
      </c>
      <c r="E214" s="52">
        <v>743114</v>
      </c>
      <c r="F214" s="39">
        <v>140</v>
      </c>
      <c r="G214" s="59"/>
      <c r="H214" s="58"/>
      <c r="I214" s="58"/>
      <c r="J214" s="58"/>
      <c r="K214" s="58"/>
      <c r="L214" s="58"/>
      <c r="M214" s="58"/>
      <c r="N214" s="58"/>
      <c r="O214" s="58"/>
      <c r="P214" s="58"/>
      <c r="Q214" s="58"/>
      <c r="R214" s="58"/>
    </row>
    <row r="215" spans="2:18" x14ac:dyDescent="0.25">
      <c r="B215" s="57"/>
      <c r="C215" s="46" t="s">
        <v>133</v>
      </c>
      <c r="D215" s="54">
        <v>14812748</v>
      </c>
      <c r="E215" s="54">
        <v>9218</v>
      </c>
      <c r="F215" s="47">
        <v>24</v>
      </c>
      <c r="G215" s="62">
        <v>324110</v>
      </c>
      <c r="H215" s="62">
        <v>324199</v>
      </c>
      <c r="I215" s="62">
        <v>325120</v>
      </c>
      <c r="J215" s="62"/>
      <c r="K215" s="62"/>
      <c r="L215" s="62"/>
      <c r="M215" s="62"/>
      <c r="N215" s="62"/>
      <c r="O215" s="62"/>
      <c r="P215" s="62"/>
      <c r="Q215" s="62"/>
      <c r="R215" s="62"/>
    </row>
    <row r="216" spans="2:18" x14ac:dyDescent="0.25">
      <c r="B216" s="57"/>
      <c r="C216" s="46" t="s">
        <v>118</v>
      </c>
      <c r="D216" s="54">
        <v>5692796</v>
      </c>
      <c r="E216" s="54">
        <v>191261</v>
      </c>
      <c r="F216" s="47">
        <v>27</v>
      </c>
      <c r="G216" s="62">
        <v>211111</v>
      </c>
      <c r="H216" s="62">
        <v>211112</v>
      </c>
      <c r="I216" s="62"/>
      <c r="J216" s="62"/>
      <c r="K216" s="62"/>
      <c r="L216" s="62"/>
      <c r="M216" s="62"/>
      <c r="N216" s="62"/>
      <c r="O216" s="62"/>
      <c r="P216" s="62"/>
      <c r="Q216" s="62"/>
      <c r="R216" s="62"/>
    </row>
    <row r="217" spans="2:18" x14ac:dyDescent="0.25">
      <c r="B217" s="57"/>
      <c r="C217" s="46" t="s">
        <v>134</v>
      </c>
      <c r="D217" s="54">
        <v>7496117</v>
      </c>
      <c r="E217" s="54">
        <v>346776</v>
      </c>
      <c r="F217" s="47">
        <v>14</v>
      </c>
      <c r="G217" s="62">
        <v>327123</v>
      </c>
      <c r="H217" s="62">
        <v>327310</v>
      </c>
      <c r="I217" s="62">
        <v>327410</v>
      </c>
      <c r="J217" s="62">
        <v>327420</v>
      </c>
      <c r="K217" s="62"/>
      <c r="L217" s="62"/>
      <c r="M217" s="62"/>
      <c r="N217" s="62"/>
      <c r="O217" s="62"/>
      <c r="P217" s="62"/>
      <c r="Q217" s="62"/>
      <c r="R217" s="62"/>
    </row>
    <row r="218" spans="2:18" x14ac:dyDescent="0.25">
      <c r="B218" s="57"/>
      <c r="C218" s="46" t="s">
        <v>135</v>
      </c>
      <c r="D218" s="54">
        <v>0</v>
      </c>
      <c r="E218" s="54">
        <v>0</v>
      </c>
      <c r="F218" s="47">
        <v>0</v>
      </c>
      <c r="G218" s="62"/>
      <c r="H218" s="62"/>
      <c r="I218" s="62"/>
      <c r="J218" s="62"/>
      <c r="K218" s="62"/>
      <c r="L218" s="62"/>
      <c r="M218" s="62"/>
      <c r="N218" s="62"/>
      <c r="O218" s="62"/>
      <c r="P218" s="62"/>
      <c r="Q218" s="62"/>
      <c r="R218" s="62"/>
    </row>
    <row r="219" spans="2:18" x14ac:dyDescent="0.25">
      <c r="B219" s="57"/>
      <c r="C219" s="46" t="s">
        <v>122</v>
      </c>
      <c r="D219" s="54">
        <v>601394</v>
      </c>
      <c r="E219" s="54">
        <v>37821</v>
      </c>
      <c r="F219" s="47">
        <v>13</v>
      </c>
      <c r="G219" s="62">
        <v>311421</v>
      </c>
      <c r="H219" s="62"/>
      <c r="I219" s="62"/>
      <c r="J219" s="62"/>
      <c r="K219" s="62"/>
      <c r="L219" s="62"/>
      <c r="M219" s="62"/>
      <c r="N219" s="62"/>
      <c r="O219" s="62"/>
      <c r="P219" s="62"/>
      <c r="Q219" s="62"/>
      <c r="R219" s="62"/>
    </row>
    <row r="220" spans="2:18" x14ac:dyDescent="0.25">
      <c r="B220" s="57"/>
      <c r="C220" s="46" t="s">
        <v>125</v>
      </c>
      <c r="D220" s="54">
        <v>381799</v>
      </c>
      <c r="E220" s="54">
        <v>11027</v>
      </c>
      <c r="F220" s="47">
        <v>11</v>
      </c>
      <c r="G220" s="62">
        <v>111419</v>
      </c>
      <c r="H220" s="62">
        <v>311313</v>
      </c>
      <c r="I220" s="62">
        <v>311423</v>
      </c>
      <c r="J220" s="62">
        <v>311615</v>
      </c>
      <c r="K220" s="62">
        <v>311911</v>
      </c>
      <c r="L220" s="62">
        <v>311919</v>
      </c>
      <c r="M220" s="62">
        <v>311991</v>
      </c>
      <c r="N220" s="62">
        <v>312120</v>
      </c>
      <c r="O220" s="62">
        <v>312130</v>
      </c>
      <c r="P220" s="62"/>
      <c r="Q220" s="62"/>
      <c r="R220" s="62"/>
    </row>
    <row r="221" spans="2:18" x14ac:dyDescent="0.25">
      <c r="B221" s="57"/>
      <c r="C221" s="46" t="s">
        <v>126</v>
      </c>
      <c r="D221" s="54">
        <v>331812</v>
      </c>
      <c r="E221" s="54">
        <v>26590</v>
      </c>
      <c r="F221" s="47">
        <v>8</v>
      </c>
      <c r="G221" s="62">
        <v>311513</v>
      </c>
      <c r="H221" s="62">
        <v>311514</v>
      </c>
      <c r="I221" s="62"/>
      <c r="J221" s="62"/>
      <c r="K221" s="62"/>
      <c r="L221" s="62"/>
      <c r="M221" s="62"/>
      <c r="N221" s="62"/>
      <c r="O221" s="62"/>
      <c r="P221" s="62"/>
      <c r="Q221" s="62"/>
      <c r="R221" s="62"/>
    </row>
    <row r="222" spans="2:18" x14ac:dyDescent="0.25">
      <c r="B222" s="57"/>
      <c r="C222" s="46" t="s">
        <v>123</v>
      </c>
      <c r="D222" s="54">
        <v>533322</v>
      </c>
      <c r="E222" s="54">
        <v>27045</v>
      </c>
      <c r="F222" s="47">
        <v>9</v>
      </c>
      <c r="G222" s="62">
        <v>327211</v>
      </c>
      <c r="H222" s="62">
        <v>327213</v>
      </c>
      <c r="I222" s="62">
        <v>327993</v>
      </c>
      <c r="J222" s="62"/>
      <c r="K222" s="62"/>
      <c r="L222" s="62"/>
      <c r="M222" s="62"/>
      <c r="N222" s="62"/>
      <c r="O222" s="62"/>
      <c r="P222" s="62"/>
      <c r="Q222" s="62"/>
      <c r="R222" s="62"/>
    </row>
    <row r="223" spans="2:18" x14ac:dyDescent="0.25">
      <c r="B223" s="57"/>
      <c r="C223" s="46" t="s">
        <v>124</v>
      </c>
      <c r="D223" s="54">
        <v>374645</v>
      </c>
      <c r="E223" s="54">
        <v>13170</v>
      </c>
      <c r="F223" s="47">
        <v>5</v>
      </c>
      <c r="G223" s="62">
        <v>322121</v>
      </c>
      <c r="H223" s="62">
        <v>322130</v>
      </c>
      <c r="I223" s="62"/>
      <c r="J223" s="62"/>
      <c r="K223" s="62"/>
      <c r="L223" s="62"/>
      <c r="M223" s="62"/>
      <c r="N223" s="62"/>
      <c r="O223" s="62"/>
      <c r="P223" s="62"/>
      <c r="Q223" s="62"/>
      <c r="R223" s="62"/>
    </row>
    <row r="224" spans="2:18" x14ac:dyDescent="0.25">
      <c r="B224" s="57"/>
      <c r="C224" s="46" t="s">
        <v>136</v>
      </c>
      <c r="D224" s="54">
        <v>199892</v>
      </c>
      <c r="E224" s="54">
        <v>9913</v>
      </c>
      <c r="F224" s="47">
        <v>7</v>
      </c>
      <c r="G224" s="62">
        <v>331221</v>
      </c>
      <c r="H224" s="62">
        <v>331314</v>
      </c>
      <c r="I224" s="62">
        <v>331492</v>
      </c>
      <c r="J224" s="62">
        <v>331511</v>
      </c>
      <c r="K224" s="62">
        <v>332112</v>
      </c>
      <c r="L224" s="62"/>
      <c r="M224" s="62"/>
      <c r="N224" s="62"/>
      <c r="O224" s="62"/>
      <c r="P224" s="62"/>
      <c r="Q224" s="62"/>
      <c r="R224" s="62"/>
    </row>
    <row r="225" spans="2:18" x14ac:dyDescent="0.25">
      <c r="B225" s="57"/>
      <c r="C225" s="46" t="s">
        <v>139</v>
      </c>
      <c r="D225" s="54">
        <v>400927</v>
      </c>
      <c r="E225" s="54">
        <v>0</v>
      </c>
      <c r="F225" s="47">
        <v>8</v>
      </c>
      <c r="G225" s="62">
        <v>325188</v>
      </c>
      <c r="H225" s="62">
        <v>325193</v>
      </c>
      <c r="I225" s="62">
        <v>325194</v>
      </c>
      <c r="J225" s="62">
        <v>325199</v>
      </c>
      <c r="K225" s="62">
        <v>325412</v>
      </c>
      <c r="L225" s="62">
        <v>325414</v>
      </c>
      <c r="M225" s="62">
        <v>332112</v>
      </c>
      <c r="N225" s="62"/>
      <c r="O225" s="62"/>
      <c r="P225" s="62"/>
      <c r="Q225" s="62"/>
      <c r="R225" s="62"/>
    </row>
    <row r="226" spans="2:18" x14ac:dyDescent="0.25">
      <c r="B226" s="57"/>
      <c r="C226" s="46" t="s">
        <v>157</v>
      </c>
      <c r="D226" s="54">
        <v>1850286</v>
      </c>
      <c r="E226" s="54">
        <v>70293</v>
      </c>
      <c r="F226" s="47">
        <v>14</v>
      </c>
      <c r="G226" s="62">
        <v>221112</v>
      </c>
      <c r="H226" s="62">
        <v>212391</v>
      </c>
      <c r="I226" s="62">
        <v>212399</v>
      </c>
      <c r="J226" s="62">
        <v>313310</v>
      </c>
      <c r="K226" s="62">
        <v>333611</v>
      </c>
      <c r="L226" s="62">
        <v>336111</v>
      </c>
      <c r="M226" s="62">
        <v>488119</v>
      </c>
      <c r="N226" s="62">
        <v>562213</v>
      </c>
      <c r="O226" s="62"/>
      <c r="P226" s="62"/>
      <c r="Q226" s="62"/>
      <c r="R226" s="62"/>
    </row>
    <row r="227" spans="2:18" x14ac:dyDescent="0.25">
      <c r="B227" s="57"/>
      <c r="C227" s="37" t="s">
        <v>149</v>
      </c>
      <c r="D227" s="52">
        <f>SUM(D228:D233)</f>
        <v>38489929</v>
      </c>
      <c r="E227" s="52">
        <f>SUM(E228:E233)</f>
        <v>0</v>
      </c>
      <c r="F227" s="55">
        <f>SUM(F228:F233)</f>
        <v>22</v>
      </c>
      <c r="G227" s="58"/>
      <c r="H227" s="58"/>
      <c r="I227" s="58"/>
      <c r="J227" s="58"/>
      <c r="K227" s="58"/>
      <c r="L227" s="58"/>
      <c r="M227" s="58"/>
      <c r="N227" s="58"/>
      <c r="O227" s="58"/>
      <c r="P227" s="58"/>
      <c r="Q227" s="58"/>
      <c r="R227" s="58"/>
    </row>
    <row r="228" spans="2:18" x14ac:dyDescent="0.25">
      <c r="B228" s="57"/>
      <c r="C228" s="46" t="s">
        <v>141</v>
      </c>
      <c r="D228" s="54">
        <v>831135</v>
      </c>
      <c r="E228" s="36">
        <v>0</v>
      </c>
      <c r="F228" s="47">
        <v>14</v>
      </c>
      <c r="G228" s="62"/>
      <c r="H228" s="62"/>
      <c r="I228" s="62"/>
      <c r="J228" s="62"/>
      <c r="K228" s="62"/>
      <c r="L228" s="62"/>
      <c r="M228" s="62"/>
      <c r="N228" s="62"/>
      <c r="O228" s="62"/>
      <c r="P228" s="62"/>
      <c r="Q228" s="62"/>
      <c r="R228" s="62"/>
    </row>
    <row r="229" spans="2:18" x14ac:dyDescent="0.25">
      <c r="B229" s="57"/>
      <c r="C229" s="46" t="s">
        <v>142</v>
      </c>
      <c r="D229" s="54">
        <v>37621325</v>
      </c>
      <c r="E229" s="36">
        <v>0</v>
      </c>
      <c r="F229" s="47">
        <v>7</v>
      </c>
      <c r="G229" s="62"/>
      <c r="H229" s="62"/>
      <c r="I229" s="62"/>
      <c r="J229" s="62"/>
      <c r="K229" s="62"/>
      <c r="L229" s="62"/>
      <c r="M229" s="62"/>
      <c r="N229" s="62"/>
      <c r="O229" s="62"/>
      <c r="P229" s="62"/>
      <c r="Q229" s="62"/>
      <c r="R229" s="62"/>
    </row>
    <row r="230" spans="2:18" x14ac:dyDescent="0.25">
      <c r="B230" s="57"/>
      <c r="C230" s="46" t="s">
        <v>143</v>
      </c>
      <c r="D230" s="54">
        <v>0</v>
      </c>
      <c r="E230" s="54">
        <v>0</v>
      </c>
      <c r="F230" s="47">
        <v>0</v>
      </c>
      <c r="G230" s="62"/>
      <c r="H230" s="62"/>
      <c r="I230" s="62"/>
      <c r="J230" s="62"/>
      <c r="K230" s="62"/>
      <c r="L230" s="62"/>
      <c r="M230" s="62"/>
      <c r="N230" s="62"/>
      <c r="O230" s="62"/>
      <c r="P230" s="62"/>
      <c r="Q230" s="62"/>
      <c r="R230" s="62"/>
    </row>
    <row r="231" spans="2:18" x14ac:dyDescent="0.25">
      <c r="B231" s="57"/>
      <c r="C231" s="46" t="s">
        <v>144</v>
      </c>
      <c r="D231" s="54">
        <v>0</v>
      </c>
      <c r="E231" s="36">
        <v>0</v>
      </c>
      <c r="F231" s="47">
        <v>0</v>
      </c>
      <c r="G231" s="62"/>
      <c r="H231" s="62"/>
      <c r="I231" s="62"/>
      <c r="J231" s="62"/>
      <c r="K231" s="62"/>
      <c r="L231" s="62"/>
      <c r="M231" s="62"/>
      <c r="N231" s="62"/>
      <c r="O231" s="62"/>
      <c r="P231" s="62"/>
      <c r="Q231" s="62"/>
      <c r="R231" s="62"/>
    </row>
    <row r="232" spans="2:18" x14ac:dyDescent="0.25">
      <c r="B232" s="57"/>
      <c r="C232" s="46" t="s">
        <v>145</v>
      </c>
      <c r="D232" s="54">
        <v>0</v>
      </c>
      <c r="E232" s="36">
        <v>0</v>
      </c>
      <c r="F232" s="47">
        <v>0</v>
      </c>
      <c r="G232" s="62"/>
      <c r="H232" s="62"/>
      <c r="I232" s="62"/>
      <c r="J232" s="62"/>
      <c r="K232" s="62"/>
      <c r="L232" s="62"/>
      <c r="M232" s="62"/>
      <c r="N232" s="62"/>
      <c r="O232" s="62"/>
      <c r="P232" s="62"/>
      <c r="Q232" s="62"/>
      <c r="R232" s="62"/>
    </row>
    <row r="233" spans="2:18" x14ac:dyDescent="0.25">
      <c r="B233" s="57"/>
      <c r="C233" s="46" t="s">
        <v>146</v>
      </c>
      <c r="D233" s="36">
        <v>37469</v>
      </c>
      <c r="E233" s="36">
        <v>0</v>
      </c>
      <c r="F233" s="47">
        <v>1</v>
      </c>
      <c r="G233" s="62"/>
      <c r="H233" s="62"/>
      <c r="I233" s="62"/>
      <c r="J233" s="62"/>
      <c r="K233" s="62"/>
      <c r="L233" s="62"/>
      <c r="M233" s="62"/>
      <c r="N233" s="62"/>
      <c r="O233" s="62"/>
      <c r="P233" s="62"/>
      <c r="Q233" s="62"/>
      <c r="R233" s="62"/>
    </row>
    <row r="234" spans="2:18" x14ac:dyDescent="0.25">
      <c r="B234" s="57"/>
      <c r="C234" s="37" t="s">
        <v>151</v>
      </c>
      <c r="D234" s="52">
        <v>71930584</v>
      </c>
      <c r="E234" s="38">
        <v>0</v>
      </c>
      <c r="F234" s="39">
        <v>54</v>
      </c>
      <c r="G234" s="58"/>
      <c r="H234" s="58"/>
      <c r="I234" s="58"/>
      <c r="J234" s="58"/>
      <c r="K234" s="58"/>
      <c r="L234" s="58"/>
      <c r="M234" s="58"/>
      <c r="N234" s="58"/>
      <c r="O234" s="58"/>
      <c r="P234" s="58"/>
      <c r="Q234" s="58"/>
      <c r="R234" s="58"/>
    </row>
    <row r="236" spans="2:18" x14ac:dyDescent="0.25">
      <c r="B236" s="34">
        <v>2023</v>
      </c>
      <c r="C236" s="40" t="s">
        <v>137</v>
      </c>
      <c r="D236" s="52">
        <v>141079568</v>
      </c>
      <c r="E236" s="52">
        <v>1321057</v>
      </c>
      <c r="F236" s="39">
        <v>218</v>
      </c>
      <c r="G236" s="58"/>
      <c r="H236" s="58"/>
      <c r="I236" s="58"/>
      <c r="J236" s="58"/>
      <c r="K236" s="58"/>
      <c r="L236" s="58"/>
      <c r="M236" s="58"/>
      <c r="N236" s="58"/>
      <c r="O236" s="58"/>
      <c r="P236" s="58"/>
      <c r="Q236" s="58"/>
      <c r="R236" s="58"/>
    </row>
    <row r="237" spans="2:18" x14ac:dyDescent="0.25">
      <c r="B237" s="57"/>
      <c r="C237" s="37" t="s">
        <v>148</v>
      </c>
      <c r="D237" s="52">
        <v>34614621</v>
      </c>
      <c r="E237" s="52">
        <v>1321057</v>
      </c>
      <c r="F237" s="39">
        <v>142</v>
      </c>
      <c r="G237" s="59"/>
      <c r="H237" s="58"/>
      <c r="I237" s="58"/>
      <c r="J237" s="58"/>
      <c r="K237" s="58"/>
      <c r="L237" s="58"/>
      <c r="M237" s="58"/>
      <c r="N237" s="58"/>
      <c r="O237" s="58"/>
      <c r="P237" s="58"/>
      <c r="Q237" s="58"/>
      <c r="R237" s="58"/>
    </row>
    <row r="238" spans="2:18" x14ac:dyDescent="0.25">
      <c r="B238" s="57"/>
      <c r="C238" s="46" t="s">
        <v>133</v>
      </c>
      <c r="D238" s="54">
        <v>17686787</v>
      </c>
      <c r="E238" s="54">
        <v>516510</v>
      </c>
      <c r="F238" s="47">
        <v>25</v>
      </c>
      <c r="G238" s="62">
        <v>324110</v>
      </c>
      <c r="H238" s="62">
        <v>324110</v>
      </c>
      <c r="I238" s="62">
        <v>325120</v>
      </c>
      <c r="J238" s="62"/>
      <c r="K238" s="62"/>
      <c r="L238" s="62"/>
      <c r="M238" s="62"/>
      <c r="N238" s="62"/>
      <c r="O238" s="62"/>
      <c r="P238" s="62"/>
      <c r="Q238" s="62"/>
      <c r="R238" s="62"/>
    </row>
    <row r="239" spans="2:18" x14ac:dyDescent="0.25">
      <c r="B239" s="57"/>
      <c r="C239" s="46" t="s">
        <v>118</v>
      </c>
      <c r="D239" s="54">
        <v>4366406</v>
      </c>
      <c r="E239" s="54">
        <v>41973</v>
      </c>
      <c r="F239" s="47">
        <v>27</v>
      </c>
      <c r="G239" s="62">
        <v>211111</v>
      </c>
      <c r="H239" s="62">
        <v>211112</v>
      </c>
      <c r="I239" s="62"/>
      <c r="J239" s="62"/>
      <c r="K239" s="62"/>
      <c r="L239" s="62"/>
      <c r="M239" s="62"/>
      <c r="N239" s="62"/>
      <c r="O239" s="62"/>
      <c r="P239" s="62"/>
      <c r="Q239" s="62"/>
      <c r="R239" s="62"/>
    </row>
    <row r="240" spans="2:18" x14ac:dyDescent="0.25">
      <c r="B240" s="57"/>
      <c r="C240" s="46" t="s">
        <v>134</v>
      </c>
      <c r="D240" s="54">
        <v>7631280</v>
      </c>
      <c r="E240" s="54">
        <v>478546</v>
      </c>
      <c r="F240" s="47">
        <v>14</v>
      </c>
      <c r="G240" s="62">
        <v>327123</v>
      </c>
      <c r="H240" s="62">
        <v>327310</v>
      </c>
      <c r="I240" s="62">
        <v>327410</v>
      </c>
      <c r="J240" s="62">
        <v>327420</v>
      </c>
      <c r="K240" s="62"/>
      <c r="L240" s="62"/>
      <c r="M240" s="62"/>
      <c r="N240" s="62"/>
      <c r="O240" s="62"/>
      <c r="P240" s="62"/>
      <c r="Q240" s="62"/>
      <c r="R240" s="62"/>
    </row>
    <row r="241" spans="2:18" x14ac:dyDescent="0.25">
      <c r="B241" s="57"/>
      <c r="C241" s="46" t="s">
        <v>135</v>
      </c>
      <c r="D241" s="54">
        <v>0</v>
      </c>
      <c r="E241" s="54">
        <v>0</v>
      </c>
      <c r="F241" s="47">
        <v>0</v>
      </c>
      <c r="G241" s="62"/>
      <c r="H241" s="62"/>
      <c r="I241" s="62"/>
      <c r="J241" s="62"/>
      <c r="K241" s="62"/>
      <c r="L241" s="62"/>
      <c r="M241" s="62"/>
      <c r="N241" s="62"/>
      <c r="O241" s="62"/>
      <c r="P241" s="62"/>
      <c r="Q241" s="62"/>
      <c r="R241" s="62"/>
    </row>
    <row r="242" spans="2:18" x14ac:dyDescent="0.25">
      <c r="B242" s="57"/>
      <c r="C242" s="46" t="s">
        <v>122</v>
      </c>
      <c r="D242" s="54">
        <v>636096</v>
      </c>
      <c r="E242" s="54">
        <v>82515</v>
      </c>
      <c r="F242" s="47">
        <v>14</v>
      </c>
      <c r="G242" s="62">
        <v>311421</v>
      </c>
      <c r="H242" s="62">
        <v>311422</v>
      </c>
      <c r="I242" s="62"/>
      <c r="J242" s="62"/>
      <c r="K242" s="62"/>
      <c r="L242" s="62"/>
      <c r="M242" s="62"/>
      <c r="N242" s="62"/>
      <c r="O242" s="62"/>
      <c r="P242" s="62"/>
      <c r="Q242" s="62"/>
      <c r="R242" s="62"/>
    </row>
    <row r="243" spans="2:18" x14ac:dyDescent="0.25">
      <c r="B243" s="57"/>
      <c r="C243" s="46" t="s">
        <v>125</v>
      </c>
      <c r="D243" s="54">
        <v>411270</v>
      </c>
      <c r="E243" s="54">
        <v>28254</v>
      </c>
      <c r="F243" s="47">
        <v>13</v>
      </c>
      <c r="G243" s="62">
        <v>111419</v>
      </c>
      <c r="H243" s="62">
        <v>311313</v>
      </c>
      <c r="I243" s="62">
        <v>311423</v>
      </c>
      <c r="J243" s="62">
        <v>311615</v>
      </c>
      <c r="K243" s="62">
        <v>311911</v>
      </c>
      <c r="L243" s="62">
        <v>311919</v>
      </c>
      <c r="M243" s="62">
        <v>311991</v>
      </c>
      <c r="N243" s="62">
        <v>312120</v>
      </c>
      <c r="O243" s="62">
        <v>312130</v>
      </c>
      <c r="P243" s="62"/>
      <c r="Q243" s="62"/>
      <c r="R243" s="62"/>
    </row>
    <row r="244" spans="2:18" x14ac:dyDescent="0.25">
      <c r="B244" s="57"/>
      <c r="C244" s="46" t="s">
        <v>126</v>
      </c>
      <c r="D244" s="54">
        <v>354486</v>
      </c>
      <c r="E244" s="54">
        <v>32816</v>
      </c>
      <c r="F244" s="47">
        <v>8</v>
      </c>
      <c r="G244" s="62">
        <v>311513</v>
      </c>
      <c r="H244" s="62">
        <v>311514</v>
      </c>
      <c r="I244" s="62"/>
      <c r="J244" s="62"/>
      <c r="K244" s="62"/>
      <c r="L244" s="62"/>
      <c r="M244" s="62"/>
      <c r="N244" s="62"/>
      <c r="O244" s="62"/>
      <c r="P244" s="62"/>
      <c r="Q244" s="62"/>
      <c r="R244" s="62"/>
    </row>
    <row r="245" spans="2:18" x14ac:dyDescent="0.25">
      <c r="B245" s="57"/>
      <c r="C245" s="46" t="s">
        <v>123</v>
      </c>
      <c r="D245" s="54">
        <v>559808</v>
      </c>
      <c r="E245" s="54">
        <v>33758</v>
      </c>
      <c r="F245" s="47">
        <v>9</v>
      </c>
      <c r="G245" s="62">
        <v>327211</v>
      </c>
      <c r="H245" s="62">
        <v>327213</v>
      </c>
      <c r="I245" s="62">
        <v>327993</v>
      </c>
      <c r="J245" s="62"/>
      <c r="K245" s="62"/>
      <c r="L245" s="62"/>
      <c r="M245" s="62"/>
      <c r="N245" s="62"/>
      <c r="O245" s="62"/>
      <c r="P245" s="62"/>
      <c r="Q245" s="62"/>
      <c r="R245" s="62"/>
    </row>
    <row r="246" spans="2:18" x14ac:dyDescent="0.25">
      <c r="B246" s="57"/>
      <c r="C246" s="46" t="s">
        <v>124</v>
      </c>
      <c r="D246" s="54">
        <v>380823</v>
      </c>
      <c r="E246" s="54">
        <v>14691</v>
      </c>
      <c r="F246" s="47">
        <v>5</v>
      </c>
      <c r="G246" s="62">
        <v>322121</v>
      </c>
      <c r="H246" s="62">
        <v>322130</v>
      </c>
      <c r="I246" s="62"/>
      <c r="J246" s="62"/>
      <c r="K246" s="62"/>
      <c r="L246" s="62"/>
      <c r="M246" s="62"/>
      <c r="N246" s="62"/>
      <c r="O246" s="62"/>
      <c r="P246" s="62"/>
      <c r="Q246" s="62"/>
      <c r="R246" s="62"/>
    </row>
    <row r="247" spans="2:18" x14ac:dyDescent="0.25">
      <c r="B247" s="57"/>
      <c r="C247" s="46" t="s">
        <v>136</v>
      </c>
      <c r="D247" s="54">
        <v>317156</v>
      </c>
      <c r="E247" s="54">
        <v>37673</v>
      </c>
      <c r="F247" s="47">
        <v>6</v>
      </c>
      <c r="G247" s="62">
        <v>331221</v>
      </c>
      <c r="H247" s="62">
        <v>331314</v>
      </c>
      <c r="I247" s="62">
        <v>331492</v>
      </c>
      <c r="J247" s="62">
        <v>331511</v>
      </c>
      <c r="K247" s="62">
        <v>332112</v>
      </c>
      <c r="L247" s="62"/>
      <c r="M247" s="62"/>
      <c r="N247" s="62"/>
      <c r="O247" s="62"/>
      <c r="P247" s="62"/>
      <c r="Q247" s="62"/>
      <c r="R247" s="62"/>
    </row>
    <row r="248" spans="2:18" x14ac:dyDescent="0.25">
      <c r="B248" s="57"/>
      <c r="C248" s="46" t="s">
        <v>139</v>
      </c>
      <c r="D248" s="54">
        <v>386273</v>
      </c>
      <c r="E248" s="54">
        <v>1341</v>
      </c>
      <c r="F248" s="47">
        <v>8</v>
      </c>
      <c r="G248" s="62">
        <v>325188</v>
      </c>
      <c r="H248" s="62">
        <v>325193</v>
      </c>
      <c r="I248" s="62">
        <v>325194</v>
      </c>
      <c r="J248" s="62">
        <v>325199</v>
      </c>
      <c r="K248" s="62">
        <v>325412</v>
      </c>
      <c r="L248" s="62">
        <v>325414</v>
      </c>
      <c r="M248" s="62"/>
      <c r="N248" s="62"/>
      <c r="O248" s="62"/>
      <c r="P248" s="62"/>
      <c r="Q248" s="62"/>
      <c r="R248" s="62"/>
    </row>
    <row r="249" spans="2:18" x14ac:dyDescent="0.25">
      <c r="B249" s="57"/>
      <c r="C249" s="46" t="s">
        <v>157</v>
      </c>
      <c r="D249" s="54">
        <v>1884236</v>
      </c>
      <c r="E249" s="54">
        <v>52980</v>
      </c>
      <c r="F249" s="47">
        <v>14</v>
      </c>
      <c r="G249" s="62">
        <v>221112</v>
      </c>
      <c r="H249" s="62">
        <v>212391</v>
      </c>
      <c r="I249" s="62">
        <v>212399</v>
      </c>
      <c r="J249" s="62">
        <v>313310</v>
      </c>
      <c r="K249" s="62">
        <v>333611</v>
      </c>
      <c r="L249" s="62">
        <v>336111</v>
      </c>
      <c r="M249" s="62">
        <v>333612</v>
      </c>
      <c r="N249" s="62">
        <v>488119</v>
      </c>
      <c r="O249" s="62">
        <v>562213</v>
      </c>
      <c r="P249" s="62"/>
      <c r="Q249" s="62"/>
      <c r="R249" s="62"/>
    </row>
    <row r="250" spans="2:18" x14ac:dyDescent="0.25">
      <c r="B250" s="57"/>
      <c r="C250" s="37" t="s">
        <v>149</v>
      </c>
      <c r="D250" s="52">
        <f>SUM(D251:D256)</f>
        <v>36818593</v>
      </c>
      <c r="E250" s="52">
        <f>SUM(E251:E256)</f>
        <v>0</v>
      </c>
      <c r="F250" s="55">
        <f>SUM(F251:F256)</f>
        <v>22</v>
      </c>
      <c r="G250" s="58"/>
      <c r="H250" s="58"/>
      <c r="I250" s="58"/>
      <c r="J250" s="58"/>
      <c r="K250" s="58"/>
      <c r="L250" s="58"/>
      <c r="M250" s="58"/>
      <c r="N250" s="58"/>
      <c r="O250" s="58"/>
      <c r="P250" s="58"/>
      <c r="Q250" s="58"/>
      <c r="R250" s="58"/>
    </row>
    <row r="251" spans="2:18" x14ac:dyDescent="0.25">
      <c r="B251" s="57"/>
      <c r="C251" s="46" t="s">
        <v>141</v>
      </c>
      <c r="D251" s="54">
        <v>795047</v>
      </c>
      <c r="E251" s="36">
        <v>0</v>
      </c>
      <c r="F251" s="47">
        <v>14</v>
      </c>
      <c r="G251" s="62"/>
      <c r="H251" s="62"/>
      <c r="I251" s="62"/>
      <c r="J251" s="62"/>
      <c r="K251" s="62"/>
      <c r="L251" s="62"/>
      <c r="M251" s="62"/>
      <c r="N251" s="62"/>
      <c r="O251" s="62"/>
      <c r="P251" s="62"/>
      <c r="Q251" s="62"/>
      <c r="R251" s="62"/>
    </row>
    <row r="252" spans="2:18" x14ac:dyDescent="0.25">
      <c r="B252" s="57"/>
      <c r="C252" s="46" t="s">
        <v>142</v>
      </c>
      <c r="D252" s="54">
        <v>35987704</v>
      </c>
      <c r="E252" s="36">
        <v>0</v>
      </c>
      <c r="F252" s="47">
        <v>7</v>
      </c>
      <c r="G252" s="62"/>
      <c r="H252" s="62"/>
      <c r="I252" s="62"/>
      <c r="J252" s="62"/>
      <c r="K252" s="62"/>
      <c r="L252" s="62"/>
      <c r="M252" s="62"/>
      <c r="N252" s="62"/>
      <c r="O252" s="62"/>
      <c r="P252" s="62"/>
      <c r="Q252" s="62"/>
      <c r="R252" s="62"/>
    </row>
    <row r="253" spans="2:18" x14ac:dyDescent="0.25">
      <c r="B253" s="57"/>
      <c r="C253" s="46" t="s">
        <v>143</v>
      </c>
      <c r="D253" s="54">
        <v>0</v>
      </c>
      <c r="E253" s="54">
        <v>0</v>
      </c>
      <c r="F253" s="47">
        <v>0</v>
      </c>
      <c r="G253" s="62"/>
      <c r="H253" s="62"/>
      <c r="I253" s="62"/>
      <c r="J253" s="62"/>
      <c r="K253" s="62"/>
      <c r="L253" s="62"/>
      <c r="M253" s="62"/>
      <c r="N253" s="62"/>
      <c r="O253" s="62"/>
      <c r="P253" s="62"/>
      <c r="Q253" s="62"/>
      <c r="R253" s="62"/>
    </row>
    <row r="254" spans="2:18" x14ac:dyDescent="0.25">
      <c r="B254" s="57"/>
      <c r="C254" s="46" t="s">
        <v>144</v>
      </c>
      <c r="D254" s="54">
        <v>0</v>
      </c>
      <c r="E254" s="36">
        <v>0</v>
      </c>
      <c r="F254" s="47">
        <v>0</v>
      </c>
      <c r="G254" s="62"/>
      <c r="H254" s="62"/>
      <c r="I254" s="62"/>
      <c r="J254" s="62"/>
      <c r="K254" s="62"/>
      <c r="L254" s="62"/>
      <c r="M254" s="62"/>
      <c r="N254" s="62"/>
      <c r="O254" s="62"/>
      <c r="P254" s="62"/>
      <c r="Q254" s="62"/>
      <c r="R254" s="62"/>
    </row>
    <row r="255" spans="2:18" x14ac:dyDescent="0.25">
      <c r="B255" s="57"/>
      <c r="C255" s="46" t="s">
        <v>145</v>
      </c>
      <c r="D255" s="54">
        <v>0</v>
      </c>
      <c r="E255" s="36">
        <v>0</v>
      </c>
      <c r="F255" s="47">
        <v>0</v>
      </c>
      <c r="G255" s="62"/>
      <c r="H255" s="62"/>
      <c r="I255" s="62"/>
      <c r="J255" s="62"/>
      <c r="K255" s="62"/>
      <c r="L255" s="62"/>
      <c r="M255" s="62"/>
      <c r="N255" s="62"/>
      <c r="O255" s="62"/>
      <c r="P255" s="62"/>
      <c r="Q255" s="62"/>
      <c r="R255" s="62"/>
    </row>
    <row r="256" spans="2:18" x14ac:dyDescent="0.25">
      <c r="B256" s="57"/>
      <c r="C256" s="46" t="s">
        <v>146</v>
      </c>
      <c r="D256" s="36">
        <v>35842</v>
      </c>
      <c r="E256" s="36">
        <v>0</v>
      </c>
      <c r="F256" s="47">
        <v>1</v>
      </c>
      <c r="G256" s="62"/>
      <c r="H256" s="62"/>
      <c r="I256" s="62"/>
      <c r="J256" s="62"/>
      <c r="K256" s="62"/>
      <c r="L256" s="62"/>
      <c r="M256" s="62"/>
      <c r="N256" s="62"/>
      <c r="O256" s="62"/>
      <c r="P256" s="62"/>
      <c r="Q256" s="62"/>
      <c r="R256" s="62"/>
    </row>
    <row r="257" spans="2:18" x14ac:dyDescent="0.25">
      <c r="B257" s="57"/>
      <c r="C257" s="37" t="s">
        <v>151</v>
      </c>
      <c r="D257" s="52">
        <v>69646354</v>
      </c>
      <c r="E257" s="38">
        <v>0</v>
      </c>
      <c r="F257" s="39">
        <v>54</v>
      </c>
      <c r="G257" s="58"/>
      <c r="H257" s="58"/>
      <c r="I257" s="58"/>
      <c r="J257" s="58"/>
      <c r="K257" s="58"/>
      <c r="L257" s="58"/>
      <c r="M257" s="58"/>
      <c r="N257" s="58"/>
      <c r="O257" s="58"/>
      <c r="P257" s="58"/>
      <c r="Q257" s="58"/>
      <c r="R257" s="58"/>
    </row>
    <row r="259" spans="2:18" x14ac:dyDescent="0.25">
      <c r="B259" s="34">
        <v>2024</v>
      </c>
      <c r="C259" s="40" t="s">
        <v>137</v>
      </c>
      <c r="D259" s="52">
        <v>139935963</v>
      </c>
      <c r="E259" s="52">
        <v>2917658</v>
      </c>
      <c r="F259" s="39">
        <v>213</v>
      </c>
      <c r="G259" s="58"/>
      <c r="H259" s="58"/>
      <c r="I259" s="58"/>
      <c r="J259" s="58"/>
      <c r="K259" s="58"/>
      <c r="L259" s="58"/>
      <c r="M259" s="58"/>
      <c r="N259" s="58"/>
      <c r="O259" s="58"/>
      <c r="P259" s="58"/>
      <c r="Q259" s="58"/>
      <c r="R259" s="58"/>
    </row>
    <row r="260" spans="2:18" x14ac:dyDescent="0.25">
      <c r="B260" s="57"/>
      <c r="C260" s="37" t="s">
        <v>148</v>
      </c>
      <c r="D260" s="52">
        <v>36722507</v>
      </c>
      <c r="E260" s="52">
        <v>2917658</v>
      </c>
      <c r="F260" s="39">
        <v>137</v>
      </c>
      <c r="G260" s="59"/>
      <c r="H260" s="58"/>
      <c r="I260" s="58"/>
      <c r="J260" s="58"/>
      <c r="K260" s="58"/>
      <c r="L260" s="58"/>
      <c r="M260" s="58"/>
      <c r="N260" s="58"/>
      <c r="O260" s="58"/>
      <c r="P260" s="58"/>
      <c r="Q260" s="58"/>
      <c r="R260" s="58"/>
    </row>
    <row r="261" spans="2:18" x14ac:dyDescent="0.25">
      <c r="B261" s="57"/>
      <c r="C261" s="46" t="s">
        <v>133</v>
      </c>
      <c r="D261" s="54">
        <v>21072069</v>
      </c>
      <c r="E261" s="54">
        <v>2392844</v>
      </c>
      <c r="F261" s="47">
        <v>24</v>
      </c>
      <c r="G261" s="62">
        <v>324110</v>
      </c>
      <c r="H261" s="62">
        <v>324199</v>
      </c>
      <c r="I261" s="62">
        <v>325120</v>
      </c>
      <c r="J261" s="62"/>
      <c r="K261" s="62"/>
      <c r="L261" s="62"/>
      <c r="M261" s="62"/>
      <c r="N261" s="62"/>
      <c r="O261" s="62"/>
      <c r="P261" s="62"/>
      <c r="Q261" s="62"/>
      <c r="R261" s="62"/>
    </row>
    <row r="262" spans="2:18" x14ac:dyDescent="0.25">
      <c r="B262" s="57"/>
      <c r="C262" s="46" t="s">
        <v>118</v>
      </c>
      <c r="D262" s="54">
        <v>4212041</v>
      </c>
      <c r="E262" s="54">
        <v>18170</v>
      </c>
      <c r="F262" s="47">
        <v>22</v>
      </c>
      <c r="G262" s="62">
        <v>211111</v>
      </c>
      <c r="H262" s="62">
        <v>211112</v>
      </c>
      <c r="I262" s="62"/>
      <c r="J262" s="62"/>
      <c r="K262" s="62"/>
      <c r="L262" s="62"/>
      <c r="M262" s="62"/>
      <c r="N262" s="62"/>
      <c r="O262" s="62"/>
      <c r="P262" s="62"/>
      <c r="Q262" s="62"/>
      <c r="R262" s="62"/>
    </row>
    <row r="263" spans="2:18" x14ac:dyDescent="0.25">
      <c r="B263" s="57"/>
      <c r="C263" s="46" t="s">
        <v>134</v>
      </c>
      <c r="D263" s="54">
        <v>7096407</v>
      </c>
      <c r="E263" s="54">
        <v>303689</v>
      </c>
      <c r="F263" s="47">
        <v>14</v>
      </c>
      <c r="G263" s="62">
        <v>327123</v>
      </c>
      <c r="H263" s="62">
        <v>327310</v>
      </c>
      <c r="I263" s="62">
        <v>327410</v>
      </c>
      <c r="J263" s="62">
        <v>327420</v>
      </c>
      <c r="K263" s="62"/>
      <c r="L263" s="62"/>
      <c r="M263" s="62"/>
      <c r="N263" s="62"/>
      <c r="O263" s="62"/>
      <c r="P263" s="62"/>
      <c r="Q263" s="62"/>
      <c r="R263" s="62"/>
    </row>
    <row r="264" spans="2:18" x14ac:dyDescent="0.25">
      <c r="B264" s="57"/>
      <c r="C264" s="46" t="s">
        <v>135</v>
      </c>
      <c r="D264" s="54"/>
      <c r="E264" s="54"/>
      <c r="G264" s="62"/>
      <c r="H264" s="62"/>
      <c r="I264" s="62"/>
      <c r="J264" s="62"/>
      <c r="K264" s="62"/>
      <c r="L264" s="62"/>
      <c r="M264" s="62"/>
      <c r="N264" s="62"/>
      <c r="O264" s="62"/>
      <c r="P264" s="62"/>
      <c r="Q264" s="62"/>
      <c r="R264" s="62"/>
    </row>
    <row r="265" spans="2:18" x14ac:dyDescent="0.25">
      <c r="B265" s="57"/>
      <c r="C265" s="46" t="s">
        <v>122</v>
      </c>
      <c r="D265" s="54">
        <v>497308</v>
      </c>
      <c r="E265" s="54">
        <v>23291</v>
      </c>
      <c r="F265" s="47">
        <v>13</v>
      </c>
      <c r="G265" s="62">
        <v>311421</v>
      </c>
      <c r="H265" s="62"/>
      <c r="I265" s="62"/>
      <c r="J265" s="62"/>
      <c r="K265" s="62"/>
      <c r="L265" s="62"/>
      <c r="M265" s="62"/>
      <c r="N265" s="62"/>
      <c r="O265" s="62"/>
      <c r="P265" s="62"/>
      <c r="Q265" s="62"/>
      <c r="R265" s="62"/>
    </row>
    <row r="266" spans="2:18" x14ac:dyDescent="0.25">
      <c r="B266" s="57"/>
      <c r="C266" s="46" t="s">
        <v>125</v>
      </c>
      <c r="D266" s="54">
        <v>376944</v>
      </c>
      <c r="E266" s="54">
        <v>17977</v>
      </c>
      <c r="F266" s="47">
        <v>13</v>
      </c>
      <c r="G266" s="62">
        <v>111419</v>
      </c>
      <c r="H266" s="62">
        <v>311313</v>
      </c>
      <c r="I266" s="62">
        <v>311423</v>
      </c>
      <c r="J266" s="62">
        <v>311615</v>
      </c>
      <c r="K266" s="62">
        <v>311911</v>
      </c>
      <c r="L266" s="62">
        <v>311919</v>
      </c>
      <c r="M266" s="62">
        <v>311991</v>
      </c>
      <c r="N266" s="62">
        <v>312120</v>
      </c>
      <c r="O266" s="62">
        <v>312130</v>
      </c>
      <c r="P266" s="62"/>
      <c r="Q266" s="62"/>
      <c r="R266" s="62"/>
    </row>
    <row r="267" spans="2:18" x14ac:dyDescent="0.25">
      <c r="B267" s="57"/>
      <c r="C267" s="46" t="s">
        <v>126</v>
      </c>
      <c r="D267" s="54">
        <v>336301</v>
      </c>
      <c r="E267" s="54">
        <v>29856</v>
      </c>
      <c r="F267" s="47">
        <v>8</v>
      </c>
      <c r="G267" s="62">
        <v>311513</v>
      </c>
      <c r="H267" s="62">
        <v>311514</v>
      </c>
      <c r="I267" s="62"/>
      <c r="J267" s="62"/>
      <c r="K267" s="62"/>
      <c r="L267" s="62"/>
      <c r="M267" s="62"/>
      <c r="N267" s="62"/>
      <c r="O267" s="62"/>
      <c r="P267" s="62"/>
      <c r="Q267" s="62"/>
      <c r="R267" s="62"/>
    </row>
    <row r="268" spans="2:18" x14ac:dyDescent="0.25">
      <c r="B268" s="57"/>
      <c r="C268" s="46" t="s">
        <v>123</v>
      </c>
      <c r="D268" s="54">
        <v>490142</v>
      </c>
      <c r="E268" s="54">
        <v>19613</v>
      </c>
      <c r="F268" s="47">
        <v>9</v>
      </c>
      <c r="G268" s="62">
        <v>327211</v>
      </c>
      <c r="H268" s="62">
        <v>327213</v>
      </c>
      <c r="I268" s="62">
        <v>327993</v>
      </c>
      <c r="J268" s="62"/>
      <c r="K268" s="62"/>
      <c r="L268" s="62"/>
      <c r="M268" s="62"/>
      <c r="N268" s="62"/>
      <c r="O268" s="62"/>
      <c r="P268" s="62"/>
      <c r="Q268" s="62"/>
      <c r="R268" s="62"/>
    </row>
    <row r="269" spans="2:18" x14ac:dyDescent="0.25">
      <c r="B269" s="57"/>
      <c r="C269" s="46" t="s">
        <v>124</v>
      </c>
      <c r="D269" s="54">
        <v>353368</v>
      </c>
      <c r="E269" s="54">
        <v>6640</v>
      </c>
      <c r="F269" s="47">
        <v>5</v>
      </c>
      <c r="G269" s="62">
        <v>322121</v>
      </c>
      <c r="H269" s="62">
        <v>322130</v>
      </c>
      <c r="I269" s="62"/>
      <c r="J269" s="62"/>
      <c r="K269" s="62"/>
      <c r="L269" s="62"/>
      <c r="M269" s="62"/>
      <c r="N269" s="62"/>
      <c r="O269" s="62"/>
      <c r="P269" s="62"/>
      <c r="Q269" s="62"/>
      <c r="R269" s="62"/>
    </row>
    <row r="270" spans="2:18" x14ac:dyDescent="0.25">
      <c r="B270" s="57"/>
      <c r="C270" s="46" t="s">
        <v>136</v>
      </c>
      <c r="D270" s="54">
        <v>253266</v>
      </c>
      <c r="E270" s="54">
        <v>19569</v>
      </c>
      <c r="F270" s="47">
        <v>6</v>
      </c>
      <c r="G270" s="62">
        <v>331221</v>
      </c>
      <c r="H270" s="62">
        <v>331314</v>
      </c>
      <c r="I270" s="62">
        <v>331492</v>
      </c>
      <c r="J270" s="62">
        <v>331511</v>
      </c>
      <c r="K270" s="62">
        <v>332112</v>
      </c>
      <c r="L270" s="62"/>
      <c r="M270" s="62"/>
      <c r="N270" s="62"/>
      <c r="O270" s="62"/>
      <c r="P270" s="62"/>
      <c r="Q270" s="62"/>
      <c r="R270" s="62"/>
    </row>
    <row r="271" spans="2:18" x14ac:dyDescent="0.25">
      <c r="B271" s="57"/>
      <c r="C271" s="46" t="s">
        <v>139</v>
      </c>
      <c r="D271" s="54">
        <v>361235</v>
      </c>
      <c r="E271" s="54">
        <v>0</v>
      </c>
      <c r="F271" s="47">
        <v>8</v>
      </c>
      <c r="G271" s="62">
        <v>325188</v>
      </c>
      <c r="H271" s="62">
        <v>325193</v>
      </c>
      <c r="I271" s="62">
        <v>325194</v>
      </c>
      <c r="J271" s="62">
        <v>325199</v>
      </c>
      <c r="K271" s="62">
        <v>325412</v>
      </c>
      <c r="L271" s="62">
        <v>325414</v>
      </c>
      <c r="M271" s="62"/>
      <c r="N271" s="62"/>
      <c r="O271" s="62"/>
      <c r="P271" s="62"/>
      <c r="Q271" s="62"/>
      <c r="R271" s="62"/>
    </row>
    <row r="272" spans="2:18" x14ac:dyDescent="0.25">
      <c r="B272" s="57"/>
      <c r="C272" s="46" t="s">
        <v>157</v>
      </c>
      <c r="D272" s="3">
        <v>1673426</v>
      </c>
      <c r="E272" s="54">
        <v>86009</v>
      </c>
      <c r="F272" s="47">
        <v>15</v>
      </c>
      <c r="G272" s="62">
        <v>221112</v>
      </c>
      <c r="H272" s="62">
        <v>212299</v>
      </c>
      <c r="I272" s="62">
        <v>212391</v>
      </c>
      <c r="J272" s="62">
        <v>212399</v>
      </c>
      <c r="K272" s="62">
        <v>313310</v>
      </c>
      <c r="L272" s="62">
        <v>333611</v>
      </c>
      <c r="M272" s="62">
        <v>336111</v>
      </c>
      <c r="N272" s="62">
        <v>333612</v>
      </c>
      <c r="O272" s="62">
        <v>488119</v>
      </c>
      <c r="P272" s="62">
        <v>562213</v>
      </c>
      <c r="Q272" s="62"/>
      <c r="R272" s="62"/>
    </row>
    <row r="273" spans="2:18" x14ac:dyDescent="0.25">
      <c r="B273" s="57"/>
      <c r="C273" s="37" t="s">
        <v>149</v>
      </c>
      <c r="D273" s="52">
        <f>SUM(D274:D279)</f>
        <v>35174255</v>
      </c>
      <c r="E273" s="52">
        <f>SUM(E274:E279)</f>
        <v>0</v>
      </c>
      <c r="F273" s="55">
        <f>SUM(F274:F279)</f>
        <v>22</v>
      </c>
      <c r="G273" s="58"/>
      <c r="H273" s="58"/>
      <c r="I273" s="58"/>
      <c r="J273" s="58"/>
      <c r="K273" s="58"/>
      <c r="L273" s="58"/>
      <c r="M273" s="58"/>
      <c r="N273" s="58"/>
      <c r="O273" s="58"/>
      <c r="P273" s="58"/>
      <c r="Q273" s="58"/>
      <c r="R273" s="58"/>
    </row>
    <row r="274" spans="2:18" x14ac:dyDescent="0.25">
      <c r="B274" s="57"/>
      <c r="C274" s="46" t="s">
        <v>141</v>
      </c>
      <c r="D274" s="54">
        <v>785957</v>
      </c>
      <c r="E274" s="36">
        <v>0</v>
      </c>
      <c r="F274" s="47">
        <v>14</v>
      </c>
      <c r="G274" s="62"/>
      <c r="H274" s="62"/>
      <c r="I274" s="62"/>
      <c r="J274" s="62"/>
      <c r="K274" s="62"/>
      <c r="L274" s="62"/>
      <c r="M274" s="62"/>
      <c r="N274" s="62"/>
      <c r="O274" s="62"/>
      <c r="P274" s="62"/>
      <c r="Q274" s="62"/>
      <c r="R274" s="62"/>
    </row>
    <row r="275" spans="2:18" x14ac:dyDescent="0.25">
      <c r="B275" s="57"/>
      <c r="C275" s="46" t="s">
        <v>142</v>
      </c>
      <c r="D275" s="54">
        <v>34354083</v>
      </c>
      <c r="E275" s="36">
        <v>0</v>
      </c>
      <c r="F275" s="47">
        <v>7</v>
      </c>
      <c r="G275" s="62"/>
      <c r="H275" s="62"/>
      <c r="I275" s="62"/>
      <c r="J275" s="62"/>
      <c r="K275" s="62"/>
      <c r="L275" s="62"/>
      <c r="M275" s="62"/>
      <c r="N275" s="62"/>
      <c r="O275" s="62"/>
      <c r="P275" s="62"/>
      <c r="Q275" s="62"/>
      <c r="R275" s="62"/>
    </row>
    <row r="276" spans="2:18" x14ac:dyDescent="0.25">
      <c r="B276" s="57"/>
      <c r="C276" s="46" t="s">
        <v>143</v>
      </c>
      <c r="D276" s="54">
        <v>0</v>
      </c>
      <c r="E276" s="54">
        <v>0</v>
      </c>
      <c r="F276" s="47">
        <v>0</v>
      </c>
      <c r="G276" s="62"/>
      <c r="H276" s="62"/>
      <c r="I276" s="62"/>
      <c r="J276" s="62"/>
      <c r="K276" s="62"/>
      <c r="L276" s="62"/>
      <c r="M276" s="62"/>
      <c r="N276" s="62"/>
      <c r="O276" s="62"/>
      <c r="P276" s="62"/>
      <c r="Q276" s="62"/>
      <c r="R276" s="62"/>
    </row>
    <row r="277" spans="2:18" x14ac:dyDescent="0.25">
      <c r="B277" s="57"/>
      <c r="C277" s="46" t="s">
        <v>144</v>
      </c>
      <c r="D277" s="54">
        <v>0</v>
      </c>
      <c r="E277" s="36">
        <v>0</v>
      </c>
      <c r="F277" s="47">
        <v>0</v>
      </c>
      <c r="G277" s="62"/>
      <c r="H277" s="62"/>
      <c r="I277" s="62"/>
      <c r="J277" s="62"/>
      <c r="K277" s="62"/>
      <c r="L277" s="62"/>
      <c r="M277" s="62"/>
      <c r="N277" s="62"/>
      <c r="O277" s="62"/>
      <c r="P277" s="62"/>
      <c r="Q277" s="62"/>
      <c r="R277" s="62"/>
    </row>
    <row r="278" spans="2:18" x14ac:dyDescent="0.25">
      <c r="B278" s="57"/>
      <c r="C278" s="46" t="s">
        <v>145</v>
      </c>
      <c r="D278" s="54">
        <v>0</v>
      </c>
      <c r="E278" s="36">
        <v>0</v>
      </c>
      <c r="F278" s="47">
        <v>0</v>
      </c>
      <c r="G278" s="62"/>
      <c r="H278" s="62"/>
      <c r="I278" s="62"/>
      <c r="J278" s="62"/>
      <c r="K278" s="62"/>
      <c r="L278" s="62"/>
      <c r="M278" s="62"/>
      <c r="N278" s="62"/>
      <c r="O278" s="62"/>
      <c r="P278" s="62"/>
      <c r="Q278" s="62"/>
      <c r="R278" s="62"/>
    </row>
    <row r="279" spans="2:18" x14ac:dyDescent="0.25">
      <c r="B279" s="57"/>
      <c r="C279" s="46" t="s">
        <v>146</v>
      </c>
      <c r="D279" s="36">
        <v>34215</v>
      </c>
      <c r="E279" s="36">
        <v>0</v>
      </c>
      <c r="F279" s="47">
        <v>1</v>
      </c>
      <c r="G279" s="62"/>
      <c r="H279" s="62"/>
      <c r="I279" s="62"/>
      <c r="J279" s="62"/>
      <c r="K279" s="62"/>
      <c r="L279" s="62"/>
      <c r="M279" s="62"/>
      <c r="N279" s="62"/>
      <c r="O279" s="62"/>
      <c r="P279" s="62"/>
      <c r="Q279" s="62"/>
      <c r="R279" s="62"/>
    </row>
    <row r="280" spans="2:18" x14ac:dyDescent="0.25">
      <c r="B280" s="57"/>
      <c r="C280" s="37" t="s">
        <v>151</v>
      </c>
      <c r="D280" s="52">
        <v>68066201</v>
      </c>
      <c r="E280" s="38">
        <v>0</v>
      </c>
      <c r="F280" s="39">
        <v>54</v>
      </c>
      <c r="G280" s="58"/>
      <c r="H280" s="58"/>
      <c r="I280" s="58"/>
      <c r="J280" s="58"/>
      <c r="K280" s="58"/>
      <c r="L280" s="58"/>
      <c r="M280" s="58"/>
      <c r="N280" s="58"/>
      <c r="O280" s="58"/>
      <c r="P280" s="58"/>
      <c r="Q280" s="58"/>
      <c r="R280" s="58"/>
    </row>
    <row r="283" spans="2:18" x14ac:dyDescent="0.25">
      <c r="B283" s="1" t="s">
        <v>196</v>
      </c>
      <c r="C283" s="1" t="s">
        <v>197</v>
      </c>
    </row>
    <row r="284" spans="2:18" x14ac:dyDescent="0.25">
      <c r="C284" s="29" t="s">
        <v>198</v>
      </c>
    </row>
  </sheetData>
  <hyperlinks>
    <hyperlink ref="C284" r:id="rId1" xr:uid="{993B8C3B-0754-0F48-9F72-5BC41769848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EC103-74DC-F04B-BA81-7157085A73A4}">
  <sheetPr>
    <tabColor theme="7"/>
    <pageSetUpPr fitToPage="1"/>
  </sheetPr>
  <dimension ref="A1:L68"/>
  <sheetViews>
    <sheetView showWhiteSpace="0" view="pageLayout" zoomScaleNormal="100" workbookViewId="0">
      <selection sqref="A1:J1"/>
    </sheetView>
  </sheetViews>
  <sheetFormatPr defaultColWidth="8.875" defaultRowHeight="15" x14ac:dyDescent="0.25"/>
  <cols>
    <col min="1" max="1" width="31.625" style="18" customWidth="1"/>
    <col min="2" max="2" width="7.875" style="27" customWidth="1"/>
    <col min="3" max="10" width="12.5" style="18" customWidth="1"/>
    <col min="11" max="11" width="8.875" style="18"/>
    <col min="12" max="12" width="16.5" style="18" customWidth="1"/>
    <col min="13" max="16384" width="8.875" style="18"/>
  </cols>
  <sheetData>
    <row r="1" spans="1:12" ht="30.75" customHeight="1" thickBot="1" x14ac:dyDescent="0.3">
      <c r="A1" s="264" t="s">
        <v>65</v>
      </c>
      <c r="B1" s="265"/>
      <c r="C1" s="265"/>
      <c r="D1" s="265"/>
      <c r="E1" s="265"/>
      <c r="F1" s="265"/>
      <c r="G1" s="265"/>
      <c r="H1" s="265"/>
      <c r="I1" s="265"/>
      <c r="J1" s="265"/>
    </row>
    <row r="2" spans="1:12" ht="18.75" customHeight="1" thickBot="1" x14ac:dyDescent="0.3">
      <c r="A2" s="266" t="s">
        <v>66</v>
      </c>
      <c r="B2" s="268" t="s">
        <v>67</v>
      </c>
      <c r="C2" s="270" t="s">
        <v>68</v>
      </c>
      <c r="D2" s="271"/>
      <c r="E2" s="271"/>
      <c r="F2" s="271"/>
      <c r="G2" s="271"/>
      <c r="H2" s="271"/>
      <c r="I2" s="271"/>
      <c r="J2" s="272"/>
    </row>
    <row r="3" spans="1:12" ht="15.75" thickBot="1" x14ac:dyDescent="0.3">
      <c r="A3" s="267"/>
      <c r="B3" s="269"/>
      <c r="C3" s="19">
        <v>2013</v>
      </c>
      <c r="D3" s="19">
        <v>2014</v>
      </c>
      <c r="E3" s="19">
        <v>2015</v>
      </c>
      <c r="F3" s="19">
        <v>2016</v>
      </c>
      <c r="G3" s="19">
        <v>2017</v>
      </c>
      <c r="H3" s="19">
        <v>2018</v>
      </c>
      <c r="I3" s="19">
        <v>2019</v>
      </c>
      <c r="J3" s="19">
        <v>2020</v>
      </c>
    </row>
    <row r="4" spans="1:12" ht="15.75" thickBot="1" x14ac:dyDescent="0.3">
      <c r="A4" s="20" t="s">
        <v>69</v>
      </c>
      <c r="B4" s="21" t="s">
        <v>70</v>
      </c>
      <c r="C4" s="22">
        <v>58</v>
      </c>
      <c r="D4" s="22">
        <v>57</v>
      </c>
      <c r="E4" s="22">
        <v>56</v>
      </c>
      <c r="F4" s="22">
        <v>64</v>
      </c>
      <c r="G4" s="22">
        <v>63</v>
      </c>
      <c r="H4" s="22">
        <v>61</v>
      </c>
      <c r="I4" s="22">
        <v>60</v>
      </c>
      <c r="J4" s="22">
        <v>59</v>
      </c>
    </row>
    <row r="5" spans="1:12" ht="15.75" thickBot="1" x14ac:dyDescent="0.3">
      <c r="A5" s="20" t="s">
        <v>71</v>
      </c>
      <c r="B5" s="21" t="s">
        <v>70</v>
      </c>
      <c r="C5" s="23">
        <v>216847</v>
      </c>
      <c r="D5" s="23">
        <v>220658</v>
      </c>
      <c r="E5" s="23">
        <v>224485</v>
      </c>
      <c r="F5" s="23">
        <v>225543</v>
      </c>
      <c r="G5" s="23">
        <v>229404</v>
      </c>
      <c r="H5" s="23">
        <v>227253</v>
      </c>
      <c r="I5" s="23">
        <v>227867</v>
      </c>
      <c r="J5" s="23">
        <v>226639</v>
      </c>
    </row>
    <row r="6" spans="1:12" ht="15.75" thickBot="1" x14ac:dyDescent="0.3">
      <c r="A6" s="20" t="s">
        <v>72</v>
      </c>
      <c r="B6" s="21" t="s">
        <v>70</v>
      </c>
      <c r="C6" s="23">
        <v>24947243</v>
      </c>
      <c r="D6" s="23">
        <v>24786927</v>
      </c>
      <c r="E6" s="23">
        <v>23993415</v>
      </c>
      <c r="F6" s="23">
        <v>23697577</v>
      </c>
      <c r="G6" s="23">
        <v>24119765</v>
      </c>
      <c r="H6" s="23">
        <v>23354496</v>
      </c>
      <c r="I6" s="23">
        <v>23109056</v>
      </c>
      <c r="J6" s="23">
        <v>22646359</v>
      </c>
    </row>
    <row r="7" spans="1:12" ht="15.75" thickBot="1" x14ac:dyDescent="0.3">
      <c r="A7" s="20" t="s">
        <v>49</v>
      </c>
      <c r="B7" s="21" t="s">
        <v>70</v>
      </c>
      <c r="C7" s="23">
        <v>723726</v>
      </c>
      <c r="D7" s="23">
        <v>728106</v>
      </c>
      <c r="E7" s="23">
        <v>730526</v>
      </c>
      <c r="F7" s="23">
        <v>737440</v>
      </c>
      <c r="G7" s="23">
        <v>745624</v>
      </c>
      <c r="H7" s="23">
        <v>752553</v>
      </c>
      <c r="I7" s="23">
        <v>759349</v>
      </c>
      <c r="J7" s="23">
        <v>767732</v>
      </c>
      <c r="L7" s="24"/>
    </row>
    <row r="8" spans="1:12" ht="15.75" thickBot="1" x14ac:dyDescent="0.3">
      <c r="A8" s="20" t="s">
        <v>73</v>
      </c>
      <c r="B8" s="21" t="s">
        <v>70</v>
      </c>
      <c r="C8" s="23">
        <v>6919341</v>
      </c>
      <c r="D8" s="23">
        <v>6549142</v>
      </c>
      <c r="E8" s="23">
        <v>6426430</v>
      </c>
      <c r="F8" s="23">
        <v>6406805</v>
      </c>
      <c r="G8" s="23">
        <v>6460042</v>
      </c>
      <c r="H8" s="23">
        <v>6288321</v>
      </c>
      <c r="I8" s="23">
        <v>6186937</v>
      </c>
      <c r="J8" s="23">
        <v>6143947</v>
      </c>
      <c r="L8" s="24"/>
    </row>
    <row r="9" spans="1:12" ht="15.75" thickBot="1" x14ac:dyDescent="0.3">
      <c r="A9" s="20" t="s">
        <v>74</v>
      </c>
      <c r="B9" s="21" t="s">
        <v>70</v>
      </c>
      <c r="C9" s="23">
        <v>32603468</v>
      </c>
      <c r="D9" s="23">
        <v>31594859</v>
      </c>
      <c r="E9" s="23">
        <v>31399111</v>
      </c>
      <c r="F9" s="23">
        <v>29550281</v>
      </c>
      <c r="G9" s="23">
        <v>26868834</v>
      </c>
      <c r="H9" s="23">
        <v>25889683</v>
      </c>
      <c r="I9" s="23">
        <v>25017535</v>
      </c>
      <c r="J9" s="23">
        <v>24704540</v>
      </c>
      <c r="L9" s="24"/>
    </row>
    <row r="10" spans="1:12" ht="15.75" thickBot="1" x14ac:dyDescent="0.3">
      <c r="A10" s="20" t="s">
        <v>75</v>
      </c>
      <c r="B10" s="21" t="s">
        <v>76</v>
      </c>
      <c r="C10" s="23">
        <v>95164</v>
      </c>
      <c r="D10" s="23">
        <v>109327</v>
      </c>
      <c r="E10" s="23">
        <v>123910</v>
      </c>
      <c r="F10" s="23">
        <v>138948</v>
      </c>
      <c r="G10" s="23">
        <v>154455</v>
      </c>
      <c r="H10" s="23">
        <v>170418</v>
      </c>
      <c r="I10" s="23">
        <v>186860</v>
      </c>
      <c r="J10" s="23">
        <v>200848</v>
      </c>
      <c r="L10" s="24"/>
    </row>
    <row r="11" spans="1:12" ht="15.75" thickBot="1" x14ac:dyDescent="0.3">
      <c r="A11" s="20" t="s">
        <v>77</v>
      </c>
      <c r="B11" s="21" t="s">
        <v>76</v>
      </c>
      <c r="C11" s="23">
        <v>50999</v>
      </c>
      <c r="D11" s="23">
        <v>54062</v>
      </c>
      <c r="E11" s="23">
        <v>52340</v>
      </c>
      <c r="F11" s="23">
        <v>55489</v>
      </c>
      <c r="G11" s="23">
        <v>55411</v>
      </c>
      <c r="H11" s="23">
        <v>62848</v>
      </c>
      <c r="I11" s="23">
        <v>62853</v>
      </c>
      <c r="J11" s="23">
        <v>62865</v>
      </c>
    </row>
    <row r="12" spans="1:12" ht="15.75" thickBot="1" x14ac:dyDescent="0.3">
      <c r="A12" s="20" t="s">
        <v>78</v>
      </c>
      <c r="B12" s="21" t="s">
        <v>76</v>
      </c>
      <c r="C12" s="23">
        <v>1989064</v>
      </c>
      <c r="D12" s="23">
        <v>1995301</v>
      </c>
      <c r="E12" s="23">
        <v>1949302</v>
      </c>
      <c r="F12" s="23">
        <v>1981598</v>
      </c>
      <c r="G12" s="23">
        <v>1958040</v>
      </c>
      <c r="H12" s="23">
        <v>1970170</v>
      </c>
      <c r="I12" s="23">
        <v>1958156</v>
      </c>
      <c r="J12" s="23">
        <v>1957462</v>
      </c>
    </row>
    <row r="13" spans="1:12" ht="15.75" thickBot="1" x14ac:dyDescent="0.3">
      <c r="A13" s="20" t="s">
        <v>79</v>
      </c>
      <c r="B13" s="21" t="s">
        <v>76</v>
      </c>
      <c r="C13" s="23">
        <v>173046</v>
      </c>
      <c r="D13" s="23">
        <v>173954</v>
      </c>
      <c r="E13" s="23">
        <v>173926</v>
      </c>
      <c r="F13" s="23">
        <v>175341</v>
      </c>
      <c r="G13" s="23">
        <v>178283</v>
      </c>
      <c r="H13" s="23">
        <v>178331</v>
      </c>
      <c r="I13" s="23">
        <v>178989</v>
      </c>
      <c r="J13" s="23">
        <v>180927</v>
      </c>
    </row>
    <row r="14" spans="1:12" ht="15.75" thickBot="1" x14ac:dyDescent="0.3">
      <c r="A14" s="20" t="s">
        <v>16</v>
      </c>
      <c r="B14" s="21" t="s">
        <v>76</v>
      </c>
      <c r="C14" s="23">
        <v>93659</v>
      </c>
      <c r="D14" s="23">
        <v>95676</v>
      </c>
      <c r="E14" s="23">
        <v>95245</v>
      </c>
      <c r="F14" s="23">
        <v>96211</v>
      </c>
      <c r="G14" s="23">
        <v>98132</v>
      </c>
      <c r="H14" s="23">
        <v>98332</v>
      </c>
      <c r="I14" s="23">
        <v>98749</v>
      </c>
      <c r="J14" s="23">
        <v>100187</v>
      </c>
    </row>
    <row r="15" spans="1:12" ht="15.75" thickBot="1" x14ac:dyDescent="0.3">
      <c r="A15" s="20" t="s">
        <v>17</v>
      </c>
      <c r="B15" s="21" t="s">
        <v>76</v>
      </c>
      <c r="C15" s="23">
        <v>6518</v>
      </c>
      <c r="D15" s="23">
        <v>6859</v>
      </c>
      <c r="E15" s="23">
        <v>6217</v>
      </c>
      <c r="F15" s="23">
        <v>6155</v>
      </c>
      <c r="G15" s="23">
        <v>6496</v>
      </c>
      <c r="H15" s="23">
        <v>6169</v>
      </c>
      <c r="I15" s="23">
        <v>6028</v>
      </c>
      <c r="J15" s="23">
        <v>5995</v>
      </c>
    </row>
    <row r="16" spans="1:12" ht="15.75" thickBot="1" x14ac:dyDescent="0.3">
      <c r="A16" s="20" t="s">
        <v>18</v>
      </c>
      <c r="B16" s="21" t="s">
        <v>76</v>
      </c>
      <c r="C16" s="23">
        <v>626377</v>
      </c>
      <c r="D16" s="23">
        <v>621216</v>
      </c>
      <c r="E16" s="23">
        <v>613617</v>
      </c>
      <c r="F16" s="23">
        <v>606653</v>
      </c>
      <c r="G16" s="23">
        <v>605198</v>
      </c>
      <c r="H16" s="23">
        <v>592720</v>
      </c>
      <c r="I16" s="23">
        <v>584011</v>
      </c>
      <c r="J16" s="23">
        <v>576628</v>
      </c>
    </row>
    <row r="17" spans="1:10" ht="15.75" thickBot="1" x14ac:dyDescent="0.3">
      <c r="A17" s="20" t="s">
        <v>19</v>
      </c>
      <c r="B17" s="21" t="s">
        <v>76</v>
      </c>
      <c r="C17" s="23">
        <v>17511</v>
      </c>
      <c r="D17" s="23">
        <v>17754</v>
      </c>
      <c r="E17" s="23">
        <v>17939</v>
      </c>
      <c r="F17" s="23">
        <v>18111</v>
      </c>
      <c r="G17" s="23">
        <v>18521</v>
      </c>
      <c r="H17" s="23">
        <v>18463</v>
      </c>
      <c r="I17" s="23">
        <v>18560</v>
      </c>
      <c r="J17" s="23">
        <v>18624</v>
      </c>
    </row>
    <row r="18" spans="1:10" ht="15.75" thickBot="1" x14ac:dyDescent="0.3">
      <c r="A18" s="20" t="s">
        <v>20</v>
      </c>
      <c r="B18" s="21" t="s">
        <v>76</v>
      </c>
      <c r="C18" s="23">
        <v>234674</v>
      </c>
      <c r="D18" s="23">
        <v>236954</v>
      </c>
      <c r="E18" s="23">
        <v>238652</v>
      </c>
      <c r="F18" s="23">
        <v>239804</v>
      </c>
      <c r="G18" s="23">
        <v>243130</v>
      </c>
      <c r="H18" s="23">
        <v>241976</v>
      </c>
      <c r="I18" s="23">
        <v>242470</v>
      </c>
      <c r="J18" s="23">
        <v>243625</v>
      </c>
    </row>
    <row r="19" spans="1:10" ht="15.75" thickBot="1" x14ac:dyDescent="0.3">
      <c r="A19" s="20" t="s">
        <v>80</v>
      </c>
      <c r="B19" s="21" t="s">
        <v>76</v>
      </c>
      <c r="C19" s="23">
        <v>57986</v>
      </c>
      <c r="D19" s="23">
        <v>58785</v>
      </c>
      <c r="E19" s="23">
        <v>59377</v>
      </c>
      <c r="F19" s="23">
        <v>59836</v>
      </c>
      <c r="G19" s="23">
        <v>61118</v>
      </c>
      <c r="H19" s="23">
        <v>60722</v>
      </c>
      <c r="I19" s="23">
        <v>60926</v>
      </c>
      <c r="J19" s="23">
        <v>60952</v>
      </c>
    </row>
    <row r="20" spans="1:10" ht="15.75" thickBot="1" x14ac:dyDescent="0.3">
      <c r="A20" s="20" t="s">
        <v>81</v>
      </c>
      <c r="B20" s="21" t="s">
        <v>76</v>
      </c>
      <c r="C20" s="23">
        <v>631131</v>
      </c>
      <c r="D20" s="23">
        <v>623201</v>
      </c>
      <c r="E20" s="23">
        <v>609633</v>
      </c>
      <c r="F20" s="23">
        <v>606852</v>
      </c>
      <c r="G20" s="23">
        <v>611871</v>
      </c>
      <c r="H20" s="23">
        <v>603764</v>
      </c>
      <c r="I20" s="23">
        <v>580649</v>
      </c>
      <c r="J20" s="23">
        <v>582324</v>
      </c>
    </row>
    <row r="21" spans="1:10" ht="15.75" thickBot="1" x14ac:dyDescent="0.3">
      <c r="A21" s="20" t="s">
        <v>82</v>
      </c>
      <c r="B21" s="21" t="s">
        <v>76</v>
      </c>
      <c r="C21" s="23">
        <v>14540</v>
      </c>
      <c r="D21" s="23">
        <v>14593</v>
      </c>
      <c r="E21" s="23">
        <v>14490</v>
      </c>
      <c r="F21" s="23">
        <v>14469</v>
      </c>
      <c r="G21" s="23">
        <v>14622</v>
      </c>
      <c r="H21" s="23">
        <v>14376</v>
      </c>
      <c r="I21" s="23">
        <v>14043</v>
      </c>
      <c r="J21" s="23">
        <v>13852</v>
      </c>
    </row>
    <row r="22" spans="1:10" ht="15.75" thickBot="1" x14ac:dyDescent="0.3">
      <c r="A22" s="20" t="s">
        <v>23</v>
      </c>
      <c r="B22" s="21" t="s">
        <v>76</v>
      </c>
      <c r="C22" s="23">
        <v>31533</v>
      </c>
      <c r="D22" s="23">
        <v>30776</v>
      </c>
      <c r="E22" s="23">
        <v>28831</v>
      </c>
      <c r="F22" s="23">
        <v>30049</v>
      </c>
      <c r="G22" s="23">
        <v>31609</v>
      </c>
      <c r="H22" s="23">
        <v>32769</v>
      </c>
      <c r="I22" s="23">
        <v>33019</v>
      </c>
      <c r="J22" s="23">
        <v>34879</v>
      </c>
    </row>
    <row r="23" spans="1:10" ht="15.75" thickBot="1" x14ac:dyDescent="0.3">
      <c r="A23" s="20" t="s">
        <v>24</v>
      </c>
      <c r="B23" s="21" t="s">
        <v>76</v>
      </c>
      <c r="C23" s="23">
        <v>8722</v>
      </c>
      <c r="D23" s="23">
        <v>8892</v>
      </c>
      <c r="E23" s="23">
        <v>9057</v>
      </c>
      <c r="F23" s="23">
        <v>9110</v>
      </c>
      <c r="G23" s="23">
        <v>9278</v>
      </c>
      <c r="H23" s="23">
        <v>9179</v>
      </c>
      <c r="I23" s="23">
        <v>9212</v>
      </c>
      <c r="J23" s="23">
        <v>9155</v>
      </c>
    </row>
    <row r="24" spans="1:10" ht="15.75" thickBot="1" x14ac:dyDescent="0.3">
      <c r="A24" s="20" t="s">
        <v>25</v>
      </c>
      <c r="B24" s="21" t="s">
        <v>76</v>
      </c>
      <c r="C24" s="23">
        <v>159254</v>
      </c>
      <c r="D24" s="23">
        <v>157875</v>
      </c>
      <c r="E24" s="23">
        <v>151117</v>
      </c>
      <c r="F24" s="23">
        <v>151284</v>
      </c>
      <c r="G24" s="23">
        <v>154357</v>
      </c>
      <c r="H24" s="23">
        <v>151982</v>
      </c>
      <c r="I24" s="23">
        <v>148527</v>
      </c>
      <c r="J24" s="23">
        <v>149616</v>
      </c>
    </row>
    <row r="25" spans="1:10" ht="15.75" thickBot="1" x14ac:dyDescent="0.3">
      <c r="A25" s="20" t="s">
        <v>83</v>
      </c>
      <c r="B25" s="21" t="s">
        <v>76</v>
      </c>
      <c r="C25" s="23">
        <v>47501</v>
      </c>
      <c r="D25" s="23">
        <v>46902</v>
      </c>
      <c r="E25" s="23">
        <v>45073</v>
      </c>
      <c r="F25" s="23">
        <v>46416</v>
      </c>
      <c r="G25" s="23">
        <v>47852</v>
      </c>
      <c r="H25" s="23">
        <v>47179</v>
      </c>
      <c r="I25" s="23">
        <v>46204</v>
      </c>
      <c r="J25" s="23">
        <v>46851</v>
      </c>
    </row>
    <row r="26" spans="1:10" ht="15.75" thickBot="1" x14ac:dyDescent="0.3">
      <c r="A26" s="20" t="s">
        <v>28</v>
      </c>
      <c r="B26" s="21" t="s">
        <v>76</v>
      </c>
      <c r="C26" s="23">
        <v>9844</v>
      </c>
      <c r="D26" s="23">
        <v>10218</v>
      </c>
      <c r="E26" s="23">
        <v>10588</v>
      </c>
      <c r="F26" s="23">
        <v>10692</v>
      </c>
      <c r="G26" s="23">
        <v>11060</v>
      </c>
      <c r="H26" s="23">
        <v>10845</v>
      </c>
      <c r="I26" s="23">
        <v>10902</v>
      </c>
      <c r="J26" s="23">
        <v>10942</v>
      </c>
    </row>
    <row r="27" spans="1:10" ht="15.75" thickBot="1" x14ac:dyDescent="0.3">
      <c r="A27" s="20" t="s">
        <v>30</v>
      </c>
      <c r="B27" s="21" t="s">
        <v>76</v>
      </c>
      <c r="C27" s="23">
        <v>340533</v>
      </c>
      <c r="D27" s="23">
        <v>336044</v>
      </c>
      <c r="E27" s="23">
        <v>322285</v>
      </c>
      <c r="F27" s="23">
        <v>320461</v>
      </c>
      <c r="G27" s="23">
        <v>324673</v>
      </c>
      <c r="H27" s="23">
        <v>317776</v>
      </c>
      <c r="I27" s="23">
        <v>310204</v>
      </c>
      <c r="J27" s="23">
        <v>310979</v>
      </c>
    </row>
    <row r="28" spans="1:10" ht="19.5" customHeight="1" thickBot="1" x14ac:dyDescent="0.3">
      <c r="A28" s="20" t="s">
        <v>84</v>
      </c>
      <c r="B28" s="21" t="s">
        <v>76</v>
      </c>
      <c r="C28" s="23">
        <v>768101</v>
      </c>
      <c r="D28" s="23">
        <v>759361</v>
      </c>
      <c r="E28" s="23">
        <v>746316</v>
      </c>
      <c r="F28" s="23">
        <v>741570</v>
      </c>
      <c r="G28" s="23">
        <v>742443</v>
      </c>
      <c r="H28" s="23">
        <v>754349</v>
      </c>
      <c r="I28" s="23">
        <v>746079</v>
      </c>
      <c r="J28" s="23">
        <v>741550</v>
      </c>
    </row>
    <row r="29" spans="1:10" ht="15.75" thickBot="1" x14ac:dyDescent="0.3">
      <c r="A29" s="20" t="s">
        <v>85</v>
      </c>
      <c r="B29" s="21" t="s">
        <v>76</v>
      </c>
      <c r="C29" s="23">
        <v>24527</v>
      </c>
      <c r="D29" s="23">
        <v>24961</v>
      </c>
      <c r="E29" s="23">
        <v>25391</v>
      </c>
      <c r="F29" s="23">
        <v>25504</v>
      </c>
      <c r="G29" s="23">
        <v>25947</v>
      </c>
      <c r="H29" s="23">
        <v>25689</v>
      </c>
      <c r="I29" s="23">
        <v>25760</v>
      </c>
      <c r="J29" s="23">
        <v>25808</v>
      </c>
    </row>
    <row r="30" spans="1:10" ht="15.75" thickBot="1" x14ac:dyDescent="0.3">
      <c r="A30" s="20" t="s">
        <v>86</v>
      </c>
      <c r="B30" s="21" t="s">
        <v>76</v>
      </c>
      <c r="C30" s="23">
        <v>428901</v>
      </c>
      <c r="D30" s="23">
        <v>472891</v>
      </c>
      <c r="E30" s="23">
        <v>462122</v>
      </c>
      <c r="F30" s="23">
        <v>461379</v>
      </c>
      <c r="G30" s="23">
        <v>469504</v>
      </c>
      <c r="H30" s="23">
        <v>473541</v>
      </c>
      <c r="I30" s="23">
        <v>463621</v>
      </c>
      <c r="J30" s="23">
        <v>464876</v>
      </c>
    </row>
    <row r="31" spans="1:10" ht="15.75" thickBot="1" x14ac:dyDescent="0.3">
      <c r="A31" s="20" t="s">
        <v>87</v>
      </c>
      <c r="B31" s="21" t="s">
        <v>76</v>
      </c>
      <c r="C31" s="23">
        <v>1081740</v>
      </c>
      <c r="D31" s="23">
        <v>1069456</v>
      </c>
      <c r="E31" s="23">
        <v>1043302</v>
      </c>
      <c r="F31" s="23">
        <v>1066387</v>
      </c>
      <c r="G31" s="23">
        <v>1067638</v>
      </c>
      <c r="H31" s="23">
        <v>1082987</v>
      </c>
      <c r="I31" s="23">
        <v>1079121</v>
      </c>
      <c r="J31" s="23">
        <v>1088787</v>
      </c>
    </row>
    <row r="32" spans="1:10" ht="15.75" thickBot="1" x14ac:dyDescent="0.3">
      <c r="A32" s="20" t="s">
        <v>33</v>
      </c>
      <c r="B32" s="21" t="s">
        <v>76</v>
      </c>
      <c r="C32" s="23">
        <v>468015</v>
      </c>
      <c r="D32" s="23">
        <v>471583</v>
      </c>
      <c r="E32" s="23">
        <v>469085</v>
      </c>
      <c r="F32" s="23">
        <v>479499</v>
      </c>
      <c r="G32" s="23">
        <v>492774</v>
      </c>
      <c r="H32" s="23">
        <v>475432</v>
      </c>
      <c r="I32" s="23">
        <v>463757</v>
      </c>
      <c r="J32" s="23">
        <v>458208</v>
      </c>
    </row>
    <row r="33" spans="1:10" ht="26.25" thickBot="1" x14ac:dyDescent="0.3">
      <c r="A33" s="20" t="s">
        <v>88</v>
      </c>
      <c r="B33" s="21" t="s">
        <v>76</v>
      </c>
      <c r="C33" s="23">
        <v>49667</v>
      </c>
      <c r="D33" s="23">
        <v>50430</v>
      </c>
      <c r="E33" s="23">
        <v>50717</v>
      </c>
      <c r="F33" s="23">
        <v>129197</v>
      </c>
      <c r="G33" s="23">
        <v>72923</v>
      </c>
      <c r="H33" s="23">
        <v>72523</v>
      </c>
      <c r="I33" s="23">
        <v>72814</v>
      </c>
      <c r="J33" s="23">
        <v>73697</v>
      </c>
    </row>
    <row r="34" spans="1:10" ht="15.75" thickBot="1" x14ac:dyDescent="0.3">
      <c r="A34" s="20" t="s">
        <v>35</v>
      </c>
      <c r="B34" s="21" t="s">
        <v>76</v>
      </c>
      <c r="C34" s="23">
        <v>33891</v>
      </c>
      <c r="D34" s="23">
        <v>32959</v>
      </c>
      <c r="E34" s="23">
        <v>30113</v>
      </c>
      <c r="F34" s="23">
        <v>32083</v>
      </c>
      <c r="G34" s="23">
        <v>34604</v>
      </c>
      <c r="H34" s="23">
        <v>36456</v>
      </c>
      <c r="I34" s="23">
        <v>36848</v>
      </c>
      <c r="J34" s="23">
        <v>37082</v>
      </c>
    </row>
    <row r="35" spans="1:10" ht="15.75" thickBot="1" x14ac:dyDescent="0.3">
      <c r="A35" s="20" t="s">
        <v>89</v>
      </c>
      <c r="B35" s="21" t="s">
        <v>76</v>
      </c>
      <c r="C35" s="23">
        <v>396650</v>
      </c>
      <c r="D35" s="23">
        <v>395290</v>
      </c>
      <c r="E35" s="23">
        <v>396464</v>
      </c>
      <c r="F35" s="23">
        <v>390916</v>
      </c>
      <c r="G35" s="23">
        <v>392347</v>
      </c>
      <c r="H35" s="23">
        <v>383244</v>
      </c>
      <c r="I35" s="23">
        <v>364745</v>
      </c>
      <c r="J35" s="23">
        <v>353166</v>
      </c>
    </row>
    <row r="36" spans="1:10" ht="15.75" thickBot="1" x14ac:dyDescent="0.3">
      <c r="A36" s="20" t="s">
        <v>37</v>
      </c>
      <c r="B36" s="21" t="s">
        <v>76</v>
      </c>
      <c r="C36" s="23">
        <v>22859</v>
      </c>
      <c r="D36" s="23">
        <v>23258</v>
      </c>
      <c r="E36" s="23">
        <v>23666</v>
      </c>
      <c r="F36" s="23">
        <v>23778</v>
      </c>
      <c r="G36" s="23">
        <v>24183</v>
      </c>
      <c r="H36" s="23">
        <v>23954</v>
      </c>
      <c r="I36" s="23">
        <v>24019</v>
      </c>
      <c r="J36" s="23">
        <v>23887</v>
      </c>
    </row>
    <row r="37" spans="1:10" ht="15.75" thickBot="1" x14ac:dyDescent="0.3">
      <c r="A37" s="20" t="s">
        <v>38</v>
      </c>
      <c r="B37" s="21" t="s">
        <v>76</v>
      </c>
      <c r="C37" s="23">
        <v>4668</v>
      </c>
      <c r="D37" s="23">
        <v>4912</v>
      </c>
      <c r="E37" s="23">
        <v>5147</v>
      </c>
      <c r="F37" s="23">
        <v>5215</v>
      </c>
      <c r="G37" s="23">
        <v>5459</v>
      </c>
      <c r="H37" s="23">
        <v>5319</v>
      </c>
      <c r="I37" s="23">
        <v>5358</v>
      </c>
      <c r="J37" s="23">
        <v>5280</v>
      </c>
    </row>
    <row r="38" spans="1:10" ht="26.25" customHeight="1" thickBot="1" x14ac:dyDescent="0.3">
      <c r="A38" s="20" t="s">
        <v>90</v>
      </c>
      <c r="B38" s="21" t="s">
        <v>76</v>
      </c>
      <c r="C38" s="23">
        <v>6288</v>
      </c>
      <c r="D38" s="23">
        <v>6342</v>
      </c>
      <c r="E38" s="23">
        <v>6337</v>
      </c>
      <c r="F38" s="25">
        <v>0</v>
      </c>
      <c r="G38" s="25">
        <v>0</v>
      </c>
      <c r="H38" s="25">
        <v>0</v>
      </c>
      <c r="I38" s="25">
        <v>0</v>
      </c>
      <c r="J38" s="25">
        <v>0</v>
      </c>
    </row>
    <row r="39" spans="1:10" ht="15.75" thickBot="1" x14ac:dyDescent="0.3">
      <c r="A39" s="20" t="s">
        <v>41</v>
      </c>
      <c r="B39" s="21" t="s">
        <v>76</v>
      </c>
      <c r="C39" s="23">
        <v>1698744</v>
      </c>
      <c r="D39" s="23">
        <v>1707231</v>
      </c>
      <c r="E39" s="23">
        <v>1687197</v>
      </c>
      <c r="F39" s="23">
        <v>1717584</v>
      </c>
      <c r="G39" s="23">
        <v>1748184</v>
      </c>
      <c r="H39" s="23">
        <v>1739282</v>
      </c>
      <c r="I39" s="23">
        <v>1743449</v>
      </c>
      <c r="J39" s="23">
        <v>1759275</v>
      </c>
    </row>
    <row r="40" spans="1:10" ht="26.25" thickBot="1" x14ac:dyDescent="0.3">
      <c r="A40" s="20" t="s">
        <v>91</v>
      </c>
      <c r="B40" s="21" t="s">
        <v>76</v>
      </c>
      <c r="C40" s="23">
        <v>2933</v>
      </c>
      <c r="D40" s="23">
        <v>2983</v>
      </c>
      <c r="E40" s="23">
        <v>3035</v>
      </c>
      <c r="F40" s="23">
        <v>3046</v>
      </c>
      <c r="G40" s="23">
        <v>3102</v>
      </c>
      <c r="H40" s="23">
        <v>3072</v>
      </c>
      <c r="I40" s="23">
        <v>3074</v>
      </c>
      <c r="J40" s="23">
        <v>3068</v>
      </c>
    </row>
    <row r="41" spans="1:10" ht="15.75" thickBot="1" x14ac:dyDescent="0.3">
      <c r="A41" s="20" t="s">
        <v>92</v>
      </c>
      <c r="B41" s="21" t="s">
        <v>76</v>
      </c>
      <c r="C41" s="23">
        <v>48680</v>
      </c>
      <c r="D41" s="23">
        <v>49668</v>
      </c>
      <c r="E41" s="23">
        <v>50653</v>
      </c>
      <c r="F41" s="23">
        <v>50953</v>
      </c>
      <c r="G41" s="23">
        <v>51981</v>
      </c>
      <c r="H41" s="23">
        <v>51422</v>
      </c>
      <c r="I41" s="23">
        <v>51578</v>
      </c>
      <c r="J41" s="23">
        <v>51707</v>
      </c>
    </row>
    <row r="42" spans="1:10" ht="26.25" thickBot="1" x14ac:dyDescent="0.3">
      <c r="A42" s="20" t="s">
        <v>45</v>
      </c>
      <c r="B42" s="21" t="s">
        <v>76</v>
      </c>
      <c r="C42" s="23">
        <v>13593819</v>
      </c>
      <c r="D42" s="23">
        <v>13349971</v>
      </c>
      <c r="E42" s="23">
        <v>12919678</v>
      </c>
      <c r="F42" s="23">
        <v>13045027</v>
      </c>
      <c r="G42" s="23">
        <v>13216214</v>
      </c>
      <c r="H42" s="23">
        <v>13258028</v>
      </c>
      <c r="I42" s="23">
        <v>12704003</v>
      </c>
      <c r="J42" s="23">
        <v>11680195</v>
      </c>
    </row>
    <row r="43" spans="1:10" ht="15.75" thickBot="1" x14ac:dyDescent="0.3">
      <c r="A43" s="20" t="s">
        <v>46</v>
      </c>
      <c r="B43" s="21" t="s">
        <v>76</v>
      </c>
      <c r="C43" s="23">
        <v>163941</v>
      </c>
      <c r="D43" s="23">
        <v>166409</v>
      </c>
      <c r="E43" s="23">
        <v>168484</v>
      </c>
      <c r="F43" s="23">
        <v>169630</v>
      </c>
      <c r="G43" s="23">
        <v>173019</v>
      </c>
      <c r="H43" s="23">
        <v>171702</v>
      </c>
      <c r="I43" s="23">
        <v>172223</v>
      </c>
      <c r="J43" s="23">
        <v>173228</v>
      </c>
    </row>
    <row r="44" spans="1:10" ht="15.75" thickBot="1" x14ac:dyDescent="0.3">
      <c r="A44" s="20" t="s">
        <v>47</v>
      </c>
      <c r="B44" s="21" t="s">
        <v>76</v>
      </c>
      <c r="C44" s="23">
        <v>1211714</v>
      </c>
      <c r="D44" s="23">
        <v>1207442</v>
      </c>
      <c r="E44" s="23">
        <v>1173972</v>
      </c>
      <c r="F44" s="23">
        <v>1179569</v>
      </c>
      <c r="G44" s="23">
        <v>1190865</v>
      </c>
      <c r="H44" s="23">
        <v>1173545</v>
      </c>
      <c r="I44" s="23">
        <v>1160992</v>
      </c>
      <c r="J44" s="23">
        <v>1164813</v>
      </c>
    </row>
    <row r="45" spans="1:10" ht="15.75" thickBot="1" x14ac:dyDescent="0.3">
      <c r="A45" s="20" t="s">
        <v>93</v>
      </c>
      <c r="B45" s="21" t="s">
        <v>76</v>
      </c>
      <c r="C45" s="23">
        <v>37657</v>
      </c>
      <c r="D45" s="23">
        <v>38321</v>
      </c>
      <c r="E45" s="23">
        <v>38986</v>
      </c>
      <c r="F45" s="23">
        <v>39168</v>
      </c>
      <c r="G45" s="23">
        <v>39832</v>
      </c>
      <c r="H45" s="23">
        <v>39449</v>
      </c>
      <c r="I45" s="23">
        <v>39539</v>
      </c>
      <c r="J45" s="23">
        <v>39618</v>
      </c>
    </row>
    <row r="46" spans="1:10" ht="15.75" thickBot="1" x14ac:dyDescent="0.3">
      <c r="A46" s="20" t="s">
        <v>94</v>
      </c>
      <c r="B46" s="21" t="s">
        <v>76</v>
      </c>
      <c r="C46" s="23">
        <v>3901</v>
      </c>
      <c r="D46" s="23">
        <v>4037</v>
      </c>
      <c r="E46" s="23">
        <v>4169</v>
      </c>
      <c r="F46" s="23">
        <v>4212</v>
      </c>
      <c r="G46" s="23">
        <v>4360</v>
      </c>
      <c r="H46" s="23">
        <v>4286</v>
      </c>
      <c r="I46" s="23">
        <v>4305</v>
      </c>
      <c r="J46" s="23">
        <v>4266</v>
      </c>
    </row>
    <row r="47" spans="1:10" ht="15.75" thickBot="1" x14ac:dyDescent="0.3">
      <c r="A47" s="20" t="s">
        <v>95</v>
      </c>
      <c r="B47" s="21" t="s">
        <v>76</v>
      </c>
      <c r="C47" s="23">
        <v>31408</v>
      </c>
      <c r="D47" s="23">
        <v>31472</v>
      </c>
      <c r="E47" s="23">
        <v>31460</v>
      </c>
      <c r="F47" s="23">
        <v>31071</v>
      </c>
      <c r="G47" s="23">
        <v>30936</v>
      </c>
      <c r="H47" s="23">
        <v>30079</v>
      </c>
      <c r="I47" s="23">
        <v>29300</v>
      </c>
      <c r="J47" s="23">
        <v>28535</v>
      </c>
    </row>
    <row r="48" spans="1:10" ht="15.75" thickBot="1" x14ac:dyDescent="0.3">
      <c r="A48" s="20" t="s">
        <v>96</v>
      </c>
      <c r="B48" s="21" t="s">
        <v>76</v>
      </c>
      <c r="C48" s="23">
        <v>5157</v>
      </c>
      <c r="D48" s="23">
        <v>5250</v>
      </c>
      <c r="E48" s="23">
        <v>5341</v>
      </c>
      <c r="F48" s="23">
        <v>5369</v>
      </c>
      <c r="G48" s="23">
        <v>5459</v>
      </c>
      <c r="H48" s="23">
        <v>5405</v>
      </c>
      <c r="I48" s="23">
        <v>5417</v>
      </c>
      <c r="J48" s="23">
        <v>5388</v>
      </c>
    </row>
    <row r="49" spans="1:10" ht="26.25" thickBot="1" x14ac:dyDescent="0.3">
      <c r="A49" s="20" t="s">
        <v>97</v>
      </c>
      <c r="B49" s="21" t="s">
        <v>76</v>
      </c>
      <c r="C49" s="23">
        <v>63737</v>
      </c>
      <c r="D49" s="23">
        <v>64910</v>
      </c>
      <c r="E49" s="23">
        <v>64727</v>
      </c>
      <c r="F49" s="23">
        <v>66560</v>
      </c>
      <c r="G49" s="23">
        <v>70714</v>
      </c>
      <c r="H49" s="23">
        <v>70430</v>
      </c>
      <c r="I49" s="23">
        <v>71131</v>
      </c>
      <c r="J49" s="23">
        <v>72559</v>
      </c>
    </row>
    <row r="50" spans="1:10" ht="19.5" customHeight="1" thickBot="1" x14ac:dyDescent="0.3">
      <c r="A50" s="20" t="s">
        <v>98</v>
      </c>
      <c r="B50" s="21" t="s">
        <v>76</v>
      </c>
      <c r="C50" s="23">
        <v>3145322</v>
      </c>
      <c r="D50" s="23">
        <v>3088654</v>
      </c>
      <c r="E50" s="23">
        <v>2963662</v>
      </c>
      <c r="F50" s="23">
        <v>2983621</v>
      </c>
      <c r="G50" s="23">
        <v>3055558</v>
      </c>
      <c r="H50" s="23">
        <v>3099494</v>
      </c>
      <c r="I50" s="23">
        <v>3145755</v>
      </c>
      <c r="J50" s="23">
        <v>3187816</v>
      </c>
    </row>
    <row r="51" spans="1:10" ht="15.75" thickBot="1" x14ac:dyDescent="0.3">
      <c r="A51" s="20" t="s">
        <v>99</v>
      </c>
      <c r="B51" s="21" t="s">
        <v>76</v>
      </c>
      <c r="C51" s="23">
        <v>1084232</v>
      </c>
      <c r="D51" s="23">
        <v>1080276</v>
      </c>
      <c r="E51" s="23">
        <v>1050440</v>
      </c>
      <c r="F51" s="23">
        <v>1091908</v>
      </c>
      <c r="G51" s="23">
        <v>1148649</v>
      </c>
      <c r="H51" s="23">
        <v>1156740</v>
      </c>
      <c r="I51" s="23">
        <v>1134664</v>
      </c>
      <c r="J51" s="23">
        <v>1151011</v>
      </c>
    </row>
    <row r="52" spans="1:10" ht="20.25" customHeight="1" thickBot="1" x14ac:dyDescent="0.3">
      <c r="A52" s="20" t="s">
        <v>100</v>
      </c>
      <c r="B52" s="21" t="s">
        <v>76</v>
      </c>
      <c r="C52" s="23">
        <v>115866</v>
      </c>
      <c r="D52" s="23">
        <v>116807</v>
      </c>
      <c r="E52" s="23">
        <v>117583</v>
      </c>
      <c r="F52" s="23">
        <v>118090</v>
      </c>
      <c r="G52" s="23">
        <v>119452</v>
      </c>
      <c r="H52" s="23">
        <v>119049</v>
      </c>
      <c r="I52" s="23">
        <v>119295</v>
      </c>
      <c r="J52" s="23">
        <v>119776</v>
      </c>
    </row>
    <row r="53" spans="1:10" ht="15.75" thickBot="1" x14ac:dyDescent="0.3">
      <c r="A53" s="20" t="s">
        <v>62</v>
      </c>
      <c r="B53" s="21" t="s">
        <v>76</v>
      </c>
      <c r="C53" s="23">
        <v>901046</v>
      </c>
      <c r="D53" s="23">
        <v>914103</v>
      </c>
      <c r="E53" s="23">
        <v>910963</v>
      </c>
      <c r="F53" s="23">
        <v>915393</v>
      </c>
      <c r="G53" s="23">
        <v>934372</v>
      </c>
      <c r="H53" s="23">
        <v>926598</v>
      </c>
      <c r="I53" s="23">
        <v>907086</v>
      </c>
      <c r="J53" s="23">
        <v>903421</v>
      </c>
    </row>
    <row r="54" spans="1:10" ht="15.75" thickBot="1" x14ac:dyDescent="0.3">
      <c r="A54" s="20" t="s">
        <v>101</v>
      </c>
      <c r="B54" s="21" t="s">
        <v>76</v>
      </c>
      <c r="C54" s="23">
        <v>318882</v>
      </c>
      <c r="D54" s="23">
        <v>333965</v>
      </c>
      <c r="E54" s="23">
        <v>349050</v>
      </c>
      <c r="F54" s="23">
        <v>353321</v>
      </c>
      <c r="G54" s="23">
        <v>368741</v>
      </c>
      <c r="H54" s="23">
        <v>360235</v>
      </c>
      <c r="I54" s="23">
        <v>362665</v>
      </c>
      <c r="J54" s="23">
        <v>357847</v>
      </c>
    </row>
    <row r="55" spans="1:10" ht="15.75" thickBot="1" x14ac:dyDescent="0.3">
      <c r="A55" s="20" t="s">
        <v>102</v>
      </c>
      <c r="B55" s="21" t="s">
        <v>103</v>
      </c>
      <c r="C55" s="23">
        <v>19438</v>
      </c>
      <c r="D55" s="23">
        <v>19777</v>
      </c>
      <c r="E55" s="23">
        <v>44298</v>
      </c>
      <c r="F55" s="23">
        <v>44482</v>
      </c>
      <c r="G55" s="23">
        <v>45132</v>
      </c>
      <c r="H55" s="23">
        <v>44759</v>
      </c>
      <c r="I55" s="23">
        <v>44862</v>
      </c>
      <c r="J55" s="23">
        <v>44781</v>
      </c>
    </row>
    <row r="56" spans="1:10" ht="27.75" customHeight="1" thickBot="1" x14ac:dyDescent="0.3">
      <c r="A56" s="20" t="s">
        <v>104</v>
      </c>
      <c r="B56" s="21" t="s">
        <v>103</v>
      </c>
      <c r="C56" s="23">
        <v>61475</v>
      </c>
      <c r="D56" s="23">
        <v>61711</v>
      </c>
      <c r="E56" s="23">
        <v>61517</v>
      </c>
      <c r="F56" s="23">
        <v>61119</v>
      </c>
      <c r="G56" s="23">
        <v>61401</v>
      </c>
      <c r="H56" s="23">
        <v>60063</v>
      </c>
      <c r="I56" s="23">
        <v>58531</v>
      </c>
      <c r="J56" s="23">
        <v>57302</v>
      </c>
    </row>
    <row r="57" spans="1:10" ht="21.75" customHeight="1" thickBot="1" x14ac:dyDescent="0.3">
      <c r="A57" s="20" t="s">
        <v>105</v>
      </c>
      <c r="B57" s="21" t="s">
        <v>103</v>
      </c>
      <c r="C57" s="23">
        <v>51574</v>
      </c>
      <c r="D57" s="23">
        <v>52481</v>
      </c>
      <c r="E57" s="23">
        <v>29209</v>
      </c>
      <c r="F57" s="23">
        <v>29381</v>
      </c>
      <c r="G57" s="23">
        <v>29987</v>
      </c>
      <c r="H57" s="23">
        <v>29663</v>
      </c>
      <c r="I57" s="23">
        <v>29758</v>
      </c>
      <c r="J57" s="23">
        <v>29441</v>
      </c>
    </row>
    <row r="58" spans="1:10" ht="18.75" customHeight="1" thickBot="1" x14ac:dyDescent="0.3">
      <c r="A58" s="20" t="s">
        <v>106</v>
      </c>
      <c r="B58" s="21" t="s">
        <v>103</v>
      </c>
      <c r="C58" s="22">
        <v>116</v>
      </c>
      <c r="D58" s="22">
        <v>113</v>
      </c>
      <c r="E58" s="22">
        <v>120</v>
      </c>
      <c r="F58" s="22">
        <v>118</v>
      </c>
      <c r="G58" s="22">
        <v>125</v>
      </c>
      <c r="H58" s="22">
        <v>122</v>
      </c>
      <c r="I58" s="22">
        <v>119</v>
      </c>
      <c r="J58" s="22">
        <v>117</v>
      </c>
    </row>
    <row r="59" spans="1:10" ht="15.75" thickBot="1" x14ac:dyDescent="0.3">
      <c r="A59" s="273" t="s">
        <v>107</v>
      </c>
      <c r="B59" s="274"/>
      <c r="C59" s="274"/>
      <c r="D59" s="274"/>
      <c r="E59" s="274"/>
      <c r="F59" s="274"/>
      <c r="G59" s="274"/>
      <c r="H59" s="274"/>
      <c r="I59" s="274"/>
      <c r="J59" s="275"/>
    </row>
    <row r="60" spans="1:10" ht="16.5" customHeight="1" x14ac:dyDescent="0.25">
      <c r="A60" s="26" t="s">
        <v>108</v>
      </c>
      <c r="G60" s="24"/>
    </row>
    <row r="61" spans="1:10" ht="48" customHeight="1" x14ac:dyDescent="0.25">
      <c r="A61" s="263" t="s">
        <v>109</v>
      </c>
      <c r="B61" s="263"/>
      <c r="C61" s="263"/>
      <c r="D61" s="263"/>
      <c r="E61" s="263"/>
      <c r="F61" s="263"/>
      <c r="G61" s="263"/>
      <c r="H61" s="263"/>
      <c r="I61" s="263"/>
      <c r="J61" s="263"/>
    </row>
    <row r="62" spans="1:10" ht="61.5" customHeight="1" x14ac:dyDescent="0.25">
      <c r="A62" s="263" t="s">
        <v>110</v>
      </c>
      <c r="B62" s="263"/>
      <c r="C62" s="263"/>
      <c r="D62" s="263"/>
      <c r="E62" s="263"/>
      <c r="F62" s="263"/>
      <c r="G62" s="263"/>
      <c r="H62" s="263"/>
      <c r="I62" s="263"/>
      <c r="J62" s="263"/>
    </row>
    <row r="63" spans="1:10" ht="17.25" customHeight="1" x14ac:dyDescent="0.25">
      <c r="G63" s="24"/>
    </row>
    <row r="67" spans="7:7" x14ac:dyDescent="0.25">
      <c r="G67" s="24"/>
    </row>
    <row r="68" spans="7:7" x14ac:dyDescent="0.25">
      <c r="G68" s="24"/>
    </row>
  </sheetData>
  <mergeCells count="7">
    <mergeCell ref="A62:J62"/>
    <mergeCell ref="A1:J1"/>
    <mergeCell ref="A2:A3"/>
    <mergeCell ref="B2:B3"/>
    <mergeCell ref="C2:J2"/>
    <mergeCell ref="A59:J59"/>
    <mergeCell ref="A61:J61"/>
  </mergeCells>
  <pageMargins left="0.5" right="0.5" top="0.5" bottom="0.5" header="0.3" footer="0.2"/>
  <pageSetup scale="85" fitToHeight="2" orientation="landscape" blackAndWhite="1" r:id="rId1"/>
  <headerFooter>
    <oddHeader xml:space="preserve">&amp;L&amp;"Arial,Bold"&amp;12California Air Resources Board </oddHeader>
    <oddFooter>&amp;RPage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DB30-C111-F240-B2CE-582349C56825}">
  <sheetPr>
    <tabColor theme="7"/>
  </sheetPr>
  <dimension ref="A1:K56"/>
  <sheetViews>
    <sheetView workbookViewId="0">
      <pane ySplit="2" topLeftCell="A13" activePane="bottomLeft" state="frozen"/>
      <selection activeCell="L36" sqref="L36"/>
      <selection pane="bottomLeft" sqref="A1:A2"/>
    </sheetView>
  </sheetViews>
  <sheetFormatPr defaultColWidth="8.875" defaultRowHeight="14.25" x14ac:dyDescent="0.2"/>
  <cols>
    <col min="1" max="1" width="13.5" style="16" customWidth="1"/>
    <col min="2" max="11" width="10.625" style="17" customWidth="1"/>
    <col min="12" max="12" width="4.5" style="10" customWidth="1"/>
    <col min="13" max="16384" width="8.875" style="10"/>
  </cols>
  <sheetData>
    <row r="1" spans="1:11" ht="15" x14ac:dyDescent="0.2">
      <c r="A1" s="276" t="s">
        <v>9</v>
      </c>
      <c r="B1" s="278" t="s">
        <v>10</v>
      </c>
      <c r="C1" s="278"/>
      <c r="D1" s="278"/>
      <c r="E1" s="278"/>
      <c r="F1" s="278"/>
      <c r="G1" s="278"/>
      <c r="H1" s="278"/>
      <c r="I1" s="278"/>
      <c r="J1" s="278"/>
      <c r="K1" s="278"/>
    </row>
    <row r="2" spans="1:11" s="12" customFormat="1" ht="15" x14ac:dyDescent="0.2">
      <c r="A2" s="277"/>
      <c r="B2" s="11">
        <v>2021</v>
      </c>
      <c r="C2" s="11">
        <v>2022</v>
      </c>
      <c r="D2" s="11">
        <v>2023</v>
      </c>
      <c r="E2" s="11">
        <v>2024</v>
      </c>
      <c r="F2" s="11">
        <v>2025</v>
      </c>
      <c r="G2" s="11">
        <v>2026</v>
      </c>
      <c r="H2" s="11">
        <v>2027</v>
      </c>
      <c r="I2" s="11">
        <v>2028</v>
      </c>
      <c r="J2" s="11">
        <v>2029</v>
      </c>
      <c r="K2" s="11">
        <v>2030</v>
      </c>
    </row>
    <row r="3" spans="1:11" ht="25.5" x14ac:dyDescent="0.2">
      <c r="A3" s="13" t="s">
        <v>11</v>
      </c>
      <c r="B3" s="14">
        <v>79765</v>
      </c>
      <c r="C3" s="14">
        <v>77930</v>
      </c>
      <c r="D3" s="14">
        <v>74823</v>
      </c>
      <c r="E3" s="14">
        <v>71708</v>
      </c>
      <c r="F3" s="14">
        <v>68615</v>
      </c>
      <c r="G3" s="14">
        <v>66991</v>
      </c>
      <c r="H3" s="14">
        <v>64813</v>
      </c>
      <c r="I3" s="14">
        <v>62374</v>
      </c>
      <c r="J3" s="14">
        <v>61334</v>
      </c>
      <c r="K3" s="14">
        <v>58857</v>
      </c>
    </row>
    <row r="4" spans="1:11" ht="25.5" x14ac:dyDescent="0.2">
      <c r="A4" s="13" t="s">
        <v>12</v>
      </c>
      <c r="B4" s="14">
        <v>18910</v>
      </c>
      <c r="C4" s="14">
        <v>18751</v>
      </c>
      <c r="D4" s="14">
        <v>18353</v>
      </c>
      <c r="E4" s="14">
        <v>17950</v>
      </c>
      <c r="F4" s="14">
        <v>17545</v>
      </c>
      <c r="G4" s="14">
        <v>17376</v>
      </c>
      <c r="H4" s="14">
        <v>16964</v>
      </c>
      <c r="I4" s="14">
        <v>16548</v>
      </c>
      <c r="J4" s="14">
        <v>16372</v>
      </c>
      <c r="K4" s="14">
        <v>15950</v>
      </c>
    </row>
    <row r="5" spans="1:11" ht="63.75" x14ac:dyDescent="0.2">
      <c r="A5" s="13" t="s">
        <v>13</v>
      </c>
      <c r="B5" s="14">
        <v>24905</v>
      </c>
      <c r="C5" s="14">
        <v>25101</v>
      </c>
      <c r="D5" s="14">
        <v>25275</v>
      </c>
      <c r="E5" s="14">
        <v>25384</v>
      </c>
      <c r="F5" s="14">
        <v>25358</v>
      </c>
      <c r="G5" s="14">
        <v>25463</v>
      </c>
      <c r="H5" s="14">
        <v>25569</v>
      </c>
      <c r="I5" s="14">
        <v>25675</v>
      </c>
      <c r="J5" s="14">
        <v>25782</v>
      </c>
      <c r="K5" s="14">
        <v>25889</v>
      </c>
    </row>
    <row r="6" spans="1:11" ht="38.25" x14ac:dyDescent="0.2">
      <c r="A6" s="13" t="s">
        <v>14</v>
      </c>
      <c r="B6" s="14">
        <v>1568268</v>
      </c>
      <c r="C6" s="14">
        <v>1577179</v>
      </c>
      <c r="D6" s="14">
        <v>1537495</v>
      </c>
      <c r="E6" s="14">
        <v>1495687</v>
      </c>
      <c r="F6" s="14">
        <v>1456438</v>
      </c>
      <c r="G6" s="14">
        <v>1435129</v>
      </c>
      <c r="H6" s="14">
        <v>1053081</v>
      </c>
      <c r="I6" s="14">
        <v>672097</v>
      </c>
      <c r="J6" s="14">
        <v>664173</v>
      </c>
      <c r="K6" s="14">
        <v>645389</v>
      </c>
    </row>
    <row r="7" spans="1:11" x14ac:dyDescent="0.2">
      <c r="A7" s="13" t="s">
        <v>15</v>
      </c>
      <c r="B7" s="14">
        <v>73918</v>
      </c>
      <c r="C7" s="14">
        <v>73116</v>
      </c>
      <c r="D7" s="14">
        <v>71144</v>
      </c>
      <c r="E7" s="14">
        <v>69158</v>
      </c>
      <c r="F7" s="14">
        <v>67156</v>
      </c>
      <c r="G7" s="14">
        <v>66479</v>
      </c>
      <c r="H7" s="14">
        <v>64500</v>
      </c>
      <c r="I7" s="14">
        <v>62447</v>
      </c>
      <c r="J7" s="14">
        <v>61560</v>
      </c>
      <c r="K7" s="14">
        <v>59476</v>
      </c>
    </row>
    <row r="8" spans="1:11" x14ac:dyDescent="0.2">
      <c r="A8" s="13" t="s">
        <v>16</v>
      </c>
      <c r="B8" s="14">
        <v>38581</v>
      </c>
      <c r="C8" s="14">
        <v>38159</v>
      </c>
      <c r="D8" s="14">
        <v>37112</v>
      </c>
      <c r="E8" s="14">
        <v>36055</v>
      </c>
      <c r="F8" s="14">
        <v>34989</v>
      </c>
      <c r="G8" s="14">
        <v>34542</v>
      </c>
      <c r="H8" s="14">
        <v>33460</v>
      </c>
      <c r="I8" s="14">
        <v>32368</v>
      </c>
      <c r="J8" s="14">
        <v>31902</v>
      </c>
      <c r="K8" s="14">
        <v>30793</v>
      </c>
    </row>
    <row r="9" spans="1:11" x14ac:dyDescent="0.2">
      <c r="A9" s="13" t="s">
        <v>17</v>
      </c>
      <c r="B9" s="14">
        <v>2795</v>
      </c>
      <c r="C9" s="14">
        <v>2726</v>
      </c>
      <c r="D9" s="14">
        <v>2594</v>
      </c>
      <c r="E9" s="14">
        <v>2463</v>
      </c>
      <c r="F9" s="14">
        <v>2333</v>
      </c>
      <c r="G9" s="14">
        <v>2267</v>
      </c>
      <c r="H9" s="14">
        <v>2155</v>
      </c>
      <c r="I9" s="14">
        <v>2042</v>
      </c>
      <c r="J9" s="14">
        <v>1993</v>
      </c>
      <c r="K9" s="14">
        <v>1878</v>
      </c>
    </row>
    <row r="10" spans="1:11" x14ac:dyDescent="0.2">
      <c r="A10" s="13" t="s">
        <v>18</v>
      </c>
      <c r="B10" s="14">
        <v>572818</v>
      </c>
      <c r="C10" s="14">
        <v>571290</v>
      </c>
      <c r="D10" s="14">
        <v>562290</v>
      </c>
      <c r="E10" s="14">
        <v>553356</v>
      </c>
      <c r="F10" s="14">
        <v>544626</v>
      </c>
      <c r="G10" s="14">
        <v>540529</v>
      </c>
      <c r="H10" s="14">
        <v>413255</v>
      </c>
      <c r="I10" s="14">
        <v>287032</v>
      </c>
      <c r="J10" s="14">
        <v>282753</v>
      </c>
      <c r="K10" s="14">
        <v>273331</v>
      </c>
    </row>
    <row r="11" spans="1:11" x14ac:dyDescent="0.2">
      <c r="A11" s="13" t="s">
        <v>19</v>
      </c>
      <c r="B11" s="14">
        <v>26066</v>
      </c>
      <c r="C11" s="14">
        <v>25852</v>
      </c>
      <c r="D11" s="14">
        <v>25130</v>
      </c>
      <c r="E11" s="14">
        <v>24543</v>
      </c>
      <c r="F11" s="14">
        <v>23957</v>
      </c>
      <c r="G11" s="14">
        <v>23741</v>
      </c>
      <c r="H11" s="14">
        <v>23095</v>
      </c>
      <c r="I11" s="14">
        <v>22444</v>
      </c>
      <c r="J11" s="14">
        <v>22161</v>
      </c>
      <c r="K11" s="14">
        <v>21500</v>
      </c>
    </row>
    <row r="12" spans="1:11" x14ac:dyDescent="0.2">
      <c r="A12" s="13" t="s">
        <v>20</v>
      </c>
      <c r="B12" s="14">
        <v>109201</v>
      </c>
      <c r="C12" s="14">
        <v>108010</v>
      </c>
      <c r="D12" s="14">
        <v>105323</v>
      </c>
      <c r="E12" s="14">
        <v>102623</v>
      </c>
      <c r="F12" s="14">
        <v>99907</v>
      </c>
      <c r="G12" s="14">
        <v>98975</v>
      </c>
      <c r="H12" s="14">
        <v>96209</v>
      </c>
      <c r="I12" s="14">
        <v>93362</v>
      </c>
      <c r="J12" s="14">
        <v>92138</v>
      </c>
      <c r="K12" s="14">
        <v>89247</v>
      </c>
    </row>
    <row r="13" spans="1:11" ht="38.25" x14ac:dyDescent="0.2">
      <c r="A13" s="13" t="s">
        <v>21</v>
      </c>
      <c r="B13" s="14">
        <v>43645</v>
      </c>
      <c r="C13" s="14">
        <v>43118</v>
      </c>
      <c r="D13" s="14">
        <v>42047</v>
      </c>
      <c r="E13" s="14">
        <v>40825</v>
      </c>
      <c r="F13" s="14">
        <v>39748</v>
      </c>
      <c r="G13" s="14">
        <v>39351</v>
      </c>
      <c r="H13" s="14">
        <v>38165</v>
      </c>
      <c r="I13" s="14">
        <v>36968</v>
      </c>
      <c r="J13" s="14">
        <v>36448</v>
      </c>
      <c r="K13" s="14">
        <v>35233</v>
      </c>
    </row>
    <row r="14" spans="1:11" x14ac:dyDescent="0.2">
      <c r="A14" s="13" t="s">
        <v>22</v>
      </c>
      <c r="B14" s="14">
        <v>438169</v>
      </c>
      <c r="C14" s="14">
        <v>436728</v>
      </c>
      <c r="D14" s="14">
        <v>428337</v>
      </c>
      <c r="E14" s="14">
        <v>419730</v>
      </c>
      <c r="F14" s="14">
        <v>411183</v>
      </c>
      <c r="G14" s="14">
        <v>406742</v>
      </c>
      <c r="H14" s="14">
        <v>335705</v>
      </c>
      <c r="I14" s="14">
        <v>265431</v>
      </c>
      <c r="J14" s="14">
        <v>261223</v>
      </c>
      <c r="K14" s="14">
        <v>251964</v>
      </c>
    </row>
    <row r="15" spans="1:11" ht="25.5" x14ac:dyDescent="0.2">
      <c r="A15" s="13" t="s">
        <v>23</v>
      </c>
      <c r="B15" s="14">
        <v>20986</v>
      </c>
      <c r="C15" s="14">
        <v>20724</v>
      </c>
      <c r="D15" s="14">
        <v>20256</v>
      </c>
      <c r="E15" s="14">
        <v>19685</v>
      </c>
      <c r="F15" s="14">
        <v>19214</v>
      </c>
      <c r="G15" s="14">
        <v>19095</v>
      </c>
      <c r="H15" s="14">
        <v>18295</v>
      </c>
      <c r="I15" s="14">
        <v>17707</v>
      </c>
      <c r="J15" s="14">
        <v>17458</v>
      </c>
      <c r="K15" s="14">
        <v>16861</v>
      </c>
    </row>
    <row r="16" spans="1:11" x14ac:dyDescent="0.2">
      <c r="A16" s="13" t="s">
        <v>24</v>
      </c>
      <c r="B16" s="14">
        <v>11938</v>
      </c>
      <c r="C16" s="14">
        <v>11832</v>
      </c>
      <c r="D16" s="14">
        <v>11570</v>
      </c>
      <c r="E16" s="14">
        <v>11306</v>
      </c>
      <c r="F16" s="14">
        <v>11039</v>
      </c>
      <c r="G16" s="14">
        <v>10928</v>
      </c>
      <c r="H16" s="14">
        <v>10657</v>
      </c>
      <c r="I16" s="14">
        <v>10384</v>
      </c>
      <c r="J16" s="14">
        <v>10267</v>
      </c>
      <c r="K16" s="14">
        <v>9990</v>
      </c>
    </row>
    <row r="17" spans="1:11" x14ac:dyDescent="0.2">
      <c r="A17" s="13" t="s">
        <v>25</v>
      </c>
      <c r="B17" s="14">
        <v>116168</v>
      </c>
      <c r="C17" s="14">
        <v>114782</v>
      </c>
      <c r="D17" s="14">
        <v>111917</v>
      </c>
      <c r="E17" s="14">
        <v>109138</v>
      </c>
      <c r="F17" s="14">
        <v>106344</v>
      </c>
      <c r="G17" s="14">
        <v>105530</v>
      </c>
      <c r="H17" s="14">
        <v>101269</v>
      </c>
      <c r="I17" s="14">
        <v>97997</v>
      </c>
      <c r="J17" s="14">
        <v>96600</v>
      </c>
      <c r="K17" s="14">
        <v>93278</v>
      </c>
    </row>
    <row r="18" spans="1:11" ht="38.25" x14ac:dyDescent="0.2">
      <c r="A18" s="13" t="s">
        <v>26</v>
      </c>
      <c r="B18" s="14">
        <v>36365</v>
      </c>
      <c r="C18" s="14">
        <v>35792</v>
      </c>
      <c r="D18" s="14">
        <v>34740</v>
      </c>
      <c r="E18" s="14">
        <v>33660</v>
      </c>
      <c r="F18" s="14">
        <v>32603</v>
      </c>
      <c r="G18" s="14">
        <v>32128</v>
      </c>
      <c r="H18" s="14">
        <v>31067</v>
      </c>
      <c r="I18" s="14">
        <v>30082</v>
      </c>
      <c r="J18" s="14">
        <v>29661</v>
      </c>
      <c r="K18" s="14">
        <v>28661</v>
      </c>
    </row>
    <row r="19" spans="1:11" ht="25.5" x14ac:dyDescent="0.2">
      <c r="A19" s="13" t="s">
        <v>27</v>
      </c>
      <c r="B19" s="14">
        <v>47450</v>
      </c>
      <c r="C19" s="14">
        <v>47030</v>
      </c>
      <c r="D19" s="14">
        <v>45989</v>
      </c>
      <c r="E19" s="14">
        <v>44939</v>
      </c>
      <c r="F19" s="14">
        <v>43879</v>
      </c>
      <c r="G19" s="14">
        <v>43434</v>
      </c>
      <c r="H19" s="14">
        <v>42358</v>
      </c>
      <c r="I19" s="14">
        <v>41272</v>
      </c>
      <c r="J19" s="14">
        <v>40810</v>
      </c>
      <c r="K19" s="14">
        <v>39707</v>
      </c>
    </row>
    <row r="20" spans="1:11" x14ac:dyDescent="0.2">
      <c r="A20" s="13" t="s">
        <v>28</v>
      </c>
      <c r="B20" s="14">
        <v>6953</v>
      </c>
      <c r="C20" s="14">
        <v>6788</v>
      </c>
      <c r="D20" s="14">
        <v>6510</v>
      </c>
      <c r="E20" s="14">
        <v>6082</v>
      </c>
      <c r="F20" s="14">
        <v>5800</v>
      </c>
      <c r="G20" s="14">
        <v>5767</v>
      </c>
      <c r="H20" s="14">
        <v>5411</v>
      </c>
      <c r="I20" s="14">
        <v>5049</v>
      </c>
      <c r="J20" s="14">
        <v>4934</v>
      </c>
      <c r="K20" s="14">
        <v>4561</v>
      </c>
    </row>
    <row r="21" spans="1:11" ht="70.349999999999994" customHeight="1" x14ac:dyDescent="0.2">
      <c r="A21" s="13" t="s">
        <v>29</v>
      </c>
      <c r="B21" s="14">
        <v>23436</v>
      </c>
      <c r="C21" s="14">
        <v>23354</v>
      </c>
      <c r="D21" s="14">
        <v>22916</v>
      </c>
      <c r="E21" s="14">
        <v>22504</v>
      </c>
      <c r="F21" s="14">
        <v>22055</v>
      </c>
      <c r="G21" s="14">
        <v>21959</v>
      </c>
      <c r="H21" s="14">
        <v>21177</v>
      </c>
      <c r="I21" s="14">
        <v>20615</v>
      </c>
      <c r="J21" s="14">
        <v>20384</v>
      </c>
      <c r="K21" s="14">
        <v>19813</v>
      </c>
    </row>
    <row r="22" spans="1:11" x14ac:dyDescent="0.2">
      <c r="A22" s="13" t="s">
        <v>30</v>
      </c>
      <c r="B22" s="14">
        <v>167771</v>
      </c>
      <c r="C22" s="14">
        <v>162988</v>
      </c>
      <c r="D22" s="14">
        <v>154859</v>
      </c>
      <c r="E22" s="14">
        <v>146764</v>
      </c>
      <c r="F22" s="14">
        <v>138189</v>
      </c>
      <c r="G22" s="14">
        <v>133797</v>
      </c>
      <c r="H22" s="14">
        <v>127404</v>
      </c>
      <c r="I22" s="14">
        <v>120480</v>
      </c>
      <c r="J22" s="14">
        <v>117526</v>
      </c>
      <c r="K22" s="14">
        <v>110496</v>
      </c>
    </row>
    <row r="23" spans="1:11" ht="25.5" x14ac:dyDescent="0.2">
      <c r="A23" s="13" t="s">
        <v>31</v>
      </c>
      <c r="B23" s="14">
        <v>24559</v>
      </c>
      <c r="C23" s="14">
        <v>24342</v>
      </c>
      <c r="D23" s="14">
        <v>23803</v>
      </c>
      <c r="E23" s="14">
        <v>23260</v>
      </c>
      <c r="F23" s="14">
        <v>22711</v>
      </c>
      <c r="G23" s="14">
        <v>22481</v>
      </c>
      <c r="H23" s="14">
        <v>21924</v>
      </c>
      <c r="I23" s="14">
        <v>21362</v>
      </c>
      <c r="J23" s="14">
        <v>21122</v>
      </c>
      <c r="K23" s="14">
        <v>20552</v>
      </c>
    </row>
    <row r="24" spans="1:11" ht="25.5" x14ac:dyDescent="0.2">
      <c r="A24" s="13" t="s">
        <v>32</v>
      </c>
      <c r="B24" s="14">
        <v>1060927</v>
      </c>
      <c r="C24" s="14">
        <v>1056559</v>
      </c>
      <c r="D24" s="14">
        <v>1039042</v>
      </c>
      <c r="E24" s="14">
        <v>1015558</v>
      </c>
      <c r="F24" s="14">
        <v>1000815</v>
      </c>
      <c r="G24" s="14">
        <v>991145</v>
      </c>
      <c r="H24" s="14">
        <v>799554</v>
      </c>
      <c r="I24" s="14">
        <v>609032</v>
      </c>
      <c r="J24" s="14">
        <v>601432</v>
      </c>
      <c r="K24" s="14">
        <v>583388</v>
      </c>
    </row>
    <row r="25" spans="1:11" x14ac:dyDescent="0.2">
      <c r="A25" s="13" t="s">
        <v>33</v>
      </c>
      <c r="B25" s="14">
        <v>341483</v>
      </c>
      <c r="C25" s="14">
        <v>342046</v>
      </c>
      <c r="D25" s="14">
        <v>334821</v>
      </c>
      <c r="E25" s="14">
        <v>326772</v>
      </c>
      <c r="F25" s="14">
        <v>319452</v>
      </c>
      <c r="G25" s="14">
        <v>317415</v>
      </c>
      <c r="H25" s="14">
        <v>305678</v>
      </c>
      <c r="I25" s="14">
        <v>297677</v>
      </c>
      <c r="J25" s="14">
        <v>295636</v>
      </c>
      <c r="K25" s="14">
        <v>287271</v>
      </c>
    </row>
    <row r="26" spans="1:11" ht="25.5" x14ac:dyDescent="0.2">
      <c r="A26" s="13" t="s">
        <v>34</v>
      </c>
      <c r="B26" s="14">
        <v>65092</v>
      </c>
      <c r="C26" s="14">
        <v>64709</v>
      </c>
      <c r="D26" s="14">
        <v>64004</v>
      </c>
      <c r="E26" s="14">
        <v>62828</v>
      </c>
      <c r="F26" s="14">
        <v>61618</v>
      </c>
      <c r="G26" s="14">
        <v>61269</v>
      </c>
      <c r="H26" s="14">
        <v>59577</v>
      </c>
      <c r="I26" s="14">
        <v>58394</v>
      </c>
      <c r="J26" s="14">
        <v>58095</v>
      </c>
      <c r="K26" s="14">
        <v>56858</v>
      </c>
    </row>
    <row r="27" spans="1:11" x14ac:dyDescent="0.2">
      <c r="A27" s="13" t="s">
        <v>35</v>
      </c>
      <c r="B27" s="14">
        <v>30101</v>
      </c>
      <c r="C27" s="14">
        <v>29715</v>
      </c>
      <c r="D27" s="14">
        <v>28749</v>
      </c>
      <c r="E27" s="14">
        <v>27732</v>
      </c>
      <c r="F27" s="14">
        <v>26858</v>
      </c>
      <c r="G27" s="14">
        <v>26333</v>
      </c>
      <c r="H27" s="14">
        <v>25448</v>
      </c>
      <c r="I27" s="14">
        <v>24577</v>
      </c>
      <c r="J27" s="14">
        <v>24201</v>
      </c>
      <c r="K27" s="14">
        <v>23316</v>
      </c>
    </row>
    <row r="28" spans="1:11" ht="38.25" x14ac:dyDescent="0.2">
      <c r="A28" s="13" t="s">
        <v>36</v>
      </c>
      <c r="B28" s="14">
        <v>365766</v>
      </c>
      <c r="C28" s="14">
        <v>362830</v>
      </c>
      <c r="D28" s="14">
        <v>353029</v>
      </c>
      <c r="E28" s="14">
        <v>342878</v>
      </c>
      <c r="F28" s="14">
        <v>332947</v>
      </c>
      <c r="G28" s="14">
        <v>327688</v>
      </c>
      <c r="H28" s="14">
        <v>317692</v>
      </c>
      <c r="I28" s="14">
        <v>308141</v>
      </c>
      <c r="J28" s="14">
        <v>304095</v>
      </c>
      <c r="K28" s="14">
        <v>294385</v>
      </c>
    </row>
    <row r="29" spans="1:11" x14ac:dyDescent="0.2">
      <c r="A29" s="13" t="s">
        <v>37</v>
      </c>
      <c r="B29" s="14">
        <v>24531</v>
      </c>
      <c r="C29" s="14">
        <v>24331</v>
      </c>
      <c r="D29" s="14">
        <v>23783</v>
      </c>
      <c r="E29" s="14">
        <v>23083</v>
      </c>
      <c r="F29" s="14">
        <v>22528</v>
      </c>
      <c r="G29" s="14">
        <v>22325</v>
      </c>
      <c r="H29" s="14">
        <v>21711</v>
      </c>
      <c r="I29" s="14">
        <v>21092</v>
      </c>
      <c r="J29" s="14">
        <v>20824</v>
      </c>
      <c r="K29" s="14">
        <v>20195</v>
      </c>
    </row>
    <row r="30" spans="1:11" ht="25.5" x14ac:dyDescent="0.2">
      <c r="A30" s="13" t="s">
        <v>38</v>
      </c>
      <c r="B30" s="14">
        <v>1206</v>
      </c>
      <c r="C30" s="14">
        <v>1134</v>
      </c>
      <c r="D30" s="14">
        <v>957</v>
      </c>
      <c r="E30" s="14">
        <v>778</v>
      </c>
      <c r="F30" s="14">
        <v>597</v>
      </c>
      <c r="G30" s="14">
        <v>573</v>
      </c>
      <c r="H30" s="14">
        <v>575</v>
      </c>
      <c r="I30" s="14">
        <v>578</v>
      </c>
      <c r="J30" s="14">
        <v>580</v>
      </c>
      <c r="K30" s="14">
        <v>582</v>
      </c>
    </row>
    <row r="31" spans="1:11" ht="51" x14ac:dyDescent="0.2">
      <c r="A31" s="13" t="s">
        <v>39</v>
      </c>
      <c r="B31" s="14">
        <v>44894</v>
      </c>
      <c r="C31" s="14">
        <v>44649</v>
      </c>
      <c r="D31" s="14">
        <v>43482</v>
      </c>
      <c r="E31" s="14">
        <v>42631</v>
      </c>
      <c r="F31" s="14">
        <v>41455</v>
      </c>
      <c r="G31" s="14">
        <v>40867</v>
      </c>
      <c r="H31" s="14">
        <v>39855</v>
      </c>
      <c r="I31" s="14">
        <v>38833</v>
      </c>
      <c r="J31" s="14">
        <v>38397</v>
      </c>
      <c r="K31" s="14">
        <v>37360</v>
      </c>
    </row>
    <row r="32" spans="1:11" ht="25.5" x14ac:dyDescent="0.2">
      <c r="A32" s="13" t="s">
        <v>40</v>
      </c>
      <c r="B32" s="14">
        <v>6517</v>
      </c>
      <c r="C32" s="14">
        <v>6392</v>
      </c>
      <c r="D32" s="14">
        <v>6118</v>
      </c>
      <c r="E32" s="14">
        <v>5846</v>
      </c>
      <c r="F32" s="14">
        <v>5573</v>
      </c>
      <c r="G32" s="14">
        <v>5451</v>
      </c>
      <c r="H32" s="14">
        <v>5162</v>
      </c>
      <c r="I32" s="14">
        <v>4900</v>
      </c>
      <c r="J32" s="14">
        <v>4787</v>
      </c>
      <c r="K32" s="14">
        <v>4521</v>
      </c>
    </row>
    <row r="33" spans="1:11" ht="25.5" x14ac:dyDescent="0.2">
      <c r="A33" s="13" t="s">
        <v>41</v>
      </c>
      <c r="B33" s="14">
        <v>1199715</v>
      </c>
      <c r="C33" s="14">
        <v>1208295</v>
      </c>
      <c r="D33" s="14">
        <v>1200777</v>
      </c>
      <c r="E33" s="14">
        <v>1187233</v>
      </c>
      <c r="F33" s="14">
        <v>1174397</v>
      </c>
      <c r="G33" s="14">
        <v>1175503</v>
      </c>
      <c r="H33" s="14">
        <v>1139580</v>
      </c>
      <c r="I33" s="14">
        <v>1121820</v>
      </c>
      <c r="J33" s="14">
        <v>1121083</v>
      </c>
      <c r="K33" s="14">
        <v>1102097</v>
      </c>
    </row>
    <row r="34" spans="1:11" ht="25.5" x14ac:dyDescent="0.2">
      <c r="A34" s="13" t="s">
        <v>42</v>
      </c>
      <c r="B34" s="14">
        <v>2226</v>
      </c>
      <c r="C34" s="14">
        <v>2236</v>
      </c>
      <c r="D34" s="14">
        <v>2216</v>
      </c>
      <c r="E34" s="14">
        <v>2197</v>
      </c>
      <c r="F34" s="14">
        <v>2178</v>
      </c>
      <c r="G34" s="14">
        <v>2191</v>
      </c>
      <c r="H34" s="14">
        <v>2157</v>
      </c>
      <c r="I34" s="14">
        <v>2123</v>
      </c>
      <c r="J34" s="14">
        <v>2118</v>
      </c>
      <c r="K34" s="14">
        <v>2082</v>
      </c>
    </row>
    <row r="35" spans="1:11" ht="38.25" x14ac:dyDescent="0.2">
      <c r="A35" s="13" t="s">
        <v>43</v>
      </c>
      <c r="B35" s="14">
        <v>33810</v>
      </c>
      <c r="C35" s="14">
        <v>33365</v>
      </c>
      <c r="D35" s="14">
        <v>32316</v>
      </c>
      <c r="E35" s="14">
        <v>31403</v>
      </c>
      <c r="F35" s="14">
        <v>30330</v>
      </c>
      <c r="G35" s="14">
        <v>30012</v>
      </c>
      <c r="H35" s="14">
        <v>29048</v>
      </c>
      <c r="I35" s="14">
        <v>28020</v>
      </c>
      <c r="J35" s="14">
        <v>27589</v>
      </c>
      <c r="K35" s="14">
        <v>26544</v>
      </c>
    </row>
    <row r="36" spans="1:11" ht="38.25" x14ac:dyDescent="0.2">
      <c r="A36" s="13" t="s">
        <v>44</v>
      </c>
      <c r="B36" s="14">
        <v>189367</v>
      </c>
      <c r="C36" s="14">
        <v>188590</v>
      </c>
      <c r="D36" s="14">
        <v>185284</v>
      </c>
      <c r="E36" s="14">
        <v>181575</v>
      </c>
      <c r="F36" s="14">
        <v>177489</v>
      </c>
      <c r="G36" s="14">
        <v>175880</v>
      </c>
      <c r="H36" s="14">
        <v>171165</v>
      </c>
      <c r="I36" s="14">
        <v>167293</v>
      </c>
      <c r="J36" s="14">
        <v>165928</v>
      </c>
      <c r="K36" s="14">
        <v>161944</v>
      </c>
    </row>
    <row r="37" spans="1:11" ht="38.25" x14ac:dyDescent="0.2">
      <c r="A37" s="13" t="s">
        <v>45</v>
      </c>
      <c r="B37" s="14">
        <v>10440249</v>
      </c>
      <c r="C37" s="14">
        <v>10278898</v>
      </c>
      <c r="D37" s="14">
        <v>9920930</v>
      </c>
      <c r="E37" s="14">
        <v>9569498</v>
      </c>
      <c r="F37" s="14">
        <v>9653515</v>
      </c>
      <c r="G37" s="14">
        <v>9622159</v>
      </c>
      <c r="H37" s="14">
        <v>7644667</v>
      </c>
      <c r="I37" s="14">
        <v>5737260</v>
      </c>
      <c r="J37" s="14">
        <v>5668683</v>
      </c>
      <c r="K37" s="14">
        <v>5492192</v>
      </c>
    </row>
    <row r="38" spans="1:11" ht="25.5" x14ac:dyDescent="0.2">
      <c r="A38" s="13" t="s">
        <v>46</v>
      </c>
      <c r="B38" s="14">
        <v>134002</v>
      </c>
      <c r="C38" s="14">
        <v>134112</v>
      </c>
      <c r="D38" s="14">
        <v>132626</v>
      </c>
      <c r="E38" s="14">
        <v>130630</v>
      </c>
      <c r="F38" s="14">
        <v>128256</v>
      </c>
      <c r="G38" s="14">
        <v>127984</v>
      </c>
      <c r="H38" s="14">
        <v>124326</v>
      </c>
      <c r="I38" s="14">
        <v>122118</v>
      </c>
      <c r="J38" s="14">
        <v>121799</v>
      </c>
      <c r="K38" s="14">
        <v>119445</v>
      </c>
    </row>
    <row r="39" spans="1:11" ht="25.5" x14ac:dyDescent="0.2">
      <c r="A39" s="13" t="s">
        <v>47</v>
      </c>
      <c r="B39" s="14">
        <v>714695</v>
      </c>
      <c r="C39" s="14">
        <v>713743</v>
      </c>
      <c r="D39" s="14">
        <v>700645</v>
      </c>
      <c r="E39" s="14">
        <v>686193</v>
      </c>
      <c r="F39" s="14">
        <v>673058</v>
      </c>
      <c r="G39" s="14">
        <v>669670</v>
      </c>
      <c r="H39" s="14">
        <v>647298</v>
      </c>
      <c r="I39" s="14">
        <v>632626</v>
      </c>
      <c r="J39" s="14">
        <v>629343</v>
      </c>
      <c r="K39" s="14">
        <v>613909</v>
      </c>
    </row>
    <row r="40" spans="1:11" ht="38.25" x14ac:dyDescent="0.2">
      <c r="A40" s="13" t="s">
        <v>48</v>
      </c>
      <c r="B40" s="14">
        <v>17599777</v>
      </c>
      <c r="C40" s="14">
        <v>17460185</v>
      </c>
      <c r="D40" s="14">
        <v>16921166</v>
      </c>
      <c r="E40" s="14">
        <v>16757499</v>
      </c>
      <c r="F40" s="14">
        <v>21426107</v>
      </c>
      <c r="G40" s="14">
        <v>23023113</v>
      </c>
      <c r="H40" s="14">
        <v>22260374</v>
      </c>
      <c r="I40" s="14">
        <v>21597094</v>
      </c>
      <c r="J40" s="14">
        <v>21308651</v>
      </c>
      <c r="K40" s="14">
        <v>20636456</v>
      </c>
    </row>
    <row r="41" spans="1:11" x14ac:dyDescent="0.2">
      <c r="A41" s="13" t="s">
        <v>49</v>
      </c>
      <c r="B41" s="14">
        <v>551045</v>
      </c>
      <c r="C41" s="14">
        <v>550696</v>
      </c>
      <c r="D41" s="14">
        <v>544824</v>
      </c>
      <c r="E41" s="14">
        <v>529519</v>
      </c>
      <c r="F41" s="14">
        <v>523766</v>
      </c>
      <c r="G41" s="14">
        <v>518466</v>
      </c>
      <c r="H41" s="14">
        <v>508806</v>
      </c>
      <c r="I41" s="14">
        <v>502973</v>
      </c>
      <c r="J41" s="14">
        <v>501766</v>
      </c>
      <c r="K41" s="14">
        <v>474261</v>
      </c>
    </row>
    <row r="42" spans="1:11" ht="25.5" x14ac:dyDescent="0.2">
      <c r="A42" s="13" t="s">
        <v>50</v>
      </c>
      <c r="B42" s="14">
        <v>662521</v>
      </c>
      <c r="C42" s="14">
        <v>647114</v>
      </c>
      <c r="D42" s="14">
        <v>640632</v>
      </c>
      <c r="E42" s="14">
        <v>635705</v>
      </c>
      <c r="F42" s="14">
        <v>618698</v>
      </c>
      <c r="G42" s="14">
        <v>608140</v>
      </c>
      <c r="H42" s="14">
        <v>445968</v>
      </c>
      <c r="I42" s="14">
        <v>284257</v>
      </c>
      <c r="J42" s="14">
        <v>280319</v>
      </c>
      <c r="K42" s="14">
        <v>270998</v>
      </c>
    </row>
    <row r="43" spans="1:11" ht="25.5" x14ac:dyDescent="0.2">
      <c r="A43" s="13" t="s">
        <v>51</v>
      </c>
      <c r="B43" s="14">
        <v>5215</v>
      </c>
      <c r="C43" s="14">
        <v>5171</v>
      </c>
      <c r="D43" s="14">
        <v>5036</v>
      </c>
      <c r="E43" s="14">
        <v>4901</v>
      </c>
      <c r="F43" s="14">
        <v>4766</v>
      </c>
      <c r="G43" s="14">
        <v>4723</v>
      </c>
      <c r="H43" s="14">
        <v>4572</v>
      </c>
      <c r="I43" s="14">
        <v>4419</v>
      </c>
      <c r="J43" s="14">
        <v>4357</v>
      </c>
      <c r="K43" s="14">
        <v>4202</v>
      </c>
    </row>
    <row r="44" spans="1:11" ht="38.25" x14ac:dyDescent="0.2">
      <c r="A44" s="13" t="s">
        <v>52</v>
      </c>
      <c r="B44" s="14">
        <v>30445</v>
      </c>
      <c r="C44" s="14">
        <v>29699</v>
      </c>
      <c r="D44" s="14">
        <v>28229</v>
      </c>
      <c r="E44" s="14">
        <v>26757</v>
      </c>
      <c r="F44" s="14">
        <v>25391</v>
      </c>
      <c r="G44" s="14">
        <v>24508</v>
      </c>
      <c r="H44" s="14">
        <v>23467</v>
      </c>
      <c r="I44" s="14">
        <v>22277</v>
      </c>
      <c r="J44" s="14">
        <v>21765</v>
      </c>
      <c r="K44" s="14">
        <v>20557</v>
      </c>
    </row>
    <row r="45" spans="1:11" ht="38.25" x14ac:dyDescent="0.2">
      <c r="A45" s="13" t="s">
        <v>53</v>
      </c>
      <c r="B45" s="14">
        <v>101080</v>
      </c>
      <c r="C45" s="14">
        <v>98833</v>
      </c>
      <c r="D45" s="14">
        <v>94340</v>
      </c>
      <c r="E45" s="14">
        <v>89848</v>
      </c>
      <c r="F45" s="14">
        <v>85355</v>
      </c>
      <c r="G45" s="14">
        <v>83109</v>
      </c>
      <c r="H45" s="14">
        <v>78616</v>
      </c>
      <c r="I45" s="14">
        <v>74123</v>
      </c>
      <c r="J45" s="14">
        <v>71877</v>
      </c>
      <c r="K45" s="14">
        <v>67384</v>
      </c>
    </row>
    <row r="46" spans="1:11" ht="25.5" x14ac:dyDescent="0.2">
      <c r="A46" s="13" t="s">
        <v>54</v>
      </c>
      <c r="B46" s="14">
        <v>155878</v>
      </c>
      <c r="C46" s="14">
        <v>155281</v>
      </c>
      <c r="D46" s="14">
        <v>151053</v>
      </c>
      <c r="E46" s="14">
        <v>146233</v>
      </c>
      <c r="F46" s="14">
        <v>141257</v>
      </c>
      <c r="G46" s="14">
        <v>140090</v>
      </c>
      <c r="H46" s="14">
        <v>132667</v>
      </c>
      <c r="I46" s="14">
        <v>127652</v>
      </c>
      <c r="J46" s="14">
        <v>126384</v>
      </c>
      <c r="K46" s="14">
        <v>121139</v>
      </c>
    </row>
    <row r="47" spans="1:11" ht="38.25" x14ac:dyDescent="0.2">
      <c r="A47" s="13" t="s">
        <v>55</v>
      </c>
      <c r="B47" s="14">
        <v>2809902</v>
      </c>
      <c r="C47" s="14">
        <v>2792687</v>
      </c>
      <c r="D47" s="14">
        <v>2721959</v>
      </c>
      <c r="E47" s="14">
        <v>2650543</v>
      </c>
      <c r="F47" s="14">
        <v>2574500</v>
      </c>
      <c r="G47" s="14">
        <v>2547876</v>
      </c>
      <c r="H47" s="14">
        <v>2455270</v>
      </c>
      <c r="I47" s="14">
        <v>2386459</v>
      </c>
      <c r="J47" s="14">
        <v>2369293</v>
      </c>
      <c r="K47" s="14">
        <v>2297289</v>
      </c>
    </row>
    <row r="48" spans="1:11" ht="38.25" x14ac:dyDescent="0.2">
      <c r="A48" s="13" t="s">
        <v>56</v>
      </c>
      <c r="B48" s="14">
        <v>6766147</v>
      </c>
      <c r="C48" s="14">
        <v>6737256</v>
      </c>
      <c r="D48" s="14">
        <v>6586708</v>
      </c>
      <c r="E48" s="14">
        <v>6435664</v>
      </c>
      <c r="F48" s="14">
        <v>6279487</v>
      </c>
      <c r="G48" s="14">
        <v>6208750</v>
      </c>
      <c r="H48" s="14">
        <v>6023536</v>
      </c>
      <c r="I48" s="14">
        <v>5857961</v>
      </c>
      <c r="J48" s="14">
        <v>5782142</v>
      </c>
      <c r="K48" s="14">
        <v>5615045</v>
      </c>
    </row>
    <row r="49" spans="1:11" ht="51" x14ac:dyDescent="0.2">
      <c r="A49" s="13" t="s">
        <v>57</v>
      </c>
      <c r="B49" s="14">
        <v>771858</v>
      </c>
      <c r="C49" s="14">
        <v>761415</v>
      </c>
      <c r="D49" s="14">
        <v>735843</v>
      </c>
      <c r="E49" s="14">
        <v>710042</v>
      </c>
      <c r="F49" s="14">
        <v>684010</v>
      </c>
      <c r="G49" s="14">
        <v>672959</v>
      </c>
      <c r="H49" s="14">
        <v>646526</v>
      </c>
      <c r="I49" s="14">
        <v>619858</v>
      </c>
      <c r="J49" s="14">
        <v>608355</v>
      </c>
      <c r="K49" s="14">
        <v>581278</v>
      </c>
    </row>
    <row r="50" spans="1:11" ht="38.25" x14ac:dyDescent="0.2">
      <c r="A50" s="13" t="s">
        <v>58</v>
      </c>
      <c r="B50" s="15">
        <v>25183597</v>
      </c>
      <c r="C50" s="15">
        <v>24999282</v>
      </c>
      <c r="D50" s="15">
        <v>24357709</v>
      </c>
      <c r="E50" s="15">
        <v>23681594</v>
      </c>
      <c r="F50" s="15">
        <v>23035309</v>
      </c>
      <c r="G50" s="15">
        <v>22687800</v>
      </c>
      <c r="H50" s="15">
        <v>21942596</v>
      </c>
      <c r="I50" s="15">
        <v>21240462</v>
      </c>
      <c r="J50" s="15">
        <v>20907873</v>
      </c>
      <c r="K50" s="15">
        <v>20201590</v>
      </c>
    </row>
    <row r="51" spans="1:11" ht="25.5" x14ac:dyDescent="0.2">
      <c r="A51" s="13" t="s">
        <v>59</v>
      </c>
      <c r="B51" s="14">
        <v>6945</v>
      </c>
      <c r="C51" s="14">
        <v>6900</v>
      </c>
      <c r="D51" s="14">
        <v>6768</v>
      </c>
      <c r="E51" s="14">
        <v>6635</v>
      </c>
      <c r="F51" s="14">
        <v>6503</v>
      </c>
      <c r="G51" s="14">
        <v>6293</v>
      </c>
      <c r="H51" s="14">
        <v>6254</v>
      </c>
      <c r="I51" s="14">
        <v>6103</v>
      </c>
      <c r="J51" s="14">
        <v>6040</v>
      </c>
      <c r="K51" s="14">
        <v>5886</v>
      </c>
    </row>
    <row r="52" spans="1:11" ht="38.25" x14ac:dyDescent="0.2">
      <c r="A52" s="13" t="s">
        <v>60</v>
      </c>
      <c r="B52" s="14">
        <v>2770</v>
      </c>
      <c r="C52" s="14">
        <v>2790</v>
      </c>
      <c r="D52" s="14">
        <v>2811</v>
      </c>
      <c r="E52" s="14">
        <v>2831</v>
      </c>
      <c r="F52" s="14">
        <v>2852</v>
      </c>
      <c r="G52" s="14">
        <v>2873</v>
      </c>
      <c r="H52" s="14">
        <v>2894</v>
      </c>
      <c r="I52" s="14">
        <v>2915</v>
      </c>
      <c r="J52" s="14">
        <v>2937</v>
      </c>
      <c r="K52" s="14">
        <v>2958</v>
      </c>
    </row>
    <row r="53" spans="1:11" ht="38.25" x14ac:dyDescent="0.2">
      <c r="A53" s="13" t="s">
        <v>61</v>
      </c>
      <c r="B53" s="14">
        <v>53342</v>
      </c>
      <c r="C53" s="14">
        <v>53088</v>
      </c>
      <c r="D53" s="14">
        <v>52168</v>
      </c>
      <c r="E53" s="14">
        <v>51234</v>
      </c>
      <c r="F53" s="14">
        <v>50287</v>
      </c>
      <c r="G53" s="14">
        <v>50001</v>
      </c>
      <c r="H53" s="14">
        <v>49183</v>
      </c>
      <c r="I53" s="14">
        <v>48183</v>
      </c>
      <c r="J53" s="14">
        <v>47850</v>
      </c>
      <c r="K53" s="14">
        <v>46820</v>
      </c>
    </row>
    <row r="54" spans="1:11" ht="25.5" x14ac:dyDescent="0.2">
      <c r="A54" s="13" t="s">
        <v>62</v>
      </c>
      <c r="B54" s="14">
        <v>447309</v>
      </c>
      <c r="C54" s="14">
        <v>446613</v>
      </c>
      <c r="D54" s="14">
        <v>437740</v>
      </c>
      <c r="E54" s="14">
        <v>427721</v>
      </c>
      <c r="F54" s="14">
        <v>415607</v>
      </c>
      <c r="G54" s="14">
        <v>413210</v>
      </c>
      <c r="H54" s="14">
        <v>395766</v>
      </c>
      <c r="I54" s="14">
        <v>384284</v>
      </c>
      <c r="J54" s="14">
        <v>381645</v>
      </c>
      <c r="K54" s="14">
        <v>369576</v>
      </c>
    </row>
    <row r="55" spans="1:11" ht="25.5" x14ac:dyDescent="0.2">
      <c r="A55" s="13" t="s">
        <v>63</v>
      </c>
      <c r="B55" s="14">
        <v>3162</v>
      </c>
      <c r="C55" s="14">
        <v>3114</v>
      </c>
      <c r="D55" s="14">
        <v>2875</v>
      </c>
      <c r="E55" s="14">
        <v>2770</v>
      </c>
      <c r="F55" s="14">
        <v>3101</v>
      </c>
      <c r="G55" s="14">
        <v>3049</v>
      </c>
      <c r="H55" s="14">
        <v>2847</v>
      </c>
      <c r="I55" s="14">
        <v>2789</v>
      </c>
      <c r="J55" s="14">
        <v>2782</v>
      </c>
      <c r="K55" s="14">
        <v>2719</v>
      </c>
    </row>
    <row r="56" spans="1:11" ht="25.5" x14ac:dyDescent="0.2">
      <c r="A56" s="13" t="s">
        <v>64</v>
      </c>
      <c r="B56" s="14">
        <v>224481</v>
      </c>
      <c r="C56" s="14">
        <v>220784</v>
      </c>
      <c r="D56" s="14">
        <v>208828</v>
      </c>
      <c r="E56" s="14">
        <v>194591</v>
      </c>
      <c r="F56" s="14">
        <v>180305</v>
      </c>
      <c r="G56" s="14">
        <v>174523</v>
      </c>
      <c r="H56" s="14">
        <v>156853</v>
      </c>
      <c r="I56" s="14">
        <v>142228</v>
      </c>
      <c r="J56" s="14">
        <v>136488</v>
      </c>
      <c r="K56" s="14">
        <v>121550</v>
      </c>
    </row>
  </sheetData>
  <mergeCells count="2">
    <mergeCell ref="A1:A2"/>
    <mergeCell ref="B1:K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7FE10-95A6-954F-B867-4CD19C9A5CBE}">
  <sheetPr>
    <tabColor theme="7"/>
  </sheetPr>
  <dimension ref="B6:Y36"/>
  <sheetViews>
    <sheetView zoomScale="110" workbookViewId="0"/>
  </sheetViews>
  <sheetFormatPr defaultColWidth="10.875" defaultRowHeight="15" x14ac:dyDescent="0.25"/>
  <cols>
    <col min="1" max="1" width="10.875" style="148"/>
    <col min="2" max="3" width="17.125" style="148" customWidth="1"/>
    <col min="4" max="4" width="10.875" style="148" customWidth="1"/>
    <col min="5" max="23" width="10.875" style="148"/>
    <col min="24" max="24" width="11.125" style="148" bestFit="1" customWidth="1"/>
    <col min="25" max="16384" width="10.875" style="148"/>
  </cols>
  <sheetData>
    <row r="6" spans="2:25" x14ac:dyDescent="0.25">
      <c r="B6" s="137" t="s">
        <v>0</v>
      </c>
      <c r="C6" s="137" t="s">
        <v>187</v>
      </c>
      <c r="D6" s="137">
        <v>2013</v>
      </c>
      <c r="E6" s="137">
        <f>D6+1</f>
        <v>2014</v>
      </c>
      <c r="F6" s="137">
        <f>E6+1</f>
        <v>2015</v>
      </c>
      <c r="G6" s="137">
        <f>F6+1</f>
        <v>2016</v>
      </c>
      <c r="H6" s="137">
        <f>G6+1</f>
        <v>2017</v>
      </c>
      <c r="I6" s="137">
        <f t="shared" ref="I6:U6" si="0">H6+1</f>
        <v>2018</v>
      </c>
      <c r="J6" s="137">
        <f t="shared" si="0"/>
        <v>2019</v>
      </c>
      <c r="K6" s="137">
        <f t="shared" si="0"/>
        <v>2020</v>
      </c>
      <c r="L6" s="137">
        <f t="shared" si="0"/>
        <v>2021</v>
      </c>
      <c r="M6" s="137">
        <f t="shared" si="0"/>
        <v>2022</v>
      </c>
      <c r="N6" s="137">
        <f t="shared" si="0"/>
        <v>2023</v>
      </c>
      <c r="O6" s="137">
        <f t="shared" si="0"/>
        <v>2024</v>
      </c>
      <c r="P6" s="137">
        <f t="shared" si="0"/>
        <v>2025</v>
      </c>
      <c r="Q6" s="137">
        <f t="shared" si="0"/>
        <v>2026</v>
      </c>
      <c r="R6" s="137">
        <f t="shared" si="0"/>
        <v>2027</v>
      </c>
      <c r="S6" s="137">
        <f t="shared" si="0"/>
        <v>2028</v>
      </c>
      <c r="T6" s="137">
        <f t="shared" si="0"/>
        <v>2029</v>
      </c>
      <c r="U6" s="137">
        <f t="shared" si="0"/>
        <v>2030</v>
      </c>
      <c r="W6" s="137"/>
    </row>
    <row r="8" spans="2:25" x14ac:dyDescent="0.25">
      <c r="B8" s="149" t="s">
        <v>202</v>
      </c>
      <c r="C8" s="149" t="s">
        <v>4648</v>
      </c>
      <c r="D8" s="178">
        <f>SUM('ARBOC issuance'!H1899:H1947)/10^6</f>
        <v>4.2686799999999998</v>
      </c>
      <c r="E8" s="178">
        <f>SUMIFS('ARBOC issuance'!$H$2:$H$1906,'ARBOC issuance'!$J$2:$J$1906,"&gt;="&amp;E$12,'ARBOC issuance'!$J$2:$J$1906,"&lt;="&amp;E$13)/10^6</f>
        <v>10.983822999999999</v>
      </c>
      <c r="F8" s="178">
        <f>SUMIFS('ARBOC issuance'!$H$2:$H$1906,'ARBOC issuance'!$J$2:$J$1906,"&gt;="&amp;F$12,'ARBOC issuance'!$J$2:$J$1906,"&lt;="&amp;F$13)/10^6</f>
        <v>19.561212999999999</v>
      </c>
      <c r="G8" s="178">
        <f>SUMIFS('ARBOC issuance'!$H$2:$H$1906,'ARBOC issuance'!$J$2:$J$1906,"&gt;="&amp;G$12,'ARBOC issuance'!$J$2:$J$1906,"&lt;="&amp;G$13)/10^6</f>
        <v>19.776011</v>
      </c>
      <c r="H8" s="178">
        <f>SUMIFS('ARBOC issuance'!$H$2:$H$1906,'ARBOC issuance'!$J$2:$J$1906,"&gt;="&amp;H$12,'ARBOC issuance'!$J$2:$J$1906,"&lt;="&amp;H$13)/10^6</f>
        <v>32.732903</v>
      </c>
      <c r="I8" s="178">
        <f>SUMIFS('ARBOC issuance'!$H$2:$H$1906,'ARBOC issuance'!$J$2:$J$1906,"&gt;="&amp;I$12,'ARBOC issuance'!$J$2:$J$1906,"&lt;="&amp;I$13)/10^6</f>
        <v>54.732348000000002</v>
      </c>
      <c r="J8" s="178">
        <f>SUMIFS('ARBOC issuance'!$H$2:$H$1906,'ARBOC issuance'!$J$2:$J$1906,"&gt;="&amp;J$12,'ARBOC issuance'!$J$2:$J$1906,"&lt;="&amp;J$13)/10^6</f>
        <v>26.541225000000001</v>
      </c>
      <c r="K8" s="178">
        <f>SUMIFS('ARBOC issuance'!$H$2:$H$1906,'ARBOC issuance'!$J$2:$J$1906,"&gt;="&amp;K$12,'ARBOC issuance'!$J$2:$J$1906,"&lt;="&amp;K$13)/10^6</f>
        <v>45.543188000000001</v>
      </c>
      <c r="L8" s="178">
        <f>SUMIFS('ARBOC issuance'!$H$2:$H$1906,'ARBOC issuance'!$J$2:$J$1906,"&gt;="&amp;L$12,'ARBOC issuance'!$J$2:$J$1906,"&lt;="&amp;L$13)/10^6</f>
        <v>17.409783999999998</v>
      </c>
      <c r="M8" s="178">
        <f>SUMIFS('ARBOC issuance'!$H$2:$H$1906,'ARBOC issuance'!$J$2:$J$1906,"&gt;="&amp;M$12,'ARBOC issuance'!$J$2:$J$1906,"&lt;="&amp;M$13)/10^6</f>
        <v>11.565096</v>
      </c>
      <c r="N8" s="178">
        <f>SUMIFS('ARBOC issuance'!$H$2:$H$1906,'ARBOC issuance'!$J$2:$J$1906,"&gt;="&amp;N$12,'ARBOC issuance'!$J$2:$J$1906,"&lt;="&amp;N$13)/10^6</f>
        <v>13.797604</v>
      </c>
      <c r="O8" s="178">
        <f>SUMIFS('ARBOC issuance'!$H$2:$H$1906,'ARBOC issuance'!$J$2:$J$1906,"&gt;="&amp;O$12,'ARBOC issuance'!$J$2:$J$1906,"&lt;="&amp;O$13)/10^6</f>
        <v>10.8119</v>
      </c>
      <c r="P8" s="150"/>
      <c r="Q8" s="150"/>
      <c r="R8" s="150"/>
      <c r="S8" s="150"/>
      <c r="T8" s="150"/>
      <c r="U8" s="150"/>
      <c r="W8" s="151"/>
      <c r="X8" s="151"/>
      <c r="Y8" s="152"/>
    </row>
    <row r="9" spans="2:25" x14ac:dyDescent="0.25">
      <c r="B9" s="148" t="s">
        <v>203</v>
      </c>
      <c r="C9" s="148" t="s">
        <v>4648</v>
      </c>
      <c r="D9" s="179">
        <f>SUM('ARBOC issuance'!I1899:I1947)/10^6</f>
        <v>0.34964200000000001</v>
      </c>
      <c r="E9" s="179">
        <f>SUMIFS('ARBOC issuance'!$I$2:$I$1906,'ARBOC issuance'!$J$2:$J$1906,"&gt;="&amp;E$12,'ARBOC issuance'!$J$2:$J$1906,"&lt;="&amp;E$13)/10^6</f>
        <v>1.165672</v>
      </c>
      <c r="F9" s="179">
        <f>SUMIFS('ARBOC issuance'!$I$2:$I$1906,'ARBOC issuance'!$J$2:$J$1906,"&gt;="&amp;F$12,'ARBOC issuance'!$J$2:$J$1906,"&lt;="&amp;F$13)/10^6</f>
        <v>2.3557790000000001</v>
      </c>
      <c r="G9" s="179">
        <f>SUMIFS('ARBOC issuance'!$I$2:$I$1906,'ARBOC issuance'!$J$2:$J$1906,"&gt;="&amp;G$12,'ARBOC issuance'!$J$2:$J$1906,"&lt;="&amp;G$13)/10^6</f>
        <v>2.4323190000000001</v>
      </c>
      <c r="H9" s="179">
        <f>SUMIFS('ARBOC issuance'!$I$2:$I$1906,'ARBOC issuance'!$J$2:$J$1906,"&gt;="&amp;H$12,'ARBOC issuance'!$J$2:$J$1906,"&lt;="&amp;H$13)/10^6</f>
        <v>4.4516730000000004</v>
      </c>
      <c r="I9" s="179">
        <f>SUMIFS('ARBOC issuance'!$I$2:$I$1906,'ARBOC issuance'!$J$2:$J$1906,"&gt;="&amp;I$12,'ARBOC issuance'!$J$2:$J$1906,"&lt;="&amp;I$13)/10^6</f>
        <v>8.094557</v>
      </c>
      <c r="J9" s="179">
        <f>SUMIFS('ARBOC issuance'!$I$2:$I$1906,'ARBOC issuance'!$J$2:$J$1906,"&gt;="&amp;J$12,'ARBOC issuance'!$J$2:$J$1906,"&lt;="&amp;J$13)/10^6</f>
        <v>3.7805279999999999</v>
      </c>
      <c r="K9" s="179">
        <f>SUMIFS('ARBOC issuance'!$I$2:$I$1906,'ARBOC issuance'!$J$2:$J$1906,"&gt;="&amp;K$12,'ARBOC issuance'!$J$2:$J$1906,"&lt;="&amp;K$13)/10^6</f>
        <v>6.1838620000000004</v>
      </c>
      <c r="L9" s="179">
        <f>SUMIFS('ARBOC issuance'!$I$2:$I$1906,'ARBOC issuance'!$J$2:$J$1906,"&gt;="&amp;L$12,'ARBOC issuance'!$J$2:$J$1906,"&lt;="&amp;L$13)/10^6</f>
        <v>2.2342529999999998</v>
      </c>
      <c r="M9" s="179">
        <f>SUMIFS('ARBOC issuance'!$I$2:$I$1906,'ARBOC issuance'!$J$2:$J$1906,"&gt;="&amp;M$12,'ARBOC issuance'!$J$2:$J$1906,"&lt;="&amp;M$13)/10^6</f>
        <v>1.159375</v>
      </c>
      <c r="N9" s="179">
        <f>SUMIFS('ARBOC issuance'!$I$2:$I$1906,'ARBOC issuance'!$J$2:$J$1906,"&gt;="&amp;N$12,'ARBOC issuance'!$J$2:$J$1906,"&lt;="&amp;N$13)/10^6</f>
        <v>1.5864560000000001</v>
      </c>
      <c r="O9" s="179">
        <f>SUMIFS('ARBOC issuance'!$I$2:$I$1906,'ARBOC issuance'!$J$2:$J$1906,"&gt;="&amp;O$12,'ARBOC issuance'!$J$2:$J$1906,"&lt;="&amp;O$13)/10^6</f>
        <v>1.091242</v>
      </c>
      <c r="P9" s="153"/>
      <c r="Q9" s="153"/>
      <c r="R9" s="153"/>
      <c r="S9" s="153"/>
      <c r="T9" s="153"/>
      <c r="U9" s="153"/>
      <c r="W9" s="151"/>
      <c r="X9" s="152"/>
      <c r="Y9" s="152"/>
    </row>
    <row r="10" spans="2:25" x14ac:dyDescent="0.25">
      <c r="B10" s="154" t="s">
        <v>204</v>
      </c>
      <c r="C10" s="154" t="s">
        <v>4648</v>
      </c>
      <c r="D10" s="177">
        <f>D8-D9</f>
        <v>3.9190379999999996</v>
      </c>
      <c r="E10" s="177">
        <f t="shared" ref="E10:O10" si="1">E8-E9</f>
        <v>9.8181509999999985</v>
      </c>
      <c r="F10" s="177">
        <f t="shared" si="1"/>
        <v>17.205433999999997</v>
      </c>
      <c r="G10" s="177">
        <f t="shared" si="1"/>
        <v>17.343692000000001</v>
      </c>
      <c r="H10" s="177">
        <f t="shared" si="1"/>
        <v>28.281230000000001</v>
      </c>
      <c r="I10" s="177">
        <f t="shared" si="1"/>
        <v>46.637791</v>
      </c>
      <c r="J10" s="177">
        <f t="shared" si="1"/>
        <v>22.760697</v>
      </c>
      <c r="K10" s="177">
        <f t="shared" si="1"/>
        <v>39.359326000000003</v>
      </c>
      <c r="L10" s="177">
        <f t="shared" si="1"/>
        <v>15.175530999999999</v>
      </c>
      <c r="M10" s="177">
        <f t="shared" si="1"/>
        <v>10.405721</v>
      </c>
      <c r="N10" s="177">
        <f t="shared" si="1"/>
        <v>12.211148</v>
      </c>
      <c r="O10" s="177">
        <f t="shared" si="1"/>
        <v>9.7206580000000002</v>
      </c>
      <c r="P10" s="155"/>
      <c r="Q10" s="155"/>
      <c r="R10" s="155"/>
      <c r="S10" s="155"/>
      <c r="T10" s="155"/>
      <c r="U10" s="155"/>
      <c r="X10" s="152"/>
      <c r="Y10" s="152"/>
    </row>
    <row r="11" spans="2:25" x14ac:dyDescent="0.25">
      <c r="X11" s="152"/>
      <c r="Y11" s="152"/>
    </row>
    <row r="12" spans="2:25" x14ac:dyDescent="0.25">
      <c r="B12" s="149" t="s">
        <v>205</v>
      </c>
      <c r="C12" s="149" t="s">
        <v>4691</v>
      </c>
      <c r="D12" s="156">
        <v>41275</v>
      </c>
      <c r="E12" s="156">
        <f>D12+365</f>
        <v>41640</v>
      </c>
      <c r="F12" s="156">
        <f t="shared" ref="F12:S13" si="2">E12+365</f>
        <v>42005</v>
      </c>
      <c r="G12" s="156">
        <f t="shared" si="2"/>
        <v>42370</v>
      </c>
      <c r="H12" s="156">
        <v>42736</v>
      </c>
      <c r="I12" s="156">
        <f t="shared" si="2"/>
        <v>43101</v>
      </c>
      <c r="J12" s="156">
        <f t="shared" si="2"/>
        <v>43466</v>
      </c>
      <c r="K12" s="156">
        <f t="shared" si="2"/>
        <v>43831</v>
      </c>
      <c r="L12" s="156">
        <v>44197</v>
      </c>
      <c r="M12" s="156">
        <f t="shared" si="2"/>
        <v>44562</v>
      </c>
      <c r="N12" s="156">
        <f t="shared" si="2"/>
        <v>44927</v>
      </c>
      <c r="O12" s="156">
        <f t="shared" si="2"/>
        <v>45292</v>
      </c>
      <c r="P12" s="156">
        <v>45658</v>
      </c>
      <c r="Q12" s="156">
        <f t="shared" si="2"/>
        <v>46023</v>
      </c>
      <c r="R12" s="156">
        <f t="shared" si="2"/>
        <v>46388</v>
      </c>
      <c r="S12" s="156">
        <f t="shared" si="2"/>
        <v>46753</v>
      </c>
      <c r="T12" s="156">
        <v>47119</v>
      </c>
      <c r="U12" s="156">
        <v>10959</v>
      </c>
    </row>
    <row r="13" spans="2:25" x14ac:dyDescent="0.25">
      <c r="B13" s="157" t="s">
        <v>206</v>
      </c>
      <c r="C13" s="157" t="s">
        <v>4691</v>
      </c>
      <c r="D13" s="158">
        <v>41639</v>
      </c>
      <c r="E13" s="158">
        <f>D13+365</f>
        <v>42004</v>
      </c>
      <c r="F13" s="158">
        <f t="shared" si="2"/>
        <v>42369</v>
      </c>
      <c r="G13" s="158">
        <f t="shared" si="2"/>
        <v>42734</v>
      </c>
      <c r="H13" s="158">
        <v>43100</v>
      </c>
      <c r="I13" s="158">
        <f t="shared" si="2"/>
        <v>43465</v>
      </c>
      <c r="J13" s="158">
        <f t="shared" si="2"/>
        <v>43830</v>
      </c>
      <c r="K13" s="158">
        <f t="shared" si="2"/>
        <v>44195</v>
      </c>
      <c r="L13" s="158">
        <v>44561</v>
      </c>
      <c r="M13" s="158">
        <f t="shared" si="2"/>
        <v>44926</v>
      </c>
      <c r="N13" s="158">
        <f t="shared" si="2"/>
        <v>45291</v>
      </c>
      <c r="O13" s="158">
        <f t="shared" si="2"/>
        <v>45656</v>
      </c>
      <c r="P13" s="158">
        <v>46022</v>
      </c>
      <c r="Q13" s="158">
        <f t="shared" si="2"/>
        <v>46387</v>
      </c>
      <c r="R13" s="158">
        <f t="shared" si="2"/>
        <v>46752</v>
      </c>
      <c r="S13" s="158">
        <v>47118</v>
      </c>
      <c r="T13" s="158">
        <v>47483</v>
      </c>
      <c r="U13" s="158">
        <v>11323</v>
      </c>
    </row>
    <row r="15" spans="2:25" x14ac:dyDescent="0.25">
      <c r="B15" s="149" t="s">
        <v>4650</v>
      </c>
      <c r="C15" s="149" t="s">
        <v>181</v>
      </c>
      <c r="D15" s="159">
        <f>E15</f>
        <v>12.237188655468721</v>
      </c>
      <c r="E15" s="160">
        <f t="shared" ref="E15:O15" si="3">E19*$N$22/E$22</f>
        <v>12.237188655468721</v>
      </c>
      <c r="F15" s="160">
        <f t="shared" si="3"/>
        <v>12.815286519480649</v>
      </c>
      <c r="G15" s="160">
        <f t="shared" si="3"/>
        <v>13.516278212805156</v>
      </c>
      <c r="H15" s="160">
        <f t="shared" si="3"/>
        <v>14.538154307715384</v>
      </c>
      <c r="I15" s="160">
        <f t="shared" si="3"/>
        <v>15.73033486414551</v>
      </c>
      <c r="J15" s="160">
        <f t="shared" si="3"/>
        <v>16.615791179568067</v>
      </c>
      <c r="K15" s="160">
        <f t="shared" si="3"/>
        <v>15.912087939209554</v>
      </c>
      <c r="L15" s="160">
        <f t="shared" si="3"/>
        <v>16.551196838633675</v>
      </c>
      <c r="M15" s="160">
        <f t="shared" si="3"/>
        <v>18.378854053687636</v>
      </c>
      <c r="N15" s="160">
        <f t="shared" si="3"/>
        <v>20.88</v>
      </c>
      <c r="O15" s="159">
        <f t="shared" si="3"/>
        <v>18.934107926279623</v>
      </c>
      <c r="P15" s="150"/>
      <c r="Q15" s="150"/>
      <c r="R15" s="150"/>
      <c r="S15" s="150"/>
      <c r="T15" s="150"/>
      <c r="U15" s="150"/>
    </row>
    <row r="16" spans="2:25" x14ac:dyDescent="0.25">
      <c r="B16" s="148" t="s">
        <v>4651</v>
      </c>
      <c r="C16" s="148" t="s">
        <v>181</v>
      </c>
      <c r="D16" s="161">
        <f>E16</f>
        <v>12.148421483874648</v>
      </c>
      <c r="E16" s="162">
        <f t="shared" ref="E16:N16" si="4">E20*$N$22/E$22</f>
        <v>12.148421483874648</v>
      </c>
      <c r="F16" s="162">
        <f t="shared" si="4"/>
        <v>12.551442385256049</v>
      </c>
      <c r="G16" s="162">
        <f t="shared" si="4"/>
        <v>13.553615997923405</v>
      </c>
      <c r="H16" s="162">
        <f t="shared" si="4"/>
        <v>14.562608730436521</v>
      </c>
      <c r="I16" s="162">
        <f t="shared" si="4"/>
        <v>15.718381722151479</v>
      </c>
      <c r="J16" s="162">
        <f t="shared" si="4"/>
        <v>16.639309638420958</v>
      </c>
      <c r="K16" s="162">
        <f t="shared" si="4"/>
        <v>15.888875557095464</v>
      </c>
      <c r="L16" s="162">
        <f t="shared" si="4"/>
        <v>16.384685804039776</v>
      </c>
      <c r="M16" s="162">
        <f t="shared" si="4"/>
        <v>17.270321142895881</v>
      </c>
      <c r="N16" s="162">
        <f t="shared" si="4"/>
        <v>18.04</v>
      </c>
      <c r="O16" s="163"/>
      <c r="P16" s="153"/>
      <c r="Q16" s="153"/>
      <c r="R16" s="153"/>
      <c r="S16" s="153"/>
      <c r="T16" s="153"/>
      <c r="U16" s="153"/>
    </row>
    <row r="17" spans="2:21" x14ac:dyDescent="0.25">
      <c r="B17" s="157" t="s">
        <v>4652</v>
      </c>
      <c r="C17" s="157" t="s">
        <v>181</v>
      </c>
      <c r="D17" s="164"/>
      <c r="E17" s="164"/>
      <c r="F17" s="164"/>
      <c r="G17" s="164"/>
      <c r="H17" s="164"/>
      <c r="I17" s="164"/>
      <c r="J17" s="164"/>
      <c r="K17" s="164"/>
      <c r="L17" s="165">
        <f t="shared" ref="L17:N17" si="5">L21*$N$22/L$22</f>
        <v>17.916587322303659</v>
      </c>
      <c r="M17" s="165">
        <f t="shared" si="5"/>
        <v>20.627000237255963</v>
      </c>
      <c r="N17" s="165">
        <f t="shared" si="5"/>
        <v>26.65</v>
      </c>
      <c r="O17" s="164"/>
      <c r="P17" s="227"/>
      <c r="Q17" s="227"/>
      <c r="R17" s="227"/>
      <c r="S17" s="227"/>
      <c r="T17" s="227"/>
      <c r="U17" s="227"/>
    </row>
    <row r="18" spans="2:21" x14ac:dyDescent="0.25">
      <c r="E18" s="166"/>
      <c r="F18" s="166"/>
      <c r="G18" s="166"/>
      <c r="H18" s="166"/>
      <c r="I18" s="166"/>
      <c r="J18" s="166"/>
      <c r="K18" s="166"/>
      <c r="L18" s="167"/>
      <c r="M18" s="167"/>
      <c r="N18" s="167"/>
    </row>
    <row r="19" spans="2:21" x14ac:dyDescent="0.25">
      <c r="B19" s="149" t="s">
        <v>4650</v>
      </c>
      <c r="C19" s="149" t="s">
        <v>4649</v>
      </c>
      <c r="D19" s="239"/>
      <c r="E19" s="168">
        <v>9.65</v>
      </c>
      <c r="F19" s="168">
        <v>10.199999999999999</v>
      </c>
      <c r="G19" s="168">
        <v>10.86</v>
      </c>
      <c r="H19" s="168">
        <v>11.89</v>
      </c>
      <c r="I19" s="168">
        <v>13.16</v>
      </c>
      <c r="J19" s="168">
        <v>14.13</v>
      </c>
      <c r="K19" s="168">
        <v>13.71</v>
      </c>
      <c r="L19" s="168">
        <v>14.91</v>
      </c>
      <c r="M19" s="168">
        <v>17.739999999999998</v>
      </c>
      <c r="N19" s="168">
        <v>20.88</v>
      </c>
      <c r="O19" s="169">
        <f>AVERAGE(18.82,18.04,21.25)</f>
        <v>19.37</v>
      </c>
      <c r="P19" s="150"/>
      <c r="Q19" s="150"/>
      <c r="R19" s="150"/>
      <c r="S19" s="150"/>
      <c r="T19" s="150"/>
      <c r="U19" s="150"/>
    </row>
    <row r="20" spans="2:21" x14ac:dyDescent="0.25">
      <c r="B20" s="148" t="s">
        <v>4651</v>
      </c>
      <c r="C20" s="148" t="s">
        <v>4649</v>
      </c>
      <c r="D20" s="163"/>
      <c r="E20" s="167">
        <v>9.58</v>
      </c>
      <c r="F20" s="167">
        <v>9.99</v>
      </c>
      <c r="G20" s="167">
        <v>10.89</v>
      </c>
      <c r="H20" s="167">
        <v>11.91</v>
      </c>
      <c r="I20" s="167">
        <v>13.15</v>
      </c>
      <c r="J20" s="167">
        <v>14.15</v>
      </c>
      <c r="K20" s="167">
        <v>13.69</v>
      </c>
      <c r="L20" s="167">
        <v>14.76</v>
      </c>
      <c r="M20" s="167">
        <v>16.670000000000002</v>
      </c>
      <c r="N20" s="167">
        <v>18.04</v>
      </c>
      <c r="O20" s="170"/>
      <c r="P20" s="153"/>
      <c r="Q20" s="153"/>
      <c r="R20" s="153"/>
      <c r="S20" s="153"/>
      <c r="T20" s="153"/>
      <c r="U20" s="153"/>
    </row>
    <row r="21" spans="2:21" x14ac:dyDescent="0.25">
      <c r="B21" s="157" t="s">
        <v>4652</v>
      </c>
      <c r="C21" s="157" t="s">
        <v>4649</v>
      </c>
      <c r="D21" s="171"/>
      <c r="E21" s="172"/>
      <c r="F21" s="172"/>
      <c r="G21" s="172"/>
      <c r="H21" s="172"/>
      <c r="I21" s="172"/>
      <c r="J21" s="172"/>
      <c r="K21" s="172"/>
      <c r="L21" s="173">
        <v>16.14</v>
      </c>
      <c r="M21" s="173">
        <v>19.91</v>
      </c>
      <c r="N21" s="173">
        <v>26.65</v>
      </c>
      <c r="O21" s="171"/>
      <c r="P21" s="153"/>
      <c r="Q21" s="153"/>
      <c r="R21" s="153"/>
      <c r="S21" s="153"/>
      <c r="T21" s="153"/>
      <c r="U21" s="153"/>
    </row>
    <row r="22" spans="2:21" x14ac:dyDescent="0.25">
      <c r="B22" s="154" t="s">
        <v>179</v>
      </c>
      <c r="C22" s="154" t="s">
        <v>180</v>
      </c>
      <c r="D22" s="177">
        <f>Prices!E11</f>
        <v>94.767250000000004</v>
      </c>
      <c r="E22" s="177">
        <f>Prices!F11</f>
        <v>96.416499999999999</v>
      </c>
      <c r="F22" s="177">
        <f>Prices!G11</f>
        <v>97.31450000000001</v>
      </c>
      <c r="G22" s="177">
        <f>Prices!H11</f>
        <v>98.237750000000005</v>
      </c>
      <c r="H22" s="177">
        <f>Prices!I11</f>
        <v>99.995000000000005</v>
      </c>
      <c r="I22" s="177">
        <f>Prices!J11</f>
        <v>102.28775</v>
      </c>
      <c r="J22" s="177">
        <f>Prices!K11</f>
        <v>103.97450000000001</v>
      </c>
      <c r="K22" s="177">
        <f>Prices!L11</f>
        <v>105.34549999999999</v>
      </c>
      <c r="L22" s="177">
        <f>Prices!M11</f>
        <v>110.14224999999999</v>
      </c>
      <c r="M22" s="177">
        <f>Prices!N11</f>
        <v>118.01599999999999</v>
      </c>
      <c r="N22" s="177">
        <f>Prices!O11</f>
        <v>122.26599999999999</v>
      </c>
      <c r="O22" s="177">
        <f>Prices!P11</f>
        <v>125.08074999999999</v>
      </c>
      <c r="P22" s="155"/>
      <c r="Q22" s="155"/>
      <c r="R22" s="155"/>
      <c r="S22" s="155"/>
      <c r="T22" s="155"/>
      <c r="U22" s="155"/>
    </row>
    <row r="24" spans="2:21" x14ac:dyDescent="0.25">
      <c r="B24" s="148" t="s">
        <v>115</v>
      </c>
      <c r="C24" s="148" t="s">
        <v>4653</v>
      </c>
      <c r="D24" s="148" t="s">
        <v>4658</v>
      </c>
    </row>
    <row r="25" spans="2:21" x14ac:dyDescent="0.25">
      <c r="D25" s="174" t="s">
        <v>4654</v>
      </c>
      <c r="E25" s="166"/>
      <c r="F25" s="166"/>
      <c r="G25" s="166"/>
    </row>
    <row r="26" spans="2:21" x14ac:dyDescent="0.25">
      <c r="E26" s="167"/>
      <c r="F26" s="167"/>
      <c r="G26" s="166"/>
    </row>
    <row r="27" spans="2:21" x14ac:dyDescent="0.25">
      <c r="C27" s="148" t="s">
        <v>4655</v>
      </c>
      <c r="D27" s="148" t="s">
        <v>4656</v>
      </c>
      <c r="E27" s="167"/>
      <c r="F27" s="167"/>
      <c r="G27" s="166"/>
    </row>
    <row r="28" spans="2:21" x14ac:dyDescent="0.25">
      <c r="D28" s="174" t="s">
        <v>4657</v>
      </c>
      <c r="E28" s="167"/>
      <c r="F28" s="167"/>
      <c r="G28" s="166"/>
    </row>
    <row r="29" spans="2:21" x14ac:dyDescent="0.25">
      <c r="E29" s="167"/>
      <c r="F29" s="167"/>
      <c r="G29" s="166"/>
    </row>
    <row r="30" spans="2:21" x14ac:dyDescent="0.25">
      <c r="C30" s="148" t="s">
        <v>4665</v>
      </c>
      <c r="D30" s="148" t="s">
        <v>4660</v>
      </c>
      <c r="E30" s="167"/>
      <c r="F30" s="167"/>
      <c r="G30" s="166"/>
    </row>
    <row r="31" spans="2:21" x14ac:dyDescent="0.25">
      <c r="D31" s="148" t="s">
        <v>4659</v>
      </c>
      <c r="E31" s="167"/>
      <c r="F31" s="167"/>
      <c r="G31" s="166"/>
    </row>
    <row r="32" spans="2:21" x14ac:dyDescent="0.25">
      <c r="E32" s="167"/>
      <c r="F32" s="167"/>
      <c r="G32" s="166"/>
    </row>
    <row r="33" spans="3:7" x14ac:dyDescent="0.25">
      <c r="C33" s="148" t="s">
        <v>4663</v>
      </c>
      <c r="D33" s="175" t="s">
        <v>199</v>
      </c>
      <c r="E33" s="167"/>
      <c r="F33" s="167"/>
      <c r="G33" s="167"/>
    </row>
    <row r="34" spans="3:7" x14ac:dyDescent="0.25">
      <c r="D34" s="176" t="s">
        <v>184</v>
      </c>
      <c r="E34" s="167"/>
      <c r="F34" s="167"/>
      <c r="G34" s="167"/>
    </row>
    <row r="35" spans="3:7" x14ac:dyDescent="0.25">
      <c r="E35" s="167"/>
      <c r="F35" s="167"/>
      <c r="G35" s="167"/>
    </row>
    <row r="36" spans="3:7" x14ac:dyDescent="0.25">
      <c r="G36" s="166"/>
    </row>
  </sheetData>
  <hyperlinks>
    <hyperlink ref="D25" r:id="rId1" xr:uid="{50204D84-961B-5642-BAB1-297E2452C343}"/>
    <hyperlink ref="D28" r:id="rId2" xr:uid="{BDF53AE3-B11E-4E44-A650-1E9EF5F87624}"/>
    <hyperlink ref="D34" r:id="rId3" xr:uid="{0CDB34DE-F1ED-8445-9D57-FADB2F894E0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DEFDB-8796-234F-8C23-D328338EC515}">
  <sheetPr>
    <tabColor theme="7"/>
  </sheetPr>
  <dimension ref="A1:AE1947"/>
  <sheetViews>
    <sheetView zoomScaleNormal="100" workbookViewId="0">
      <pane xSplit="2" ySplit="1" topLeftCell="C2" activePane="bottomRight" state="frozen"/>
      <selection pane="topRight"/>
      <selection pane="bottomLeft"/>
      <selection pane="bottomRight"/>
    </sheetView>
  </sheetViews>
  <sheetFormatPr defaultColWidth="9.125" defaultRowHeight="15.75" x14ac:dyDescent="0.25"/>
  <cols>
    <col min="1" max="1" width="14.625" style="18" customWidth="1"/>
    <col min="2" max="2" width="11.625" style="18" customWidth="1"/>
    <col min="3" max="3" width="9.125" style="18" customWidth="1"/>
    <col min="4" max="4" width="12.125" style="18" customWidth="1"/>
    <col min="5" max="6" width="11.625" style="18" customWidth="1"/>
    <col min="7" max="7" width="8.625" style="18" customWidth="1"/>
    <col min="8" max="8" width="12.625" style="18" customWidth="1"/>
    <col min="9" max="9" width="13.375" style="18" customWidth="1"/>
    <col min="10" max="12" width="12.625" style="18" customWidth="1"/>
    <col min="13" max="13" width="13.125" style="18" customWidth="1"/>
    <col min="14" max="14" width="70.625" style="18" customWidth="1"/>
    <col min="15" max="15" width="61.625" style="18" customWidth="1"/>
    <col min="16" max="16" width="45.125" style="18" customWidth="1"/>
    <col min="17" max="17" width="6.125" style="18" customWidth="1"/>
    <col min="18" max="18" width="8.625" style="18" customWidth="1"/>
    <col min="19" max="19" width="63.875" style="18" customWidth="1"/>
    <col min="20" max="20" width="63.625" style="113" customWidth="1"/>
    <col min="21" max="28" width="11.625" style="18" customWidth="1"/>
    <col min="29" max="29" width="139.125" style="112" customWidth="1"/>
    <col min="30" max="16384" width="9.125" style="18"/>
  </cols>
  <sheetData>
    <row r="1" spans="1:29" s="136" customFormat="1" ht="65.099999999999994" customHeight="1" x14ac:dyDescent="0.25">
      <c r="A1" s="240" t="s">
        <v>4642</v>
      </c>
      <c r="B1" s="240" t="s">
        <v>4641</v>
      </c>
      <c r="C1" s="240" t="s">
        <v>4640</v>
      </c>
      <c r="D1" s="240" t="s">
        <v>4639</v>
      </c>
      <c r="E1" s="240" t="s">
        <v>4638</v>
      </c>
      <c r="F1" s="240" t="s">
        <v>4637</v>
      </c>
      <c r="G1" s="240" t="s">
        <v>4636</v>
      </c>
      <c r="H1" s="240" t="s">
        <v>4635</v>
      </c>
      <c r="I1" s="240" t="s">
        <v>4634</v>
      </c>
      <c r="J1" s="240" t="s">
        <v>4633</v>
      </c>
      <c r="K1" s="240" t="s">
        <v>4632</v>
      </c>
      <c r="L1" s="240" t="s">
        <v>4631</v>
      </c>
      <c r="M1" s="240" t="s">
        <v>4630</v>
      </c>
      <c r="N1" s="240" t="s">
        <v>4629</v>
      </c>
      <c r="O1" s="240" t="s">
        <v>4628</v>
      </c>
      <c r="P1" s="240" t="s">
        <v>4627</v>
      </c>
      <c r="Q1" s="240" t="s">
        <v>4626</v>
      </c>
      <c r="R1" s="240" t="s">
        <v>4625</v>
      </c>
      <c r="S1" s="241" t="s">
        <v>4624</v>
      </c>
      <c r="T1" s="240" t="s">
        <v>4623</v>
      </c>
      <c r="U1" s="240" t="s">
        <v>4622</v>
      </c>
      <c r="V1" s="240" t="s">
        <v>4621</v>
      </c>
      <c r="W1" s="240" t="s">
        <v>4620</v>
      </c>
      <c r="X1" s="240" t="s">
        <v>4619</v>
      </c>
      <c r="Y1" s="240" t="s">
        <v>4618</v>
      </c>
      <c r="Z1" s="240" t="s">
        <v>4617</v>
      </c>
      <c r="AA1" s="240" t="s">
        <v>4616</v>
      </c>
      <c r="AB1" s="240" t="s">
        <v>4615</v>
      </c>
      <c r="AC1" s="240" t="s">
        <v>4614</v>
      </c>
    </row>
    <row r="2" spans="1:29" x14ac:dyDescent="0.25">
      <c r="A2" s="242" t="s">
        <v>4512</v>
      </c>
      <c r="B2" s="242" t="s">
        <v>4507</v>
      </c>
      <c r="C2" s="242" t="s">
        <v>217</v>
      </c>
      <c r="D2" s="242" t="s">
        <v>1254</v>
      </c>
      <c r="E2" s="243">
        <v>42948</v>
      </c>
      <c r="F2" s="243">
        <v>43312</v>
      </c>
      <c r="G2" s="117" t="s">
        <v>207</v>
      </c>
      <c r="H2" s="117" t="s">
        <v>207</v>
      </c>
      <c r="I2" s="117" t="s">
        <v>207</v>
      </c>
      <c r="J2" s="117" t="s">
        <v>207</v>
      </c>
      <c r="K2" s="117" t="s">
        <v>207</v>
      </c>
      <c r="L2" s="246" t="s">
        <v>207</v>
      </c>
      <c r="M2" s="117" t="s">
        <v>207</v>
      </c>
      <c r="N2" s="242" t="s">
        <v>4506</v>
      </c>
      <c r="O2" s="242" t="s">
        <v>4511</v>
      </c>
      <c r="P2" s="121" t="s">
        <v>207</v>
      </c>
      <c r="Q2" s="242" t="s">
        <v>2245</v>
      </c>
      <c r="R2" s="242" t="s">
        <v>247</v>
      </c>
      <c r="S2" s="119" t="s">
        <v>209</v>
      </c>
      <c r="T2" s="118" t="s">
        <v>4504</v>
      </c>
      <c r="U2" s="117" t="s">
        <v>207</v>
      </c>
      <c r="V2" s="115">
        <v>0</v>
      </c>
      <c r="W2" s="115">
        <v>0</v>
      </c>
      <c r="X2" s="115">
        <v>0</v>
      </c>
      <c r="Y2" s="115">
        <v>0</v>
      </c>
      <c r="Z2" s="115">
        <v>0</v>
      </c>
      <c r="AA2" s="115">
        <v>0</v>
      </c>
      <c r="AB2" s="115">
        <v>0</v>
      </c>
      <c r="AC2" s="114" t="s">
        <v>3812</v>
      </c>
    </row>
    <row r="3" spans="1:29" x14ac:dyDescent="0.25">
      <c r="A3" s="242" t="s">
        <v>4306</v>
      </c>
      <c r="B3" s="242" t="s">
        <v>4297</v>
      </c>
      <c r="C3" s="242" t="s">
        <v>229</v>
      </c>
      <c r="D3" s="242" t="s">
        <v>1254</v>
      </c>
      <c r="E3" s="243">
        <v>42370</v>
      </c>
      <c r="F3" s="243">
        <v>42735</v>
      </c>
      <c r="G3" s="117" t="s">
        <v>207</v>
      </c>
      <c r="H3" s="117" t="s">
        <v>207</v>
      </c>
      <c r="I3" s="117" t="s">
        <v>207</v>
      </c>
      <c r="J3" s="117" t="s">
        <v>207</v>
      </c>
      <c r="K3" s="117" t="s">
        <v>207</v>
      </c>
      <c r="L3" s="246" t="s">
        <v>207</v>
      </c>
      <c r="M3" s="117" t="s">
        <v>207</v>
      </c>
      <c r="N3" s="242" t="s">
        <v>4296</v>
      </c>
      <c r="O3" s="242" t="s">
        <v>3074</v>
      </c>
      <c r="P3" s="242" t="s">
        <v>1910</v>
      </c>
      <c r="Q3" s="242" t="s">
        <v>416</v>
      </c>
      <c r="R3" s="242" t="s">
        <v>247</v>
      </c>
      <c r="S3" s="119" t="s">
        <v>209</v>
      </c>
      <c r="T3" s="118" t="s">
        <v>4295</v>
      </c>
      <c r="U3" s="117" t="s">
        <v>207</v>
      </c>
      <c r="V3" s="115">
        <v>0</v>
      </c>
      <c r="W3" s="115">
        <v>0</v>
      </c>
      <c r="X3" s="115">
        <v>0</v>
      </c>
      <c r="Y3" s="115">
        <v>0</v>
      </c>
      <c r="Z3" s="115">
        <v>0</v>
      </c>
      <c r="AA3" s="115">
        <v>0</v>
      </c>
      <c r="AB3" s="115">
        <v>0</v>
      </c>
      <c r="AC3" s="114" t="s">
        <v>4309</v>
      </c>
    </row>
    <row r="4" spans="1:29" x14ac:dyDescent="0.25">
      <c r="A4" s="242" t="s">
        <v>4306</v>
      </c>
      <c r="B4" s="242" t="s">
        <v>4297</v>
      </c>
      <c r="C4" s="242" t="s">
        <v>229</v>
      </c>
      <c r="D4" s="242" t="s">
        <v>1254</v>
      </c>
      <c r="E4" s="243">
        <v>43101</v>
      </c>
      <c r="F4" s="243">
        <v>43465</v>
      </c>
      <c r="G4" s="117" t="s">
        <v>207</v>
      </c>
      <c r="H4" s="117" t="s">
        <v>207</v>
      </c>
      <c r="I4" s="117" t="s">
        <v>207</v>
      </c>
      <c r="J4" s="117" t="s">
        <v>207</v>
      </c>
      <c r="K4" s="117" t="s">
        <v>207</v>
      </c>
      <c r="L4" s="246" t="s">
        <v>207</v>
      </c>
      <c r="M4" s="117" t="s">
        <v>207</v>
      </c>
      <c r="N4" s="242" t="s">
        <v>4296</v>
      </c>
      <c r="O4" s="242" t="s">
        <v>3074</v>
      </c>
      <c r="P4" s="242" t="s">
        <v>1910</v>
      </c>
      <c r="Q4" s="242" t="s">
        <v>416</v>
      </c>
      <c r="R4" s="242" t="s">
        <v>247</v>
      </c>
      <c r="S4" s="119" t="s">
        <v>209</v>
      </c>
      <c r="T4" s="118" t="s">
        <v>4295</v>
      </c>
      <c r="U4" s="117" t="s">
        <v>207</v>
      </c>
      <c r="V4" s="115">
        <v>0</v>
      </c>
      <c r="W4" s="115">
        <v>0</v>
      </c>
      <c r="X4" s="115">
        <v>0</v>
      </c>
      <c r="Y4" s="115">
        <v>0</v>
      </c>
      <c r="Z4" s="115">
        <v>0</v>
      </c>
      <c r="AA4" s="115">
        <v>0</v>
      </c>
      <c r="AB4" s="115">
        <v>0</v>
      </c>
      <c r="AC4" s="114" t="s">
        <v>4305</v>
      </c>
    </row>
    <row r="5" spans="1:29" x14ac:dyDescent="0.25">
      <c r="A5" s="242" t="s">
        <v>4046</v>
      </c>
      <c r="B5" s="242" t="s">
        <v>4044</v>
      </c>
      <c r="C5" s="242" t="s">
        <v>229</v>
      </c>
      <c r="D5" s="242" t="s">
        <v>1254</v>
      </c>
      <c r="E5" s="243">
        <v>41901</v>
      </c>
      <c r="F5" s="243">
        <v>42265</v>
      </c>
      <c r="G5" s="117" t="s">
        <v>207</v>
      </c>
      <c r="H5" s="117" t="s">
        <v>207</v>
      </c>
      <c r="I5" s="117" t="s">
        <v>207</v>
      </c>
      <c r="J5" s="117" t="s">
        <v>207</v>
      </c>
      <c r="K5" s="246" t="s">
        <v>207</v>
      </c>
      <c r="L5" s="246" t="s">
        <v>207</v>
      </c>
      <c r="M5" s="117" t="s">
        <v>207</v>
      </c>
      <c r="N5" s="242" t="s">
        <v>4043</v>
      </c>
      <c r="O5" s="242" t="s">
        <v>4042</v>
      </c>
      <c r="P5" s="121" t="s">
        <v>207</v>
      </c>
      <c r="Q5" s="242" t="s">
        <v>211</v>
      </c>
      <c r="R5" s="242" t="s">
        <v>210</v>
      </c>
      <c r="S5" s="119" t="s">
        <v>209</v>
      </c>
      <c r="T5" s="118" t="s">
        <v>4041</v>
      </c>
      <c r="U5" s="117" t="s">
        <v>207</v>
      </c>
      <c r="V5" s="115">
        <v>0</v>
      </c>
      <c r="W5" s="115">
        <v>0</v>
      </c>
      <c r="X5" s="115">
        <v>0</v>
      </c>
      <c r="Y5" s="115">
        <v>0</v>
      </c>
      <c r="Z5" s="115">
        <v>0</v>
      </c>
      <c r="AA5" s="115">
        <v>0</v>
      </c>
      <c r="AB5" s="115">
        <v>0</v>
      </c>
      <c r="AC5" s="114" t="s">
        <v>3020</v>
      </c>
    </row>
    <row r="6" spans="1:29" x14ac:dyDescent="0.25">
      <c r="A6" s="242" t="s">
        <v>3957</v>
      </c>
      <c r="B6" s="242" t="s">
        <v>3955</v>
      </c>
      <c r="C6" s="242" t="s">
        <v>217</v>
      </c>
      <c r="D6" s="242" t="s">
        <v>1254</v>
      </c>
      <c r="E6" s="117" t="s">
        <v>207</v>
      </c>
      <c r="F6" s="117" t="s">
        <v>207</v>
      </c>
      <c r="G6" s="117" t="s">
        <v>207</v>
      </c>
      <c r="H6" s="117" t="s">
        <v>207</v>
      </c>
      <c r="I6" s="117" t="s">
        <v>207</v>
      </c>
      <c r="J6" s="246" t="s">
        <v>207</v>
      </c>
      <c r="K6" s="117" t="s">
        <v>207</v>
      </c>
      <c r="L6" s="246" t="s">
        <v>207</v>
      </c>
      <c r="M6" s="117" t="s">
        <v>207</v>
      </c>
      <c r="N6" s="242" t="s">
        <v>3954</v>
      </c>
      <c r="O6" s="242" t="s">
        <v>3953</v>
      </c>
      <c r="P6" s="242" t="s">
        <v>207</v>
      </c>
      <c r="Q6" s="242" t="s">
        <v>248</v>
      </c>
      <c r="R6" s="242" t="s">
        <v>247</v>
      </c>
      <c r="S6" s="119" t="s">
        <v>209</v>
      </c>
      <c r="T6" s="118" t="s">
        <v>3952</v>
      </c>
      <c r="U6" s="117" t="s">
        <v>207</v>
      </c>
      <c r="V6" s="115">
        <v>0</v>
      </c>
      <c r="W6" s="115">
        <v>0</v>
      </c>
      <c r="X6" s="115">
        <v>0</v>
      </c>
      <c r="Y6" s="115">
        <v>0</v>
      </c>
      <c r="Z6" s="115">
        <v>0</v>
      </c>
      <c r="AA6" s="115">
        <v>0</v>
      </c>
      <c r="AB6" s="115">
        <v>0</v>
      </c>
      <c r="AC6" s="115" t="s">
        <v>1399</v>
      </c>
    </row>
    <row r="7" spans="1:29" x14ac:dyDescent="0.25">
      <c r="A7" s="242" t="s">
        <v>3957</v>
      </c>
      <c r="B7" s="242" t="s">
        <v>3955</v>
      </c>
      <c r="C7" s="242" t="s">
        <v>217</v>
      </c>
      <c r="D7" s="242" t="s">
        <v>1254</v>
      </c>
      <c r="E7" s="117" t="s">
        <v>207</v>
      </c>
      <c r="F7" s="117" t="s">
        <v>207</v>
      </c>
      <c r="G7" s="117" t="s">
        <v>207</v>
      </c>
      <c r="H7" s="117" t="s">
        <v>207</v>
      </c>
      <c r="I7" s="117" t="s">
        <v>207</v>
      </c>
      <c r="J7" s="246" t="s">
        <v>207</v>
      </c>
      <c r="K7" s="117" t="s">
        <v>207</v>
      </c>
      <c r="L7" s="246" t="s">
        <v>207</v>
      </c>
      <c r="M7" s="117" t="s">
        <v>207</v>
      </c>
      <c r="N7" s="242" t="s">
        <v>3954</v>
      </c>
      <c r="O7" s="242" t="s">
        <v>3953</v>
      </c>
      <c r="P7" s="242" t="s">
        <v>207</v>
      </c>
      <c r="Q7" s="242" t="s">
        <v>248</v>
      </c>
      <c r="R7" s="242" t="s">
        <v>247</v>
      </c>
      <c r="S7" s="119" t="s">
        <v>209</v>
      </c>
      <c r="T7" s="118" t="s">
        <v>3952</v>
      </c>
      <c r="U7" s="117" t="s">
        <v>207</v>
      </c>
      <c r="V7" s="115">
        <v>0</v>
      </c>
      <c r="W7" s="115">
        <v>0</v>
      </c>
      <c r="X7" s="115">
        <v>0</v>
      </c>
      <c r="Y7" s="115">
        <v>0</v>
      </c>
      <c r="Z7" s="115">
        <v>0</v>
      </c>
      <c r="AA7" s="115">
        <v>0</v>
      </c>
      <c r="AB7" s="115">
        <v>0</v>
      </c>
      <c r="AC7" s="115" t="s">
        <v>3526</v>
      </c>
    </row>
    <row r="8" spans="1:29" x14ac:dyDescent="0.25">
      <c r="A8" s="242" t="s">
        <v>3943</v>
      </c>
      <c r="B8" s="242" t="s">
        <v>3938</v>
      </c>
      <c r="C8" s="242" t="s">
        <v>229</v>
      </c>
      <c r="D8" s="242" t="s">
        <v>1254</v>
      </c>
      <c r="E8" s="243">
        <v>43089</v>
      </c>
      <c r="F8" s="243">
        <v>43453</v>
      </c>
      <c r="G8" s="117" t="s">
        <v>207</v>
      </c>
      <c r="H8" s="117" t="s">
        <v>207</v>
      </c>
      <c r="I8" s="117" t="s">
        <v>207</v>
      </c>
      <c r="J8" s="117" t="s">
        <v>207</v>
      </c>
      <c r="K8" s="117" t="s">
        <v>207</v>
      </c>
      <c r="L8" s="246" t="s">
        <v>207</v>
      </c>
      <c r="M8" s="117" t="s">
        <v>207</v>
      </c>
      <c r="N8" s="242" t="s">
        <v>3937</v>
      </c>
      <c r="O8" s="242" t="s">
        <v>3936</v>
      </c>
      <c r="P8" s="242" t="s">
        <v>1258</v>
      </c>
      <c r="Q8" s="242" t="s">
        <v>248</v>
      </c>
      <c r="R8" s="242" t="s">
        <v>247</v>
      </c>
      <c r="S8" s="119" t="s">
        <v>209</v>
      </c>
      <c r="T8" s="118" t="s">
        <v>3935</v>
      </c>
      <c r="U8" s="117" t="s">
        <v>207</v>
      </c>
      <c r="V8" s="115">
        <v>0</v>
      </c>
      <c r="W8" s="115">
        <v>0</v>
      </c>
      <c r="X8" s="115">
        <v>0</v>
      </c>
      <c r="Y8" s="115">
        <v>0</v>
      </c>
      <c r="Z8" s="115">
        <v>0</v>
      </c>
      <c r="AA8" s="115">
        <v>0</v>
      </c>
      <c r="AB8" s="115">
        <v>0</v>
      </c>
      <c r="AC8" s="114" t="s">
        <v>3942</v>
      </c>
    </row>
    <row r="9" spans="1:29" x14ac:dyDescent="0.25">
      <c r="A9" s="242" t="s">
        <v>3824</v>
      </c>
      <c r="B9" s="242" t="s">
        <v>3823</v>
      </c>
      <c r="C9" s="242" t="s">
        <v>217</v>
      </c>
      <c r="D9" s="242" t="s">
        <v>1254</v>
      </c>
      <c r="E9" s="243">
        <v>43922</v>
      </c>
      <c r="F9" s="243">
        <v>44286</v>
      </c>
      <c r="G9" s="117" t="s">
        <v>207</v>
      </c>
      <c r="H9" s="117" t="s">
        <v>207</v>
      </c>
      <c r="I9" s="117" t="s">
        <v>207</v>
      </c>
      <c r="J9" s="117" t="s">
        <v>207</v>
      </c>
      <c r="K9" s="117" t="s">
        <v>207</v>
      </c>
      <c r="L9" s="246" t="s">
        <v>207</v>
      </c>
      <c r="M9" s="117" t="s">
        <v>207</v>
      </c>
      <c r="N9" s="242" t="s">
        <v>3822</v>
      </c>
      <c r="O9" s="242" t="s">
        <v>3822</v>
      </c>
      <c r="P9" s="121" t="s">
        <v>207</v>
      </c>
      <c r="Q9" s="242" t="s">
        <v>500</v>
      </c>
      <c r="R9" s="242" t="s">
        <v>247</v>
      </c>
      <c r="S9" s="119" t="s">
        <v>209</v>
      </c>
      <c r="T9" s="118" t="s">
        <v>3821</v>
      </c>
      <c r="U9" s="117" t="s">
        <v>207</v>
      </c>
      <c r="V9" s="115">
        <v>0</v>
      </c>
      <c r="W9" s="115">
        <v>0</v>
      </c>
      <c r="X9" s="115">
        <v>0</v>
      </c>
      <c r="Y9" s="115">
        <v>0</v>
      </c>
      <c r="Z9" s="115">
        <v>0</v>
      </c>
      <c r="AA9" s="115">
        <v>0</v>
      </c>
      <c r="AB9" s="115">
        <v>0</v>
      </c>
      <c r="AC9" s="114" t="s">
        <v>3820</v>
      </c>
    </row>
    <row r="10" spans="1:29" x14ac:dyDescent="0.25">
      <c r="A10" s="242" t="s">
        <v>3813</v>
      </c>
      <c r="B10" s="242" t="s">
        <v>3810</v>
      </c>
      <c r="C10" s="242" t="s">
        <v>217</v>
      </c>
      <c r="D10" s="242" t="s">
        <v>1254</v>
      </c>
      <c r="E10" s="243">
        <v>43191</v>
      </c>
      <c r="F10" s="243">
        <v>43555</v>
      </c>
      <c r="G10" s="117" t="s">
        <v>207</v>
      </c>
      <c r="H10" s="117" t="s">
        <v>207</v>
      </c>
      <c r="I10" s="117" t="s">
        <v>207</v>
      </c>
      <c r="J10" s="117" t="s">
        <v>207</v>
      </c>
      <c r="K10" s="117" t="s">
        <v>207</v>
      </c>
      <c r="L10" s="246" t="s">
        <v>207</v>
      </c>
      <c r="M10" s="117" t="s">
        <v>207</v>
      </c>
      <c r="N10" s="242" t="s">
        <v>3809</v>
      </c>
      <c r="O10" s="242" t="s">
        <v>3809</v>
      </c>
      <c r="P10" s="121" t="s">
        <v>207</v>
      </c>
      <c r="Q10" s="242" t="s">
        <v>332</v>
      </c>
      <c r="R10" s="242" t="s">
        <v>247</v>
      </c>
      <c r="S10" s="119" t="s">
        <v>209</v>
      </c>
      <c r="T10" s="118" t="s">
        <v>3808</v>
      </c>
      <c r="U10" s="117" t="s">
        <v>207</v>
      </c>
      <c r="V10" s="115">
        <v>0</v>
      </c>
      <c r="W10" s="115">
        <v>0</v>
      </c>
      <c r="X10" s="115">
        <v>0</v>
      </c>
      <c r="Y10" s="115">
        <v>0</v>
      </c>
      <c r="Z10" s="115">
        <v>0</v>
      </c>
      <c r="AA10" s="115">
        <v>0</v>
      </c>
      <c r="AB10" s="115">
        <v>0</v>
      </c>
      <c r="AC10" s="114" t="s">
        <v>3814</v>
      </c>
    </row>
    <row r="11" spans="1:29" x14ac:dyDescent="0.25">
      <c r="A11" s="242" t="s">
        <v>3813</v>
      </c>
      <c r="B11" s="242" t="s">
        <v>3810</v>
      </c>
      <c r="C11" s="242" t="s">
        <v>217</v>
      </c>
      <c r="D11" s="242" t="s">
        <v>1254</v>
      </c>
      <c r="E11" s="243">
        <v>43556</v>
      </c>
      <c r="F11" s="243">
        <v>43921</v>
      </c>
      <c r="G11" s="117" t="s">
        <v>207</v>
      </c>
      <c r="H11" s="117" t="s">
        <v>207</v>
      </c>
      <c r="I11" s="117" t="s">
        <v>207</v>
      </c>
      <c r="J11" s="117" t="s">
        <v>207</v>
      </c>
      <c r="K11" s="117" t="s">
        <v>207</v>
      </c>
      <c r="L11" s="246" t="s">
        <v>207</v>
      </c>
      <c r="M11" s="117" t="s">
        <v>207</v>
      </c>
      <c r="N11" s="242" t="s">
        <v>3809</v>
      </c>
      <c r="O11" s="242" t="s">
        <v>3809</v>
      </c>
      <c r="P11" s="121" t="s">
        <v>207</v>
      </c>
      <c r="Q11" s="242" t="s">
        <v>332</v>
      </c>
      <c r="R11" s="242" t="s">
        <v>247</v>
      </c>
      <c r="S11" s="119" t="s">
        <v>209</v>
      </c>
      <c r="T11" s="118" t="s">
        <v>3808</v>
      </c>
      <c r="U11" s="117" t="s">
        <v>207</v>
      </c>
      <c r="V11" s="115">
        <v>0</v>
      </c>
      <c r="W11" s="115">
        <v>0</v>
      </c>
      <c r="X11" s="115">
        <v>0</v>
      </c>
      <c r="Y11" s="115">
        <v>0</v>
      </c>
      <c r="Z11" s="115">
        <v>0</v>
      </c>
      <c r="AA11" s="115">
        <v>0</v>
      </c>
      <c r="AB11" s="115">
        <v>0</v>
      </c>
      <c r="AC11" s="114" t="s">
        <v>3812</v>
      </c>
    </row>
    <row r="12" spans="1:29" x14ac:dyDescent="0.25">
      <c r="A12" s="242" t="s">
        <v>3707</v>
      </c>
      <c r="B12" s="242" t="s">
        <v>3705</v>
      </c>
      <c r="C12" s="242" t="s">
        <v>217</v>
      </c>
      <c r="D12" s="242" t="s">
        <v>1254</v>
      </c>
      <c r="E12" s="243">
        <v>43831</v>
      </c>
      <c r="F12" s="243">
        <v>44196</v>
      </c>
      <c r="G12" s="117" t="s">
        <v>207</v>
      </c>
      <c r="H12" s="117" t="s">
        <v>207</v>
      </c>
      <c r="I12" s="117" t="s">
        <v>207</v>
      </c>
      <c r="J12" s="117" t="s">
        <v>207</v>
      </c>
      <c r="K12" s="117" t="s">
        <v>207</v>
      </c>
      <c r="L12" s="246" t="s">
        <v>207</v>
      </c>
      <c r="M12" s="117" t="s">
        <v>207</v>
      </c>
      <c r="N12" s="242" t="s">
        <v>857</v>
      </c>
      <c r="O12" s="242" t="s">
        <v>3704</v>
      </c>
      <c r="P12" s="121" t="s">
        <v>207</v>
      </c>
      <c r="Q12" s="242" t="s">
        <v>855</v>
      </c>
      <c r="R12" s="242" t="s">
        <v>247</v>
      </c>
      <c r="S12" s="119" t="s">
        <v>209</v>
      </c>
      <c r="T12" s="118" t="s">
        <v>3703</v>
      </c>
      <c r="U12" s="117" t="s">
        <v>207</v>
      </c>
      <c r="V12" s="115">
        <v>0</v>
      </c>
      <c r="W12" s="115">
        <v>0</v>
      </c>
      <c r="X12" s="115">
        <v>0</v>
      </c>
      <c r="Y12" s="115">
        <v>0</v>
      </c>
      <c r="Z12" s="115">
        <v>0</v>
      </c>
      <c r="AA12" s="115">
        <v>0</v>
      </c>
      <c r="AB12" s="115">
        <v>0</v>
      </c>
      <c r="AC12" s="114" t="s">
        <v>2560</v>
      </c>
    </row>
    <row r="13" spans="1:29" x14ac:dyDescent="0.25">
      <c r="A13" s="242" t="s">
        <v>3651</v>
      </c>
      <c r="B13" s="242" t="s">
        <v>3646</v>
      </c>
      <c r="C13" s="242" t="s">
        <v>217</v>
      </c>
      <c r="D13" s="242" t="s">
        <v>1254</v>
      </c>
      <c r="E13" s="243">
        <v>42370</v>
      </c>
      <c r="F13" s="243">
        <v>42735</v>
      </c>
      <c r="G13" s="117" t="s">
        <v>207</v>
      </c>
      <c r="H13" s="117" t="s">
        <v>207</v>
      </c>
      <c r="I13" s="117" t="s">
        <v>207</v>
      </c>
      <c r="J13" s="117" t="s">
        <v>207</v>
      </c>
      <c r="K13" s="117" t="s">
        <v>207</v>
      </c>
      <c r="L13" s="246" t="s">
        <v>207</v>
      </c>
      <c r="M13" s="117" t="s">
        <v>207</v>
      </c>
      <c r="N13" s="242" t="s">
        <v>327</v>
      </c>
      <c r="O13" s="242" t="s">
        <v>326</v>
      </c>
      <c r="P13" s="121" t="s">
        <v>207</v>
      </c>
      <c r="Q13" s="242" t="s">
        <v>211</v>
      </c>
      <c r="R13" s="242" t="s">
        <v>210</v>
      </c>
      <c r="S13" s="119" t="s">
        <v>209</v>
      </c>
      <c r="T13" s="118" t="s">
        <v>3645</v>
      </c>
      <c r="U13" s="117" t="s">
        <v>207</v>
      </c>
      <c r="V13" s="115">
        <v>0</v>
      </c>
      <c r="W13" s="115">
        <v>0</v>
      </c>
      <c r="X13" s="115">
        <v>0</v>
      </c>
      <c r="Y13" s="115">
        <v>0</v>
      </c>
      <c r="Z13" s="115">
        <v>0</v>
      </c>
      <c r="AA13" s="115">
        <v>0</v>
      </c>
      <c r="AB13" s="115">
        <v>0</v>
      </c>
      <c r="AC13" s="114" t="s">
        <v>2560</v>
      </c>
    </row>
    <row r="14" spans="1:29" x14ac:dyDescent="0.25">
      <c r="A14" s="242" t="s">
        <v>3527</v>
      </c>
      <c r="B14" s="242" t="s">
        <v>3524</v>
      </c>
      <c r="C14" s="242" t="s">
        <v>217</v>
      </c>
      <c r="D14" s="242" t="s">
        <v>1254</v>
      </c>
      <c r="E14" s="243">
        <v>42948</v>
      </c>
      <c r="F14" s="243">
        <v>43312</v>
      </c>
      <c r="G14" s="117" t="s">
        <v>207</v>
      </c>
      <c r="H14" s="117" t="s">
        <v>207</v>
      </c>
      <c r="I14" s="117" t="s">
        <v>207</v>
      </c>
      <c r="J14" s="117" t="s">
        <v>207</v>
      </c>
      <c r="K14" s="117" t="s">
        <v>207</v>
      </c>
      <c r="L14" s="246" t="s">
        <v>207</v>
      </c>
      <c r="M14" s="117" t="s">
        <v>207</v>
      </c>
      <c r="N14" s="242" t="s">
        <v>342</v>
      </c>
      <c r="O14" s="242" t="s">
        <v>337</v>
      </c>
      <c r="P14" s="121" t="s">
        <v>207</v>
      </c>
      <c r="Q14" s="242" t="s">
        <v>332</v>
      </c>
      <c r="R14" s="242" t="s">
        <v>247</v>
      </c>
      <c r="S14" s="119" t="s">
        <v>209</v>
      </c>
      <c r="T14" s="118" t="s">
        <v>3523</v>
      </c>
      <c r="U14" s="117" t="s">
        <v>207</v>
      </c>
      <c r="V14" s="115">
        <v>0</v>
      </c>
      <c r="W14" s="115">
        <v>0</v>
      </c>
      <c r="X14" s="115">
        <v>0</v>
      </c>
      <c r="Y14" s="115">
        <v>0</v>
      </c>
      <c r="Z14" s="115">
        <v>0</v>
      </c>
      <c r="AA14" s="115">
        <v>0</v>
      </c>
      <c r="AB14" s="115">
        <v>0</v>
      </c>
      <c r="AC14" s="114" t="s">
        <v>3526</v>
      </c>
    </row>
    <row r="15" spans="1:29" x14ac:dyDescent="0.25">
      <c r="A15" s="242" t="s">
        <v>3490</v>
      </c>
      <c r="B15" s="242" t="s">
        <v>3489</v>
      </c>
      <c r="C15" s="242" t="s">
        <v>229</v>
      </c>
      <c r="D15" s="242" t="s">
        <v>1254</v>
      </c>
      <c r="E15" s="243">
        <v>42369</v>
      </c>
      <c r="F15" s="243">
        <v>43099</v>
      </c>
      <c r="G15" s="117" t="s">
        <v>207</v>
      </c>
      <c r="H15" s="121" t="s">
        <v>1293</v>
      </c>
      <c r="I15" s="121" t="s">
        <v>1293</v>
      </c>
      <c r="J15" s="117" t="s">
        <v>207</v>
      </c>
      <c r="K15" s="117" t="s">
        <v>207</v>
      </c>
      <c r="L15" s="246" t="s">
        <v>207</v>
      </c>
      <c r="M15" s="117" t="s">
        <v>207</v>
      </c>
      <c r="N15" s="242" t="s">
        <v>3488</v>
      </c>
      <c r="O15" s="242" t="s">
        <v>1333</v>
      </c>
      <c r="P15" s="242" t="s">
        <v>255</v>
      </c>
      <c r="Q15" s="242" t="s">
        <v>211</v>
      </c>
      <c r="R15" s="242" t="s">
        <v>210</v>
      </c>
      <c r="S15" s="119" t="s">
        <v>209</v>
      </c>
      <c r="T15" s="118" t="s">
        <v>3487</v>
      </c>
      <c r="U15" s="117" t="s">
        <v>207</v>
      </c>
      <c r="V15" s="115">
        <v>0</v>
      </c>
      <c r="W15" s="115">
        <v>0</v>
      </c>
      <c r="X15" s="115">
        <v>0</v>
      </c>
      <c r="Y15" s="115">
        <v>0</v>
      </c>
      <c r="Z15" s="115">
        <v>0</v>
      </c>
      <c r="AA15" s="115">
        <v>0</v>
      </c>
      <c r="AB15" s="115">
        <v>0</v>
      </c>
      <c r="AC15" s="114" t="s">
        <v>3486</v>
      </c>
    </row>
    <row r="16" spans="1:29" x14ac:dyDescent="0.25">
      <c r="A16" s="242" t="s">
        <v>3485</v>
      </c>
      <c r="B16" s="242" t="s">
        <v>3484</v>
      </c>
      <c r="C16" s="242" t="s">
        <v>229</v>
      </c>
      <c r="D16" s="242" t="s">
        <v>1254</v>
      </c>
      <c r="E16" s="243">
        <v>42369</v>
      </c>
      <c r="F16" s="243">
        <v>43099</v>
      </c>
      <c r="G16" s="117" t="s">
        <v>207</v>
      </c>
      <c r="H16" s="121" t="s">
        <v>1293</v>
      </c>
      <c r="I16" s="121" t="s">
        <v>1293</v>
      </c>
      <c r="J16" s="117" t="s">
        <v>207</v>
      </c>
      <c r="K16" s="117" t="s">
        <v>207</v>
      </c>
      <c r="L16" s="246" t="s">
        <v>207</v>
      </c>
      <c r="M16" s="117" t="s">
        <v>207</v>
      </c>
      <c r="N16" s="242" t="s">
        <v>3483</v>
      </c>
      <c r="O16" s="242" t="s">
        <v>1333</v>
      </c>
      <c r="P16" s="242" t="s">
        <v>255</v>
      </c>
      <c r="Q16" s="242" t="s">
        <v>211</v>
      </c>
      <c r="R16" s="242" t="s">
        <v>210</v>
      </c>
      <c r="S16" s="119" t="s">
        <v>209</v>
      </c>
      <c r="T16" s="118" t="s">
        <v>3482</v>
      </c>
      <c r="U16" s="117" t="s">
        <v>207</v>
      </c>
      <c r="V16" s="115">
        <v>0</v>
      </c>
      <c r="W16" s="115">
        <v>0</v>
      </c>
      <c r="X16" s="115">
        <v>0</v>
      </c>
      <c r="Y16" s="115">
        <v>0</v>
      </c>
      <c r="Z16" s="115">
        <v>0</v>
      </c>
      <c r="AA16" s="115">
        <v>0</v>
      </c>
      <c r="AB16" s="115">
        <v>0</v>
      </c>
      <c r="AC16" s="114" t="s">
        <v>3477</v>
      </c>
    </row>
    <row r="17" spans="1:29" x14ac:dyDescent="0.25">
      <c r="A17" s="242" t="s">
        <v>3481</v>
      </c>
      <c r="B17" s="242" t="s">
        <v>3480</v>
      </c>
      <c r="C17" s="242" t="s">
        <v>229</v>
      </c>
      <c r="D17" s="242" t="s">
        <v>1254</v>
      </c>
      <c r="E17" s="243">
        <v>42369</v>
      </c>
      <c r="F17" s="243">
        <v>43099</v>
      </c>
      <c r="G17" s="117" t="s">
        <v>207</v>
      </c>
      <c r="H17" s="121" t="s">
        <v>1293</v>
      </c>
      <c r="I17" s="121" t="s">
        <v>1293</v>
      </c>
      <c r="J17" s="117" t="s">
        <v>207</v>
      </c>
      <c r="K17" s="117" t="s">
        <v>207</v>
      </c>
      <c r="L17" s="246" t="s">
        <v>207</v>
      </c>
      <c r="M17" s="117" t="s">
        <v>207</v>
      </c>
      <c r="N17" s="242" t="s">
        <v>3479</v>
      </c>
      <c r="O17" s="242" t="s">
        <v>1333</v>
      </c>
      <c r="P17" s="242" t="s">
        <v>255</v>
      </c>
      <c r="Q17" s="242" t="s">
        <v>211</v>
      </c>
      <c r="R17" s="242" t="s">
        <v>210</v>
      </c>
      <c r="S17" s="119" t="s">
        <v>209</v>
      </c>
      <c r="T17" s="118" t="s">
        <v>3478</v>
      </c>
      <c r="U17" s="117" t="s">
        <v>207</v>
      </c>
      <c r="V17" s="115">
        <v>0</v>
      </c>
      <c r="W17" s="115">
        <v>0</v>
      </c>
      <c r="X17" s="115">
        <v>0</v>
      </c>
      <c r="Y17" s="115">
        <v>0</v>
      </c>
      <c r="Z17" s="115">
        <v>0</v>
      </c>
      <c r="AA17" s="115">
        <v>0</v>
      </c>
      <c r="AB17" s="115">
        <v>0</v>
      </c>
      <c r="AC17" s="114" t="s">
        <v>3477</v>
      </c>
    </row>
    <row r="18" spans="1:29" x14ac:dyDescent="0.25">
      <c r="A18" s="242" t="s">
        <v>3425</v>
      </c>
      <c r="B18" s="242" t="s">
        <v>3419</v>
      </c>
      <c r="C18" s="242" t="s">
        <v>217</v>
      </c>
      <c r="D18" s="242" t="s">
        <v>1254</v>
      </c>
      <c r="E18" s="243">
        <v>43040</v>
      </c>
      <c r="F18" s="243">
        <v>43404</v>
      </c>
      <c r="G18" s="117" t="s">
        <v>207</v>
      </c>
      <c r="H18" s="117" t="s">
        <v>207</v>
      </c>
      <c r="I18" s="117" t="s">
        <v>207</v>
      </c>
      <c r="J18" s="117" t="s">
        <v>207</v>
      </c>
      <c r="K18" s="117" t="s">
        <v>207</v>
      </c>
      <c r="L18" s="246" t="s">
        <v>207</v>
      </c>
      <c r="M18" s="117" t="s">
        <v>207</v>
      </c>
      <c r="N18" s="242" t="s">
        <v>392</v>
      </c>
      <c r="O18" s="242" t="s">
        <v>3418</v>
      </c>
      <c r="P18" s="242" t="s">
        <v>207</v>
      </c>
      <c r="Q18" s="242" t="s">
        <v>391</v>
      </c>
      <c r="R18" s="242" t="s">
        <v>247</v>
      </c>
      <c r="S18" s="119" t="s">
        <v>209</v>
      </c>
      <c r="T18" s="118" t="s">
        <v>3417</v>
      </c>
      <c r="U18" s="117" t="s">
        <v>207</v>
      </c>
      <c r="V18" s="115">
        <v>0</v>
      </c>
      <c r="W18" s="115">
        <v>0</v>
      </c>
      <c r="X18" s="115">
        <v>0</v>
      </c>
      <c r="Y18" s="115">
        <v>0</v>
      </c>
      <c r="Z18" s="115">
        <v>0</v>
      </c>
      <c r="AA18" s="115">
        <v>0</v>
      </c>
      <c r="AB18" s="115">
        <v>0</v>
      </c>
      <c r="AC18" s="114" t="s">
        <v>3424</v>
      </c>
    </row>
    <row r="19" spans="1:29" x14ac:dyDescent="0.25">
      <c r="A19" s="242" t="s">
        <v>3352</v>
      </c>
      <c r="B19" s="242" t="s">
        <v>3351</v>
      </c>
      <c r="C19" s="242" t="s">
        <v>229</v>
      </c>
      <c r="D19" s="242" t="s">
        <v>1254</v>
      </c>
      <c r="E19" s="243">
        <v>42005</v>
      </c>
      <c r="F19" s="243">
        <v>42735</v>
      </c>
      <c r="G19" s="117" t="s">
        <v>207</v>
      </c>
      <c r="H19" s="121" t="s">
        <v>1293</v>
      </c>
      <c r="I19" s="121" t="s">
        <v>1293</v>
      </c>
      <c r="J19" s="117" t="s">
        <v>207</v>
      </c>
      <c r="K19" s="117" t="s">
        <v>207</v>
      </c>
      <c r="L19" s="246" t="s">
        <v>207</v>
      </c>
      <c r="M19" s="117" t="s">
        <v>207</v>
      </c>
      <c r="N19" s="242" t="s">
        <v>3350</v>
      </c>
      <c r="O19" s="242" t="s">
        <v>3345</v>
      </c>
      <c r="P19" s="242" t="s">
        <v>1258</v>
      </c>
      <c r="Q19" s="242" t="s">
        <v>211</v>
      </c>
      <c r="R19" s="242" t="s">
        <v>210</v>
      </c>
      <c r="S19" s="119" t="s">
        <v>209</v>
      </c>
      <c r="T19" s="118" t="s">
        <v>3349</v>
      </c>
      <c r="U19" s="117" t="s">
        <v>207</v>
      </c>
      <c r="V19" s="115">
        <v>0</v>
      </c>
      <c r="W19" s="115">
        <v>0</v>
      </c>
      <c r="X19" s="115">
        <v>0</v>
      </c>
      <c r="Y19" s="115">
        <v>0</v>
      </c>
      <c r="Z19" s="115">
        <v>0</v>
      </c>
      <c r="AA19" s="115">
        <v>0</v>
      </c>
      <c r="AB19" s="115">
        <v>0</v>
      </c>
      <c r="AC19" s="114" t="s">
        <v>3343</v>
      </c>
    </row>
    <row r="20" spans="1:29" x14ac:dyDescent="0.25">
      <c r="A20" s="242" t="s">
        <v>3348</v>
      </c>
      <c r="B20" s="242" t="s">
        <v>3347</v>
      </c>
      <c r="C20" s="242" t="s">
        <v>229</v>
      </c>
      <c r="D20" s="242" t="s">
        <v>1254</v>
      </c>
      <c r="E20" s="243">
        <v>42005</v>
      </c>
      <c r="F20" s="243">
        <v>42735</v>
      </c>
      <c r="G20" s="117" t="s">
        <v>207</v>
      </c>
      <c r="H20" s="121" t="s">
        <v>1293</v>
      </c>
      <c r="I20" s="121" t="s">
        <v>1293</v>
      </c>
      <c r="J20" s="117" t="s">
        <v>207</v>
      </c>
      <c r="K20" s="117" t="s">
        <v>207</v>
      </c>
      <c r="L20" s="246" t="s">
        <v>207</v>
      </c>
      <c r="M20" s="117" t="s">
        <v>207</v>
      </c>
      <c r="N20" s="242" t="s">
        <v>3346</v>
      </c>
      <c r="O20" s="242" t="s">
        <v>3345</v>
      </c>
      <c r="P20" s="242" t="s">
        <v>1258</v>
      </c>
      <c r="Q20" s="242" t="s">
        <v>211</v>
      </c>
      <c r="R20" s="242" t="s">
        <v>210</v>
      </c>
      <c r="S20" s="119" t="s">
        <v>209</v>
      </c>
      <c r="T20" s="118" t="s">
        <v>3344</v>
      </c>
      <c r="U20" s="117" t="s">
        <v>207</v>
      </c>
      <c r="V20" s="115">
        <v>0</v>
      </c>
      <c r="W20" s="115">
        <v>0</v>
      </c>
      <c r="X20" s="115">
        <v>0</v>
      </c>
      <c r="Y20" s="115">
        <v>0</v>
      </c>
      <c r="Z20" s="115">
        <v>0</v>
      </c>
      <c r="AA20" s="115">
        <v>0</v>
      </c>
      <c r="AB20" s="115">
        <v>0</v>
      </c>
      <c r="AC20" s="114" t="s">
        <v>3343</v>
      </c>
    </row>
    <row r="21" spans="1:29" x14ac:dyDescent="0.25">
      <c r="A21" s="242" t="s">
        <v>3149</v>
      </c>
      <c r="B21" s="242" t="s">
        <v>3145</v>
      </c>
      <c r="C21" s="242" t="s">
        <v>229</v>
      </c>
      <c r="D21" s="242" t="s">
        <v>1254</v>
      </c>
      <c r="E21" s="243">
        <v>42641</v>
      </c>
      <c r="F21" s="243">
        <v>43005</v>
      </c>
      <c r="G21" s="117" t="s">
        <v>207</v>
      </c>
      <c r="H21" s="117" t="s">
        <v>207</v>
      </c>
      <c r="I21" s="117" t="s">
        <v>207</v>
      </c>
      <c r="J21" s="117" t="s">
        <v>207</v>
      </c>
      <c r="K21" s="117" t="s">
        <v>207</v>
      </c>
      <c r="L21" s="246" t="s">
        <v>207</v>
      </c>
      <c r="M21" s="117" t="s">
        <v>207</v>
      </c>
      <c r="N21" s="242" t="s">
        <v>3144</v>
      </c>
      <c r="O21" s="242" t="s">
        <v>3143</v>
      </c>
      <c r="P21" s="242" t="s">
        <v>1272</v>
      </c>
      <c r="Q21" s="242" t="s">
        <v>1893</v>
      </c>
      <c r="R21" s="242" t="s">
        <v>247</v>
      </c>
      <c r="S21" s="119" t="s">
        <v>209</v>
      </c>
      <c r="T21" s="118" t="s">
        <v>3142</v>
      </c>
      <c r="U21" s="117" t="s">
        <v>207</v>
      </c>
      <c r="V21" s="115">
        <v>0</v>
      </c>
      <c r="W21" s="115">
        <v>0</v>
      </c>
      <c r="X21" s="115">
        <v>0</v>
      </c>
      <c r="Y21" s="115">
        <v>0</v>
      </c>
      <c r="Z21" s="115">
        <v>0</v>
      </c>
      <c r="AA21" s="115">
        <v>0</v>
      </c>
      <c r="AB21" s="115">
        <v>0</v>
      </c>
      <c r="AC21" s="114" t="s">
        <v>3148</v>
      </c>
    </row>
    <row r="22" spans="1:29" x14ac:dyDescent="0.25">
      <c r="A22" s="242" t="s">
        <v>3021</v>
      </c>
      <c r="B22" s="242" t="s">
        <v>3009</v>
      </c>
      <c r="C22" s="242" t="s">
        <v>229</v>
      </c>
      <c r="D22" s="242" t="s">
        <v>1254</v>
      </c>
      <c r="E22" s="243">
        <v>42583</v>
      </c>
      <c r="F22" s="243">
        <v>42947</v>
      </c>
      <c r="G22" s="117" t="s">
        <v>207</v>
      </c>
      <c r="H22" s="117" t="s">
        <v>207</v>
      </c>
      <c r="I22" s="117" t="s">
        <v>207</v>
      </c>
      <c r="J22" s="117" t="s">
        <v>207</v>
      </c>
      <c r="K22" s="117" t="s">
        <v>207</v>
      </c>
      <c r="L22" s="246" t="s">
        <v>207</v>
      </c>
      <c r="M22" s="117" t="s">
        <v>207</v>
      </c>
      <c r="N22" s="242" t="s">
        <v>3008</v>
      </c>
      <c r="O22" s="242" t="s">
        <v>1406</v>
      </c>
      <c r="P22" s="242" t="s">
        <v>1272</v>
      </c>
      <c r="Q22" s="242" t="s">
        <v>1893</v>
      </c>
      <c r="R22" s="242" t="s">
        <v>210</v>
      </c>
      <c r="S22" s="119" t="s">
        <v>209</v>
      </c>
      <c r="T22" s="118" t="s">
        <v>3007</v>
      </c>
      <c r="U22" s="117" t="s">
        <v>207</v>
      </c>
      <c r="V22" s="115">
        <v>0</v>
      </c>
      <c r="W22" s="115">
        <v>0</v>
      </c>
      <c r="X22" s="115">
        <v>0</v>
      </c>
      <c r="Y22" s="115">
        <v>0</v>
      </c>
      <c r="Z22" s="115">
        <v>0</v>
      </c>
      <c r="AA22" s="115">
        <v>0</v>
      </c>
      <c r="AB22" s="115">
        <v>0</v>
      </c>
      <c r="AC22" s="114" t="s">
        <v>3020</v>
      </c>
    </row>
    <row r="23" spans="1:29" x14ac:dyDescent="0.25">
      <c r="A23" s="242" t="s">
        <v>2561</v>
      </c>
      <c r="B23" s="242" t="s">
        <v>2558</v>
      </c>
      <c r="C23" s="242" t="s">
        <v>217</v>
      </c>
      <c r="D23" s="242" t="s">
        <v>1254</v>
      </c>
      <c r="E23" s="243">
        <v>43040</v>
      </c>
      <c r="F23" s="243">
        <v>43404</v>
      </c>
      <c r="G23" s="117" t="s">
        <v>207</v>
      </c>
      <c r="H23" s="117" t="s">
        <v>207</v>
      </c>
      <c r="I23" s="117" t="s">
        <v>207</v>
      </c>
      <c r="J23" s="117" t="s">
        <v>207</v>
      </c>
      <c r="K23" s="117" t="s">
        <v>207</v>
      </c>
      <c r="L23" s="246" t="s">
        <v>207</v>
      </c>
      <c r="M23" s="117" t="s">
        <v>207</v>
      </c>
      <c r="N23" s="242" t="s">
        <v>2557</v>
      </c>
      <c r="O23" s="242" t="s">
        <v>2556</v>
      </c>
      <c r="P23" s="121" t="s">
        <v>207</v>
      </c>
      <c r="Q23" s="242" t="s">
        <v>211</v>
      </c>
      <c r="R23" s="242" t="s">
        <v>210</v>
      </c>
      <c r="S23" s="119" t="s">
        <v>209</v>
      </c>
      <c r="T23" s="118" t="s">
        <v>2555</v>
      </c>
      <c r="U23" s="117" t="s">
        <v>207</v>
      </c>
      <c r="V23" s="115">
        <v>0</v>
      </c>
      <c r="W23" s="115">
        <v>0</v>
      </c>
      <c r="X23" s="115">
        <v>0</v>
      </c>
      <c r="Y23" s="115">
        <v>0</v>
      </c>
      <c r="Z23" s="115">
        <v>0</v>
      </c>
      <c r="AA23" s="115">
        <v>0</v>
      </c>
      <c r="AB23" s="115">
        <v>0</v>
      </c>
      <c r="AC23" s="114" t="s">
        <v>2560</v>
      </c>
    </row>
    <row r="24" spans="1:29" x14ac:dyDescent="0.25">
      <c r="A24" s="242" t="s">
        <v>4742</v>
      </c>
      <c r="B24" s="242" t="s">
        <v>2357</v>
      </c>
      <c r="C24" s="242" t="s">
        <v>229</v>
      </c>
      <c r="D24" s="242" t="s">
        <v>1254</v>
      </c>
      <c r="E24" s="243">
        <v>44637</v>
      </c>
      <c r="F24" s="243">
        <v>45001</v>
      </c>
      <c r="G24" s="117" t="s">
        <v>207</v>
      </c>
      <c r="H24" s="117" t="s">
        <v>207</v>
      </c>
      <c r="I24" s="117" t="s">
        <v>207</v>
      </c>
      <c r="J24" s="117" t="s">
        <v>207</v>
      </c>
      <c r="K24" s="117" t="s">
        <v>207</v>
      </c>
      <c r="L24" s="246" t="s">
        <v>207</v>
      </c>
      <c r="M24" s="117" t="s">
        <v>207</v>
      </c>
      <c r="N24" s="242" t="s">
        <v>2356</v>
      </c>
      <c r="O24" s="242" t="s">
        <v>1406</v>
      </c>
      <c r="P24" s="242" t="s">
        <v>1405</v>
      </c>
      <c r="Q24" s="242" t="s">
        <v>211</v>
      </c>
      <c r="R24" s="242" t="s">
        <v>210</v>
      </c>
      <c r="S24" s="119" t="s">
        <v>209</v>
      </c>
      <c r="T24" s="118" t="s">
        <v>2355</v>
      </c>
      <c r="U24" s="117" t="s">
        <v>207</v>
      </c>
      <c r="V24" s="115">
        <v>0</v>
      </c>
      <c r="W24" s="115">
        <v>0</v>
      </c>
      <c r="X24" s="115">
        <v>0</v>
      </c>
      <c r="Y24" s="115">
        <v>0</v>
      </c>
      <c r="Z24" s="115">
        <v>0</v>
      </c>
      <c r="AA24" s="115">
        <v>0</v>
      </c>
      <c r="AB24" s="115">
        <v>0</v>
      </c>
      <c r="AC24" s="114" t="s">
        <v>4743</v>
      </c>
    </row>
    <row r="25" spans="1:29" x14ac:dyDescent="0.25">
      <c r="A25" s="242" t="s">
        <v>1969</v>
      </c>
      <c r="B25" s="242" t="s">
        <v>1967</v>
      </c>
      <c r="C25" s="242" t="s">
        <v>258</v>
      </c>
      <c r="D25" s="242" t="s">
        <v>1254</v>
      </c>
      <c r="E25" s="244">
        <v>44363</v>
      </c>
      <c r="F25" s="244">
        <v>44727</v>
      </c>
      <c r="G25" s="117" t="s">
        <v>207</v>
      </c>
      <c r="H25" s="117" t="s">
        <v>207</v>
      </c>
      <c r="I25" s="117" t="s">
        <v>207</v>
      </c>
      <c r="J25" s="117" t="s">
        <v>207</v>
      </c>
      <c r="K25" s="117" t="s">
        <v>207</v>
      </c>
      <c r="L25" s="246" t="s">
        <v>207</v>
      </c>
      <c r="M25" s="117" t="s">
        <v>207</v>
      </c>
      <c r="N25" s="242" t="s">
        <v>1966</v>
      </c>
      <c r="O25" s="242" t="s">
        <v>1632</v>
      </c>
      <c r="P25" s="242" t="s">
        <v>207</v>
      </c>
      <c r="Q25" s="242" t="s">
        <v>288</v>
      </c>
      <c r="R25" s="242" t="s">
        <v>247</v>
      </c>
      <c r="S25" s="119" t="s">
        <v>209</v>
      </c>
      <c r="T25" s="118" t="s">
        <v>1965</v>
      </c>
      <c r="U25" s="117" t="s">
        <v>207</v>
      </c>
      <c r="V25" s="115">
        <v>0</v>
      </c>
      <c r="W25" s="115">
        <v>0</v>
      </c>
      <c r="X25" s="115">
        <v>0</v>
      </c>
      <c r="Y25" s="115">
        <v>0</v>
      </c>
      <c r="Z25" s="115">
        <v>0</v>
      </c>
      <c r="AA25" s="115">
        <v>0</v>
      </c>
      <c r="AB25" s="115">
        <v>0</v>
      </c>
      <c r="AC25" s="115" t="s">
        <v>1399</v>
      </c>
    </row>
    <row r="26" spans="1:29" x14ac:dyDescent="0.25">
      <c r="A26" s="242" t="s">
        <v>1422</v>
      </c>
      <c r="B26" s="242" t="s">
        <v>1417</v>
      </c>
      <c r="C26" s="242" t="s">
        <v>217</v>
      </c>
      <c r="D26" s="242" t="s">
        <v>1254</v>
      </c>
      <c r="E26" s="243">
        <v>43862</v>
      </c>
      <c r="F26" s="243">
        <v>44227</v>
      </c>
      <c r="G26" s="123" t="s">
        <v>207</v>
      </c>
      <c r="H26" s="123" t="s">
        <v>207</v>
      </c>
      <c r="I26" s="117" t="s">
        <v>207</v>
      </c>
      <c r="J26" s="123" t="s">
        <v>207</v>
      </c>
      <c r="K26" s="123" t="s">
        <v>207</v>
      </c>
      <c r="L26" s="246" t="s">
        <v>207</v>
      </c>
      <c r="M26" s="123" t="s">
        <v>207</v>
      </c>
      <c r="N26" s="242" t="s">
        <v>1416</v>
      </c>
      <c r="O26" s="242" t="s">
        <v>1415</v>
      </c>
      <c r="P26" s="122" t="s">
        <v>207</v>
      </c>
      <c r="Q26" s="242" t="s">
        <v>211</v>
      </c>
      <c r="R26" s="242" t="s">
        <v>210</v>
      </c>
      <c r="S26" s="119" t="s">
        <v>209</v>
      </c>
      <c r="T26" s="118" t="s">
        <v>1421</v>
      </c>
      <c r="U26" s="117" t="s">
        <v>207</v>
      </c>
      <c r="V26" s="115">
        <v>0</v>
      </c>
      <c r="W26" s="115">
        <v>0</v>
      </c>
      <c r="X26" s="115">
        <v>0</v>
      </c>
      <c r="Y26" s="115">
        <v>0</v>
      </c>
      <c r="Z26" s="115">
        <v>0</v>
      </c>
      <c r="AA26" s="115">
        <v>0</v>
      </c>
      <c r="AB26" s="115">
        <v>0</v>
      </c>
      <c r="AC26" s="114" t="s">
        <v>1420</v>
      </c>
    </row>
    <row r="27" spans="1:29" x14ac:dyDescent="0.25">
      <c r="A27" s="242" t="s">
        <v>1400</v>
      </c>
      <c r="B27" s="242" t="s">
        <v>1396</v>
      </c>
      <c r="C27" s="242" t="s">
        <v>217</v>
      </c>
      <c r="D27" s="242" t="s">
        <v>1254</v>
      </c>
      <c r="E27" s="243">
        <v>44075</v>
      </c>
      <c r="F27" s="243">
        <v>44439</v>
      </c>
      <c r="G27" s="123" t="s">
        <v>207</v>
      </c>
      <c r="H27" s="123" t="s">
        <v>207</v>
      </c>
      <c r="I27" s="117" t="s">
        <v>207</v>
      </c>
      <c r="J27" s="123" t="s">
        <v>207</v>
      </c>
      <c r="K27" s="123" t="s">
        <v>207</v>
      </c>
      <c r="L27" s="246" t="s">
        <v>207</v>
      </c>
      <c r="M27" s="123" t="s">
        <v>207</v>
      </c>
      <c r="N27" s="242" t="s">
        <v>1395</v>
      </c>
      <c r="O27" s="242" t="s">
        <v>1395</v>
      </c>
      <c r="P27" s="122" t="s">
        <v>207</v>
      </c>
      <c r="Q27" s="242" t="s">
        <v>391</v>
      </c>
      <c r="R27" s="242" t="s">
        <v>247</v>
      </c>
      <c r="S27" s="119" t="s">
        <v>209</v>
      </c>
      <c r="T27" s="118" t="s">
        <v>1394</v>
      </c>
      <c r="U27" s="117" t="s">
        <v>207</v>
      </c>
      <c r="V27" s="115">
        <v>0</v>
      </c>
      <c r="W27" s="115">
        <v>0</v>
      </c>
      <c r="X27" s="115">
        <v>0</v>
      </c>
      <c r="Y27" s="115">
        <v>0</v>
      </c>
      <c r="Z27" s="115">
        <v>0</v>
      </c>
      <c r="AA27" s="115">
        <v>0</v>
      </c>
      <c r="AB27" s="115">
        <v>0</v>
      </c>
      <c r="AC27" s="115" t="s">
        <v>1399</v>
      </c>
    </row>
    <row r="28" spans="1:29" x14ac:dyDescent="0.25">
      <c r="A28" s="242" t="s">
        <v>1295</v>
      </c>
      <c r="B28" s="242" t="s">
        <v>1294</v>
      </c>
      <c r="C28" s="242" t="s">
        <v>229</v>
      </c>
      <c r="D28" s="242" t="s">
        <v>1254</v>
      </c>
      <c r="E28" s="243">
        <v>43983</v>
      </c>
      <c r="F28" s="243">
        <v>44712</v>
      </c>
      <c r="G28" s="117" t="s">
        <v>207</v>
      </c>
      <c r="H28" s="121" t="s">
        <v>1293</v>
      </c>
      <c r="I28" s="121" t="s">
        <v>1293</v>
      </c>
      <c r="J28" s="117" t="s">
        <v>207</v>
      </c>
      <c r="K28" s="117" t="s">
        <v>207</v>
      </c>
      <c r="L28" s="246" t="s">
        <v>207</v>
      </c>
      <c r="M28" s="117" t="s">
        <v>207</v>
      </c>
      <c r="N28" s="242" t="s">
        <v>1292</v>
      </c>
      <c r="O28" s="242" t="s">
        <v>1291</v>
      </c>
      <c r="P28" s="242" t="s">
        <v>1258</v>
      </c>
      <c r="Q28" s="242" t="s">
        <v>211</v>
      </c>
      <c r="R28" s="242" t="s">
        <v>210</v>
      </c>
      <c r="S28" s="119" t="s">
        <v>209</v>
      </c>
      <c r="T28" s="118" t="s">
        <v>1290</v>
      </c>
      <c r="U28" s="117" t="s">
        <v>207</v>
      </c>
      <c r="V28" s="115">
        <v>0</v>
      </c>
      <c r="W28" s="115">
        <v>0</v>
      </c>
      <c r="X28" s="115">
        <v>0</v>
      </c>
      <c r="Y28" s="115">
        <v>0</v>
      </c>
      <c r="Z28" s="115">
        <v>0</v>
      </c>
      <c r="AA28" s="115">
        <v>0</v>
      </c>
      <c r="AB28" s="115">
        <v>0</v>
      </c>
      <c r="AC28" s="114" t="s">
        <v>1289</v>
      </c>
    </row>
    <row r="29" spans="1:29" x14ac:dyDescent="0.25">
      <c r="A29" s="242" t="s">
        <v>4740</v>
      </c>
      <c r="B29" s="242" t="s">
        <v>2357</v>
      </c>
      <c r="C29" s="242" t="s">
        <v>229</v>
      </c>
      <c r="D29" s="242" t="s">
        <v>1254</v>
      </c>
      <c r="E29" s="243">
        <v>43907</v>
      </c>
      <c r="F29" s="243">
        <v>44271</v>
      </c>
      <c r="G29" s="242">
        <v>2021</v>
      </c>
      <c r="H29" s="116">
        <v>3288</v>
      </c>
      <c r="I29" s="116">
        <v>579</v>
      </c>
      <c r="J29" s="244">
        <v>45649</v>
      </c>
      <c r="K29" s="245" t="s">
        <v>221</v>
      </c>
      <c r="L29" s="246" t="s">
        <v>207</v>
      </c>
      <c r="M29" s="243">
        <v>44271</v>
      </c>
      <c r="N29" s="242" t="s">
        <v>2356</v>
      </c>
      <c r="O29" s="242" t="s">
        <v>1406</v>
      </c>
      <c r="P29" s="242" t="s">
        <v>1405</v>
      </c>
      <c r="Q29" s="242" t="s">
        <v>211</v>
      </c>
      <c r="R29" s="242" t="s">
        <v>210</v>
      </c>
      <c r="S29" s="119" t="s">
        <v>209</v>
      </c>
      <c r="T29" s="118" t="s">
        <v>2355</v>
      </c>
      <c r="U29" s="115">
        <v>0</v>
      </c>
      <c r="V29" s="115">
        <v>0</v>
      </c>
      <c r="W29" s="115">
        <v>0</v>
      </c>
      <c r="X29" s="115">
        <v>0</v>
      </c>
      <c r="Y29" s="115">
        <v>0</v>
      </c>
      <c r="Z29" s="115">
        <v>0</v>
      </c>
      <c r="AA29" s="115">
        <v>0</v>
      </c>
      <c r="AB29" s="115">
        <v>0</v>
      </c>
      <c r="AC29" s="114" t="s">
        <v>207</v>
      </c>
    </row>
    <row r="30" spans="1:29" x14ac:dyDescent="0.25">
      <c r="A30" s="242" t="s">
        <v>4741</v>
      </c>
      <c r="B30" s="242" t="s">
        <v>2357</v>
      </c>
      <c r="C30" s="242" t="s">
        <v>229</v>
      </c>
      <c r="D30" s="242" t="s">
        <v>1254</v>
      </c>
      <c r="E30" s="243">
        <v>44272</v>
      </c>
      <c r="F30" s="243">
        <v>44636</v>
      </c>
      <c r="G30" s="242">
        <v>2022</v>
      </c>
      <c r="H30" s="116">
        <v>3255</v>
      </c>
      <c r="I30" s="116">
        <v>573</v>
      </c>
      <c r="J30" s="244">
        <v>45649</v>
      </c>
      <c r="K30" s="245" t="s">
        <v>221</v>
      </c>
      <c r="L30" s="246" t="s">
        <v>207</v>
      </c>
      <c r="M30" s="243">
        <v>44636</v>
      </c>
      <c r="N30" s="242" t="s">
        <v>2356</v>
      </c>
      <c r="O30" s="242" t="s">
        <v>1406</v>
      </c>
      <c r="P30" s="242" t="s">
        <v>1405</v>
      </c>
      <c r="Q30" s="242" t="s">
        <v>211</v>
      </c>
      <c r="R30" s="242" t="s">
        <v>210</v>
      </c>
      <c r="S30" s="119" t="s">
        <v>209</v>
      </c>
      <c r="T30" s="118" t="s">
        <v>2355</v>
      </c>
      <c r="U30" s="115">
        <v>0</v>
      </c>
      <c r="V30" s="115">
        <v>0</v>
      </c>
      <c r="W30" s="115">
        <v>0</v>
      </c>
      <c r="X30" s="115">
        <v>0</v>
      </c>
      <c r="Y30" s="115">
        <v>0</v>
      </c>
      <c r="Z30" s="115">
        <v>0</v>
      </c>
      <c r="AA30" s="115">
        <v>0</v>
      </c>
      <c r="AB30" s="115">
        <v>0</v>
      </c>
      <c r="AC30" s="114" t="s">
        <v>207</v>
      </c>
    </row>
    <row r="31" spans="1:29" x14ac:dyDescent="0.25">
      <c r="A31" s="242" t="s">
        <v>4744</v>
      </c>
      <c r="B31" s="242" t="s">
        <v>1952</v>
      </c>
      <c r="C31" s="242" t="s">
        <v>258</v>
      </c>
      <c r="D31" s="242" t="s">
        <v>1254</v>
      </c>
      <c r="E31" s="244">
        <v>45093</v>
      </c>
      <c r="F31" s="244">
        <v>45458</v>
      </c>
      <c r="G31" s="242">
        <v>2024</v>
      </c>
      <c r="H31" s="116">
        <v>16130</v>
      </c>
      <c r="I31" s="117" t="s">
        <v>207</v>
      </c>
      <c r="J31" s="244">
        <v>45649</v>
      </c>
      <c r="K31" s="245" t="s">
        <v>221</v>
      </c>
      <c r="L31" s="246" t="s">
        <v>207</v>
      </c>
      <c r="M31" s="244">
        <v>45458</v>
      </c>
      <c r="N31" s="242" t="s">
        <v>1951</v>
      </c>
      <c r="O31" s="242" t="s">
        <v>1632</v>
      </c>
      <c r="P31" s="242" t="s">
        <v>325</v>
      </c>
      <c r="Q31" s="242" t="s">
        <v>288</v>
      </c>
      <c r="R31" s="242" t="s">
        <v>247</v>
      </c>
      <c r="S31" s="119" t="s">
        <v>209</v>
      </c>
      <c r="T31" s="118" t="s">
        <v>1950</v>
      </c>
      <c r="U31" s="117" t="s">
        <v>207</v>
      </c>
      <c r="V31" s="115">
        <v>0</v>
      </c>
      <c r="W31" s="115">
        <v>0</v>
      </c>
      <c r="X31" s="115">
        <v>0</v>
      </c>
      <c r="Y31" s="115">
        <v>0</v>
      </c>
      <c r="Z31" s="115">
        <v>0</v>
      </c>
      <c r="AA31" s="115">
        <v>0</v>
      </c>
      <c r="AB31" s="115">
        <v>0</v>
      </c>
      <c r="AC31" s="114" t="s">
        <v>207</v>
      </c>
    </row>
    <row r="32" spans="1:29" x14ac:dyDescent="0.25">
      <c r="A32" s="242" t="s">
        <v>4745</v>
      </c>
      <c r="B32" s="242" t="s">
        <v>1933</v>
      </c>
      <c r="C32" s="242" t="s">
        <v>258</v>
      </c>
      <c r="D32" s="242" t="s">
        <v>1254</v>
      </c>
      <c r="E32" s="244">
        <v>45093</v>
      </c>
      <c r="F32" s="244">
        <v>45458</v>
      </c>
      <c r="G32" s="242">
        <v>2024</v>
      </c>
      <c r="H32" s="116">
        <v>24652</v>
      </c>
      <c r="I32" s="117" t="s">
        <v>207</v>
      </c>
      <c r="J32" s="244">
        <v>45649</v>
      </c>
      <c r="K32" s="245" t="s">
        <v>221</v>
      </c>
      <c r="L32" s="246" t="s">
        <v>207</v>
      </c>
      <c r="M32" s="244">
        <v>45458</v>
      </c>
      <c r="N32" s="242" t="s">
        <v>1932</v>
      </c>
      <c r="O32" s="242" t="s">
        <v>1632</v>
      </c>
      <c r="P32" s="242" t="s">
        <v>325</v>
      </c>
      <c r="Q32" s="242" t="s">
        <v>288</v>
      </c>
      <c r="R32" s="242" t="s">
        <v>247</v>
      </c>
      <c r="S32" s="119" t="s">
        <v>209</v>
      </c>
      <c r="T32" s="118" t="s">
        <v>1931</v>
      </c>
      <c r="U32" s="117" t="s">
        <v>207</v>
      </c>
      <c r="V32" s="115">
        <v>0</v>
      </c>
      <c r="W32" s="115">
        <v>0</v>
      </c>
      <c r="X32" s="115">
        <v>0</v>
      </c>
      <c r="Y32" s="115">
        <v>0</v>
      </c>
      <c r="Z32" s="115">
        <v>0</v>
      </c>
      <c r="AA32" s="115">
        <v>0</v>
      </c>
      <c r="AB32" s="115">
        <v>0</v>
      </c>
      <c r="AC32" s="114" t="s">
        <v>207</v>
      </c>
    </row>
    <row r="33" spans="1:29" x14ac:dyDescent="0.25">
      <c r="A33" s="242" t="s">
        <v>4748</v>
      </c>
      <c r="B33" s="242" t="s">
        <v>1662</v>
      </c>
      <c r="C33" s="242" t="s">
        <v>258</v>
      </c>
      <c r="D33" s="242" t="s">
        <v>1254</v>
      </c>
      <c r="E33" s="244">
        <v>45078</v>
      </c>
      <c r="F33" s="244">
        <v>45443</v>
      </c>
      <c r="G33" s="242">
        <v>2024</v>
      </c>
      <c r="H33" s="116">
        <v>53297</v>
      </c>
      <c r="I33" s="117" t="s">
        <v>207</v>
      </c>
      <c r="J33" s="246">
        <v>45649</v>
      </c>
      <c r="K33" s="245" t="s">
        <v>221</v>
      </c>
      <c r="L33" s="246" t="s">
        <v>207</v>
      </c>
      <c r="M33" s="244">
        <v>45443</v>
      </c>
      <c r="N33" s="242" t="s">
        <v>1661</v>
      </c>
      <c r="O33" s="242" t="s">
        <v>289</v>
      </c>
      <c r="P33" s="242" t="s">
        <v>325</v>
      </c>
      <c r="Q33" s="242" t="s">
        <v>318</v>
      </c>
      <c r="R33" s="242" t="s">
        <v>247</v>
      </c>
      <c r="S33" s="119" t="s">
        <v>209</v>
      </c>
      <c r="T33" s="118" t="s">
        <v>1660</v>
      </c>
      <c r="U33" s="117" t="s">
        <v>207</v>
      </c>
      <c r="V33" s="115">
        <v>0</v>
      </c>
      <c r="W33" s="115">
        <v>0</v>
      </c>
      <c r="X33" s="115">
        <v>0</v>
      </c>
      <c r="Y33" s="115">
        <v>0</v>
      </c>
      <c r="Z33" s="115">
        <v>0</v>
      </c>
      <c r="AA33" s="115">
        <v>0</v>
      </c>
      <c r="AB33" s="115">
        <v>0</v>
      </c>
      <c r="AC33" s="114" t="s">
        <v>207</v>
      </c>
    </row>
    <row r="34" spans="1:29" x14ac:dyDescent="0.25">
      <c r="A34" s="242" t="s">
        <v>4749</v>
      </c>
      <c r="B34" s="242" t="s">
        <v>4750</v>
      </c>
      <c r="C34" s="242" t="s">
        <v>258</v>
      </c>
      <c r="D34" s="242" t="s">
        <v>1254</v>
      </c>
      <c r="E34" s="244">
        <v>45274</v>
      </c>
      <c r="F34" s="244">
        <v>45457</v>
      </c>
      <c r="G34" s="242">
        <v>2024</v>
      </c>
      <c r="H34" s="116">
        <v>14106</v>
      </c>
      <c r="I34" s="117" t="s">
        <v>207</v>
      </c>
      <c r="J34" s="244">
        <v>45649</v>
      </c>
      <c r="K34" s="245" t="s">
        <v>221</v>
      </c>
      <c r="L34" s="246" t="s">
        <v>207</v>
      </c>
      <c r="M34" s="244">
        <v>45457</v>
      </c>
      <c r="N34" s="242" t="s">
        <v>4751</v>
      </c>
      <c r="O34" s="242" t="s">
        <v>1771</v>
      </c>
      <c r="P34" s="242" t="s">
        <v>220</v>
      </c>
      <c r="Q34" s="242" t="s">
        <v>1770</v>
      </c>
      <c r="R34" s="242" t="s">
        <v>247</v>
      </c>
      <c r="S34" s="119" t="s">
        <v>209</v>
      </c>
      <c r="T34" s="118" t="s">
        <v>4752</v>
      </c>
      <c r="U34" s="117" t="s">
        <v>207</v>
      </c>
      <c r="V34" s="115">
        <v>0</v>
      </c>
      <c r="W34" s="115">
        <v>0</v>
      </c>
      <c r="X34" s="115">
        <v>0</v>
      </c>
      <c r="Y34" s="115">
        <v>0</v>
      </c>
      <c r="Z34" s="115">
        <v>0</v>
      </c>
      <c r="AA34" s="115">
        <v>0</v>
      </c>
      <c r="AB34" s="115">
        <v>0</v>
      </c>
      <c r="AC34" s="114" t="s">
        <v>207</v>
      </c>
    </row>
    <row r="35" spans="1:29" x14ac:dyDescent="0.25">
      <c r="A35" s="242" t="s">
        <v>4753</v>
      </c>
      <c r="B35" s="242" t="s">
        <v>1496</v>
      </c>
      <c r="C35" s="242" t="s">
        <v>217</v>
      </c>
      <c r="D35" s="242" t="s">
        <v>1254</v>
      </c>
      <c r="E35" s="243">
        <v>44652</v>
      </c>
      <c r="F35" s="243">
        <v>45016</v>
      </c>
      <c r="G35" s="242">
        <v>2023</v>
      </c>
      <c r="H35" s="116">
        <v>27016</v>
      </c>
      <c r="I35" s="117" t="s">
        <v>207</v>
      </c>
      <c r="J35" s="244">
        <v>45649</v>
      </c>
      <c r="K35" s="245" t="s">
        <v>221</v>
      </c>
      <c r="L35" s="246" t="s">
        <v>207</v>
      </c>
      <c r="M35" s="243">
        <v>45016</v>
      </c>
      <c r="N35" s="242" t="s">
        <v>1495</v>
      </c>
      <c r="O35" s="242" t="s">
        <v>1494</v>
      </c>
      <c r="P35" s="242" t="s">
        <v>325</v>
      </c>
      <c r="Q35" s="242" t="s">
        <v>211</v>
      </c>
      <c r="R35" s="242" t="s">
        <v>210</v>
      </c>
      <c r="S35" s="119" t="s">
        <v>209</v>
      </c>
      <c r="T35" s="118" t="s">
        <v>1493</v>
      </c>
      <c r="U35" s="117" t="s">
        <v>207</v>
      </c>
      <c r="V35" s="115">
        <v>0</v>
      </c>
      <c r="W35" s="115">
        <v>0</v>
      </c>
      <c r="X35" s="115">
        <v>0</v>
      </c>
      <c r="Y35" s="115">
        <v>0</v>
      </c>
      <c r="Z35" s="115">
        <v>0</v>
      </c>
      <c r="AA35" s="115">
        <v>0</v>
      </c>
      <c r="AB35" s="115">
        <v>0</v>
      </c>
      <c r="AC35" s="114" t="s">
        <v>207</v>
      </c>
    </row>
    <row r="36" spans="1:29" x14ac:dyDescent="0.25">
      <c r="A36" s="242" t="s">
        <v>4754</v>
      </c>
      <c r="B36" s="242" t="s">
        <v>1496</v>
      </c>
      <c r="C36" s="242" t="s">
        <v>217</v>
      </c>
      <c r="D36" s="242" t="s">
        <v>1254</v>
      </c>
      <c r="E36" s="243">
        <v>45017</v>
      </c>
      <c r="F36" s="243">
        <v>45382</v>
      </c>
      <c r="G36" s="242">
        <v>2024</v>
      </c>
      <c r="H36" s="116">
        <v>33512</v>
      </c>
      <c r="I36" s="117" t="s">
        <v>207</v>
      </c>
      <c r="J36" s="244">
        <v>45649</v>
      </c>
      <c r="K36" s="245" t="s">
        <v>221</v>
      </c>
      <c r="L36" s="246" t="s">
        <v>207</v>
      </c>
      <c r="M36" s="243">
        <v>45382</v>
      </c>
      <c r="N36" s="242" t="s">
        <v>1495</v>
      </c>
      <c r="O36" s="242" t="s">
        <v>1494</v>
      </c>
      <c r="P36" s="242" t="s">
        <v>325</v>
      </c>
      <c r="Q36" s="242" t="s">
        <v>211</v>
      </c>
      <c r="R36" s="242" t="s">
        <v>210</v>
      </c>
      <c r="S36" s="119" t="s">
        <v>209</v>
      </c>
      <c r="T36" s="118" t="s">
        <v>1493</v>
      </c>
      <c r="U36" s="117" t="s">
        <v>207</v>
      </c>
      <c r="V36" s="115">
        <v>0</v>
      </c>
      <c r="W36" s="115">
        <v>0</v>
      </c>
      <c r="X36" s="115">
        <v>0</v>
      </c>
      <c r="Y36" s="115">
        <v>0</v>
      </c>
      <c r="Z36" s="115">
        <v>0</v>
      </c>
      <c r="AA36" s="115">
        <v>0</v>
      </c>
      <c r="AB36" s="115">
        <v>0</v>
      </c>
      <c r="AC36" s="114" t="s">
        <v>207</v>
      </c>
    </row>
    <row r="37" spans="1:29" x14ac:dyDescent="0.25">
      <c r="A37" s="242" t="s">
        <v>4756</v>
      </c>
      <c r="B37" s="242" t="s">
        <v>1488</v>
      </c>
      <c r="C37" s="242" t="s">
        <v>217</v>
      </c>
      <c r="D37" s="242" t="s">
        <v>1254</v>
      </c>
      <c r="E37" s="243">
        <v>45017</v>
      </c>
      <c r="F37" s="243">
        <v>45382</v>
      </c>
      <c r="G37" s="242">
        <v>2024</v>
      </c>
      <c r="H37" s="116">
        <v>26033</v>
      </c>
      <c r="I37" s="117" t="s">
        <v>207</v>
      </c>
      <c r="J37" s="244">
        <v>45649</v>
      </c>
      <c r="K37" s="245" t="s">
        <v>221</v>
      </c>
      <c r="L37" s="246" t="s">
        <v>207</v>
      </c>
      <c r="M37" s="243">
        <v>45382</v>
      </c>
      <c r="N37" s="242" t="s">
        <v>1487</v>
      </c>
      <c r="O37" s="242" t="s">
        <v>1486</v>
      </c>
      <c r="P37" s="242" t="s">
        <v>325</v>
      </c>
      <c r="Q37" s="242" t="s">
        <v>211</v>
      </c>
      <c r="R37" s="242" t="s">
        <v>210</v>
      </c>
      <c r="S37" s="119" t="s">
        <v>209</v>
      </c>
      <c r="T37" s="118" t="s">
        <v>1485</v>
      </c>
      <c r="U37" s="117" t="s">
        <v>207</v>
      </c>
      <c r="V37" s="115">
        <v>0</v>
      </c>
      <c r="W37" s="115">
        <v>0</v>
      </c>
      <c r="X37" s="115">
        <v>0</v>
      </c>
      <c r="Y37" s="115">
        <v>0</v>
      </c>
      <c r="Z37" s="115">
        <v>0</v>
      </c>
      <c r="AA37" s="115">
        <v>0</v>
      </c>
      <c r="AB37" s="115">
        <v>0</v>
      </c>
      <c r="AC37" s="114" t="s">
        <v>207</v>
      </c>
    </row>
    <row r="38" spans="1:29" x14ac:dyDescent="0.25">
      <c r="A38" s="242" t="s">
        <v>4757</v>
      </c>
      <c r="B38" s="242" t="s">
        <v>1479</v>
      </c>
      <c r="C38" s="242" t="s">
        <v>217</v>
      </c>
      <c r="D38" s="242" t="s">
        <v>1254</v>
      </c>
      <c r="E38" s="243">
        <v>45017</v>
      </c>
      <c r="F38" s="243">
        <v>45382</v>
      </c>
      <c r="G38" s="242">
        <v>2024</v>
      </c>
      <c r="H38" s="116">
        <v>31359</v>
      </c>
      <c r="I38" s="117" t="s">
        <v>207</v>
      </c>
      <c r="J38" s="244">
        <v>45649</v>
      </c>
      <c r="K38" s="245" t="s">
        <v>221</v>
      </c>
      <c r="L38" s="246" t="s">
        <v>207</v>
      </c>
      <c r="M38" s="243">
        <v>45382</v>
      </c>
      <c r="N38" s="242" t="s">
        <v>1478</v>
      </c>
      <c r="O38" s="242" t="s">
        <v>1477</v>
      </c>
      <c r="P38" s="242" t="s">
        <v>325</v>
      </c>
      <c r="Q38" s="242" t="s">
        <v>211</v>
      </c>
      <c r="R38" s="242" t="s">
        <v>210</v>
      </c>
      <c r="S38" s="119" t="s">
        <v>209</v>
      </c>
      <c r="T38" s="118" t="s">
        <v>1476</v>
      </c>
      <c r="U38" s="117" t="s">
        <v>207</v>
      </c>
      <c r="V38" s="115">
        <v>0</v>
      </c>
      <c r="W38" s="115">
        <v>0</v>
      </c>
      <c r="X38" s="115">
        <v>0</v>
      </c>
      <c r="Y38" s="115">
        <v>0</v>
      </c>
      <c r="Z38" s="115">
        <v>0</v>
      </c>
      <c r="AA38" s="115">
        <v>0</v>
      </c>
      <c r="AB38" s="115">
        <v>0</v>
      </c>
      <c r="AC38" s="114" t="s">
        <v>207</v>
      </c>
    </row>
    <row r="39" spans="1:29" x14ac:dyDescent="0.25">
      <c r="A39" s="242" t="s">
        <v>4718</v>
      </c>
      <c r="B39" s="242" t="s">
        <v>4719</v>
      </c>
      <c r="C39" s="242" t="s">
        <v>503</v>
      </c>
      <c r="D39" s="242" t="s">
        <v>1254</v>
      </c>
      <c r="E39" s="243">
        <v>45538</v>
      </c>
      <c r="F39" s="243">
        <v>45540</v>
      </c>
      <c r="G39" s="242">
        <v>2024</v>
      </c>
      <c r="H39" s="116">
        <v>63169</v>
      </c>
      <c r="I39" s="117" t="s">
        <v>207</v>
      </c>
      <c r="J39" s="244">
        <v>45636</v>
      </c>
      <c r="K39" s="245" t="s">
        <v>221</v>
      </c>
      <c r="L39" s="246" t="s">
        <v>207</v>
      </c>
      <c r="M39" s="243">
        <v>45540</v>
      </c>
      <c r="N39" s="242" t="s">
        <v>4720</v>
      </c>
      <c r="O39" s="242" t="s">
        <v>1578</v>
      </c>
      <c r="P39" s="242" t="s">
        <v>267</v>
      </c>
      <c r="Q39" s="242" t="s">
        <v>500</v>
      </c>
      <c r="R39" s="242" t="s">
        <v>210</v>
      </c>
      <c r="S39" s="119" t="s">
        <v>209</v>
      </c>
      <c r="T39" s="118" t="s">
        <v>4721</v>
      </c>
      <c r="U39" s="117" t="s">
        <v>207</v>
      </c>
      <c r="V39" s="115">
        <v>0</v>
      </c>
      <c r="W39" s="115">
        <v>0</v>
      </c>
      <c r="X39" s="115">
        <v>0</v>
      </c>
      <c r="Y39" s="115">
        <v>0</v>
      </c>
      <c r="Z39" s="115">
        <v>0</v>
      </c>
      <c r="AA39" s="115">
        <v>0</v>
      </c>
      <c r="AB39" s="115">
        <v>0</v>
      </c>
      <c r="AC39" s="114" t="s">
        <v>207</v>
      </c>
    </row>
    <row r="40" spans="1:29" x14ac:dyDescent="0.25">
      <c r="A40" s="242" t="s">
        <v>4722</v>
      </c>
      <c r="B40" s="242" t="s">
        <v>3878</v>
      </c>
      <c r="C40" s="242" t="s">
        <v>229</v>
      </c>
      <c r="D40" s="242" t="s">
        <v>1254</v>
      </c>
      <c r="E40" s="243">
        <v>44058</v>
      </c>
      <c r="F40" s="243">
        <v>44422</v>
      </c>
      <c r="G40" s="242">
        <v>2021</v>
      </c>
      <c r="H40" s="116">
        <v>8808</v>
      </c>
      <c r="I40" s="116">
        <v>928</v>
      </c>
      <c r="J40" s="244">
        <v>45636</v>
      </c>
      <c r="K40" s="245" t="s">
        <v>221</v>
      </c>
      <c r="L40" s="246" t="s">
        <v>207</v>
      </c>
      <c r="M40" s="243">
        <v>44422</v>
      </c>
      <c r="N40" s="242" t="s">
        <v>4723</v>
      </c>
      <c r="O40" s="242" t="s">
        <v>4724</v>
      </c>
      <c r="P40" s="242" t="s">
        <v>1910</v>
      </c>
      <c r="Q40" s="242" t="s">
        <v>536</v>
      </c>
      <c r="R40" s="242" t="s">
        <v>247</v>
      </c>
      <c r="S40" s="119" t="s">
        <v>209</v>
      </c>
      <c r="T40" s="118" t="s">
        <v>3876</v>
      </c>
      <c r="U40" s="115">
        <v>0</v>
      </c>
      <c r="V40" s="115">
        <v>0</v>
      </c>
      <c r="W40" s="115">
        <v>0</v>
      </c>
      <c r="X40" s="115">
        <v>0</v>
      </c>
      <c r="Y40" s="115">
        <v>0</v>
      </c>
      <c r="Z40" s="115">
        <v>0</v>
      </c>
      <c r="AA40" s="115">
        <v>0</v>
      </c>
      <c r="AB40" s="115">
        <v>0</v>
      </c>
      <c r="AC40" s="114" t="s">
        <v>207</v>
      </c>
    </row>
    <row r="41" spans="1:29" x14ac:dyDescent="0.25">
      <c r="A41" s="242" t="s">
        <v>4725</v>
      </c>
      <c r="B41" s="242" t="s">
        <v>3878</v>
      </c>
      <c r="C41" s="242" t="s">
        <v>229</v>
      </c>
      <c r="D41" s="242" t="s">
        <v>1254</v>
      </c>
      <c r="E41" s="243">
        <v>44423</v>
      </c>
      <c r="F41" s="243">
        <v>44787</v>
      </c>
      <c r="G41" s="242">
        <v>2022</v>
      </c>
      <c r="H41" s="116">
        <v>9449</v>
      </c>
      <c r="I41" s="116">
        <v>996</v>
      </c>
      <c r="J41" s="244">
        <v>45636</v>
      </c>
      <c r="K41" s="245" t="s">
        <v>221</v>
      </c>
      <c r="L41" s="246" t="s">
        <v>207</v>
      </c>
      <c r="M41" s="243">
        <v>44787</v>
      </c>
      <c r="N41" s="242" t="s">
        <v>4723</v>
      </c>
      <c r="O41" s="242" t="s">
        <v>4724</v>
      </c>
      <c r="P41" s="242" t="s">
        <v>1910</v>
      </c>
      <c r="Q41" s="242" t="s">
        <v>536</v>
      </c>
      <c r="R41" s="242" t="s">
        <v>247</v>
      </c>
      <c r="S41" s="119" t="s">
        <v>209</v>
      </c>
      <c r="T41" s="118" t="s">
        <v>3876</v>
      </c>
      <c r="U41" s="115">
        <v>0</v>
      </c>
      <c r="V41" s="115">
        <v>0</v>
      </c>
      <c r="W41" s="115">
        <v>0</v>
      </c>
      <c r="X41" s="115">
        <v>0</v>
      </c>
      <c r="Y41" s="115">
        <v>0</v>
      </c>
      <c r="Z41" s="115">
        <v>0</v>
      </c>
      <c r="AA41" s="115">
        <v>0</v>
      </c>
      <c r="AB41" s="115">
        <v>0</v>
      </c>
      <c r="AC41" s="114" t="s">
        <v>207</v>
      </c>
    </row>
    <row r="42" spans="1:29" x14ac:dyDescent="0.25">
      <c r="A42" s="242" t="s">
        <v>4726</v>
      </c>
      <c r="B42" s="242" t="s">
        <v>3878</v>
      </c>
      <c r="C42" s="242" t="s">
        <v>229</v>
      </c>
      <c r="D42" s="242" t="s">
        <v>1254</v>
      </c>
      <c r="E42" s="243">
        <v>44788</v>
      </c>
      <c r="F42" s="243">
        <v>45152</v>
      </c>
      <c r="G42" s="242">
        <v>2023</v>
      </c>
      <c r="H42" s="116">
        <v>2752</v>
      </c>
      <c r="I42" s="116">
        <v>290</v>
      </c>
      <c r="J42" s="244">
        <v>45636</v>
      </c>
      <c r="K42" s="245" t="s">
        <v>221</v>
      </c>
      <c r="L42" s="246" t="s">
        <v>207</v>
      </c>
      <c r="M42" s="243">
        <v>45152</v>
      </c>
      <c r="N42" s="242" t="s">
        <v>4723</v>
      </c>
      <c r="O42" s="242" t="s">
        <v>4724</v>
      </c>
      <c r="P42" s="242" t="s">
        <v>1910</v>
      </c>
      <c r="Q42" s="242" t="s">
        <v>536</v>
      </c>
      <c r="R42" s="242" t="s">
        <v>247</v>
      </c>
      <c r="S42" s="119" t="s">
        <v>209</v>
      </c>
      <c r="T42" s="118" t="s">
        <v>3876</v>
      </c>
      <c r="U42" s="115">
        <v>0</v>
      </c>
      <c r="V42" s="115">
        <v>0</v>
      </c>
      <c r="W42" s="115">
        <v>0</v>
      </c>
      <c r="X42" s="115">
        <v>0</v>
      </c>
      <c r="Y42" s="115">
        <v>0</v>
      </c>
      <c r="Z42" s="115">
        <v>0</v>
      </c>
      <c r="AA42" s="115">
        <v>0</v>
      </c>
      <c r="AB42" s="115">
        <v>0</v>
      </c>
      <c r="AC42" s="114" t="s">
        <v>207</v>
      </c>
    </row>
    <row r="43" spans="1:29" x14ac:dyDescent="0.25">
      <c r="A43" s="242" t="s">
        <v>4727</v>
      </c>
      <c r="B43" s="242" t="s">
        <v>3624</v>
      </c>
      <c r="C43" s="242" t="s">
        <v>217</v>
      </c>
      <c r="D43" s="242" t="s">
        <v>1254</v>
      </c>
      <c r="E43" s="243">
        <v>44927</v>
      </c>
      <c r="F43" s="243">
        <v>45291</v>
      </c>
      <c r="G43" s="242">
        <v>2023</v>
      </c>
      <c r="H43" s="116">
        <v>41616</v>
      </c>
      <c r="I43" s="117" t="s">
        <v>207</v>
      </c>
      <c r="J43" s="244">
        <v>45636</v>
      </c>
      <c r="K43" s="245" t="s">
        <v>221</v>
      </c>
      <c r="L43" s="246" t="s">
        <v>207</v>
      </c>
      <c r="M43" s="243">
        <v>45291</v>
      </c>
      <c r="N43" s="242" t="s">
        <v>3623</v>
      </c>
      <c r="O43" s="242" t="s">
        <v>1252</v>
      </c>
      <c r="P43" s="242" t="s">
        <v>267</v>
      </c>
      <c r="Q43" s="242" t="s">
        <v>279</v>
      </c>
      <c r="R43" s="242" t="s">
        <v>247</v>
      </c>
      <c r="S43" s="119" t="s">
        <v>209</v>
      </c>
      <c r="T43" s="118" t="s">
        <v>3622</v>
      </c>
      <c r="U43" s="117" t="s">
        <v>207</v>
      </c>
      <c r="V43" s="115">
        <v>0</v>
      </c>
      <c r="W43" s="115">
        <v>0</v>
      </c>
      <c r="X43" s="115">
        <v>0</v>
      </c>
      <c r="Y43" s="115">
        <v>0</v>
      </c>
      <c r="Z43" s="115">
        <v>0</v>
      </c>
      <c r="AA43" s="115">
        <v>0</v>
      </c>
      <c r="AB43" s="115">
        <v>0</v>
      </c>
      <c r="AC43" s="114" t="s">
        <v>207</v>
      </c>
    </row>
    <row r="44" spans="1:29" x14ac:dyDescent="0.25">
      <c r="A44" s="242" t="s">
        <v>4728</v>
      </c>
      <c r="B44" s="242" t="s">
        <v>3456</v>
      </c>
      <c r="C44" s="242" t="s">
        <v>229</v>
      </c>
      <c r="D44" s="242" t="s">
        <v>1254</v>
      </c>
      <c r="E44" s="243">
        <v>44562</v>
      </c>
      <c r="F44" s="243">
        <v>44926</v>
      </c>
      <c r="G44" s="242">
        <v>2022</v>
      </c>
      <c r="H44" s="116">
        <v>110156</v>
      </c>
      <c r="I44" s="116">
        <v>21190</v>
      </c>
      <c r="J44" s="244">
        <v>45636</v>
      </c>
      <c r="K44" s="245" t="s">
        <v>221</v>
      </c>
      <c r="L44" s="246" t="s">
        <v>207</v>
      </c>
      <c r="M44" s="243">
        <v>44926</v>
      </c>
      <c r="N44" s="242" t="s">
        <v>3455</v>
      </c>
      <c r="O44" s="242" t="s">
        <v>1406</v>
      </c>
      <c r="P44" s="242" t="s">
        <v>1272</v>
      </c>
      <c r="Q44" s="242" t="s">
        <v>211</v>
      </c>
      <c r="R44" s="242" t="s">
        <v>210</v>
      </c>
      <c r="S44" s="119" t="s">
        <v>209</v>
      </c>
      <c r="T44" s="118" t="s">
        <v>3454</v>
      </c>
      <c r="U44" s="115">
        <v>0</v>
      </c>
      <c r="V44" s="115">
        <v>0</v>
      </c>
      <c r="W44" s="115">
        <v>0</v>
      </c>
      <c r="X44" s="115">
        <v>0</v>
      </c>
      <c r="Y44" s="115">
        <v>0</v>
      </c>
      <c r="Z44" s="115">
        <v>0</v>
      </c>
      <c r="AA44" s="115">
        <v>0</v>
      </c>
      <c r="AB44" s="115">
        <v>0</v>
      </c>
      <c r="AC44" s="114" t="s">
        <v>207</v>
      </c>
    </row>
    <row r="45" spans="1:29" x14ac:dyDescent="0.25">
      <c r="A45" s="242" t="s">
        <v>4729</v>
      </c>
      <c r="B45" s="242" t="s">
        <v>3397</v>
      </c>
      <c r="C45" s="242" t="s">
        <v>258</v>
      </c>
      <c r="D45" s="242" t="s">
        <v>1254</v>
      </c>
      <c r="E45" s="243">
        <v>44927</v>
      </c>
      <c r="F45" s="243">
        <v>45291</v>
      </c>
      <c r="G45" s="242">
        <v>2023</v>
      </c>
      <c r="H45" s="116">
        <v>329027</v>
      </c>
      <c r="I45" s="117" t="s">
        <v>207</v>
      </c>
      <c r="J45" s="246">
        <v>45636</v>
      </c>
      <c r="K45" s="245" t="s">
        <v>221</v>
      </c>
      <c r="L45" s="246" t="s">
        <v>207</v>
      </c>
      <c r="M45" s="243">
        <v>45291</v>
      </c>
      <c r="N45" s="242" t="s">
        <v>3396</v>
      </c>
      <c r="O45" s="242" t="s">
        <v>3395</v>
      </c>
      <c r="P45" s="242" t="s">
        <v>3555</v>
      </c>
      <c r="Q45" s="242" t="s">
        <v>254</v>
      </c>
      <c r="R45" s="242" t="s">
        <v>247</v>
      </c>
      <c r="S45" s="119" t="s">
        <v>209</v>
      </c>
      <c r="T45" s="118" t="s">
        <v>3394</v>
      </c>
      <c r="U45" s="117" t="s">
        <v>207</v>
      </c>
      <c r="V45" s="115">
        <v>0</v>
      </c>
      <c r="W45" s="115">
        <v>0</v>
      </c>
      <c r="X45" s="115">
        <v>0</v>
      </c>
      <c r="Y45" s="115">
        <v>0</v>
      </c>
      <c r="Z45" s="115">
        <v>0</v>
      </c>
      <c r="AA45" s="115">
        <v>0</v>
      </c>
      <c r="AB45" s="115">
        <v>0</v>
      </c>
      <c r="AC45" s="114" t="s">
        <v>207</v>
      </c>
    </row>
    <row r="46" spans="1:29" ht="31.5" x14ac:dyDescent="0.25">
      <c r="A46" s="242" t="s">
        <v>4730</v>
      </c>
      <c r="B46" s="242" t="s">
        <v>3307</v>
      </c>
      <c r="C46" s="242" t="s">
        <v>229</v>
      </c>
      <c r="D46" s="242" t="s">
        <v>1254</v>
      </c>
      <c r="E46" s="243">
        <v>44075</v>
      </c>
      <c r="F46" s="243">
        <v>44439</v>
      </c>
      <c r="G46" s="117" t="s">
        <v>207</v>
      </c>
      <c r="H46" s="117" t="s">
        <v>207</v>
      </c>
      <c r="I46" s="117" t="s">
        <v>207</v>
      </c>
      <c r="J46" s="244">
        <v>45636</v>
      </c>
      <c r="K46" s="246" t="s">
        <v>207</v>
      </c>
      <c r="L46" s="246" t="s">
        <v>207</v>
      </c>
      <c r="M46" s="243">
        <v>44439</v>
      </c>
      <c r="N46" s="242" t="s">
        <v>3306</v>
      </c>
      <c r="O46" s="242" t="s">
        <v>3305</v>
      </c>
      <c r="P46" s="242" t="s">
        <v>1258</v>
      </c>
      <c r="Q46" s="242" t="s">
        <v>366</v>
      </c>
      <c r="R46" s="242" t="s">
        <v>247</v>
      </c>
      <c r="S46" s="119" t="s">
        <v>209</v>
      </c>
      <c r="T46" s="118" t="s">
        <v>3304</v>
      </c>
      <c r="U46" s="117" t="s">
        <v>207</v>
      </c>
      <c r="V46" s="115">
        <v>0</v>
      </c>
      <c r="W46" s="115">
        <v>0</v>
      </c>
      <c r="X46" s="115">
        <v>0</v>
      </c>
      <c r="Y46" s="115">
        <v>0</v>
      </c>
      <c r="Z46" s="115">
        <v>0</v>
      </c>
      <c r="AA46" s="115">
        <v>0</v>
      </c>
      <c r="AB46" s="115">
        <v>0</v>
      </c>
      <c r="AC46" s="114" t="s">
        <v>4731</v>
      </c>
    </row>
    <row r="47" spans="1:29" x14ac:dyDescent="0.25">
      <c r="A47" s="242" t="s">
        <v>4732</v>
      </c>
      <c r="B47" s="242" t="s">
        <v>3307</v>
      </c>
      <c r="C47" s="242" t="s">
        <v>229</v>
      </c>
      <c r="D47" s="242" t="s">
        <v>1254</v>
      </c>
      <c r="E47" s="243">
        <v>44440</v>
      </c>
      <c r="F47" s="243">
        <v>44804</v>
      </c>
      <c r="G47" s="242">
        <v>2022</v>
      </c>
      <c r="H47" s="116">
        <v>73636</v>
      </c>
      <c r="I47" s="116">
        <v>9106</v>
      </c>
      <c r="J47" s="244">
        <v>45636</v>
      </c>
      <c r="K47" s="245" t="s">
        <v>221</v>
      </c>
      <c r="L47" s="246" t="s">
        <v>207</v>
      </c>
      <c r="M47" s="243">
        <v>44804</v>
      </c>
      <c r="N47" s="242" t="s">
        <v>3306</v>
      </c>
      <c r="O47" s="242" t="s">
        <v>3305</v>
      </c>
      <c r="P47" s="242" t="s">
        <v>1258</v>
      </c>
      <c r="Q47" s="242" t="s">
        <v>366</v>
      </c>
      <c r="R47" s="242" t="s">
        <v>247</v>
      </c>
      <c r="S47" s="119" t="s">
        <v>209</v>
      </c>
      <c r="T47" s="118" t="s">
        <v>3304</v>
      </c>
      <c r="U47" s="115">
        <v>0</v>
      </c>
      <c r="V47" s="115">
        <v>0</v>
      </c>
      <c r="W47" s="115">
        <v>0</v>
      </c>
      <c r="X47" s="115">
        <v>0</v>
      </c>
      <c r="Y47" s="115">
        <v>0</v>
      </c>
      <c r="Z47" s="115">
        <v>0</v>
      </c>
      <c r="AA47" s="115">
        <v>0</v>
      </c>
      <c r="AB47" s="115">
        <v>0</v>
      </c>
      <c r="AC47" s="114" t="s">
        <v>207</v>
      </c>
    </row>
    <row r="48" spans="1:29" x14ac:dyDescent="0.25">
      <c r="A48" s="242" t="s">
        <v>4735</v>
      </c>
      <c r="B48" s="242" t="s">
        <v>3167</v>
      </c>
      <c r="C48" s="242" t="s">
        <v>229</v>
      </c>
      <c r="D48" s="242" t="s">
        <v>1254</v>
      </c>
      <c r="E48" s="243">
        <v>43374</v>
      </c>
      <c r="F48" s="243">
        <v>43738</v>
      </c>
      <c r="G48" s="242">
        <v>2019</v>
      </c>
      <c r="H48" s="116">
        <v>69638</v>
      </c>
      <c r="I48" s="116">
        <v>13396</v>
      </c>
      <c r="J48" s="244">
        <v>45636</v>
      </c>
      <c r="K48" s="245" t="s">
        <v>221</v>
      </c>
      <c r="L48" s="246" t="s">
        <v>207</v>
      </c>
      <c r="M48" s="243">
        <v>43738</v>
      </c>
      <c r="N48" s="242" t="s">
        <v>3166</v>
      </c>
      <c r="O48" s="242" t="s">
        <v>3165</v>
      </c>
      <c r="P48" s="242" t="s">
        <v>1272</v>
      </c>
      <c r="Q48" s="242" t="s">
        <v>211</v>
      </c>
      <c r="R48" s="242" t="s">
        <v>210</v>
      </c>
      <c r="S48" s="119" t="s">
        <v>209</v>
      </c>
      <c r="T48" s="118" t="s">
        <v>3164</v>
      </c>
      <c r="U48" s="115">
        <v>0</v>
      </c>
      <c r="V48" s="115">
        <v>0</v>
      </c>
      <c r="W48" s="115">
        <v>0</v>
      </c>
      <c r="X48" s="115">
        <v>0</v>
      </c>
      <c r="Y48" s="115">
        <v>0</v>
      </c>
      <c r="Z48" s="115">
        <v>0</v>
      </c>
      <c r="AA48" s="115">
        <v>0</v>
      </c>
      <c r="AB48" s="115">
        <v>0</v>
      </c>
      <c r="AC48" s="114" t="s">
        <v>207</v>
      </c>
    </row>
    <row r="49" spans="1:29" x14ac:dyDescent="0.25">
      <c r="A49" s="242" t="s">
        <v>4736</v>
      </c>
      <c r="B49" s="242" t="s">
        <v>3167</v>
      </c>
      <c r="C49" s="242" t="s">
        <v>229</v>
      </c>
      <c r="D49" s="242" t="s">
        <v>1254</v>
      </c>
      <c r="E49" s="243">
        <v>43739</v>
      </c>
      <c r="F49" s="243">
        <v>44104</v>
      </c>
      <c r="G49" s="242">
        <v>2020</v>
      </c>
      <c r="H49" s="116">
        <v>61043</v>
      </c>
      <c r="I49" s="116">
        <v>11742</v>
      </c>
      <c r="J49" s="244">
        <v>45636</v>
      </c>
      <c r="K49" s="245" t="s">
        <v>221</v>
      </c>
      <c r="L49" s="246" t="s">
        <v>207</v>
      </c>
      <c r="M49" s="243">
        <v>44104</v>
      </c>
      <c r="N49" s="242" t="s">
        <v>3166</v>
      </c>
      <c r="O49" s="242" t="s">
        <v>3165</v>
      </c>
      <c r="P49" s="242" t="s">
        <v>1272</v>
      </c>
      <c r="Q49" s="242" t="s">
        <v>211</v>
      </c>
      <c r="R49" s="242" t="s">
        <v>210</v>
      </c>
      <c r="S49" s="119" t="s">
        <v>209</v>
      </c>
      <c r="T49" s="118" t="s">
        <v>3164</v>
      </c>
      <c r="U49" s="115">
        <v>0</v>
      </c>
      <c r="V49" s="115">
        <v>0</v>
      </c>
      <c r="W49" s="115">
        <v>0</v>
      </c>
      <c r="X49" s="115">
        <v>0</v>
      </c>
      <c r="Y49" s="115">
        <v>0</v>
      </c>
      <c r="Z49" s="115">
        <v>0</v>
      </c>
      <c r="AA49" s="115">
        <v>0</v>
      </c>
      <c r="AB49" s="115">
        <v>0</v>
      </c>
      <c r="AC49" s="114" t="s">
        <v>207</v>
      </c>
    </row>
    <row r="50" spans="1:29" x14ac:dyDescent="0.25">
      <c r="A50" s="242" t="s">
        <v>4737</v>
      </c>
      <c r="B50" s="242" t="s">
        <v>3167</v>
      </c>
      <c r="C50" s="242" t="s">
        <v>229</v>
      </c>
      <c r="D50" s="242" t="s">
        <v>1254</v>
      </c>
      <c r="E50" s="243">
        <v>44105</v>
      </c>
      <c r="F50" s="243">
        <v>44469</v>
      </c>
      <c r="G50" s="242">
        <v>2021</v>
      </c>
      <c r="H50" s="116">
        <v>70832</v>
      </c>
      <c r="I50" s="116">
        <v>13625</v>
      </c>
      <c r="J50" s="244">
        <v>45636</v>
      </c>
      <c r="K50" s="245" t="s">
        <v>221</v>
      </c>
      <c r="L50" s="246" t="s">
        <v>207</v>
      </c>
      <c r="M50" s="243">
        <v>44469</v>
      </c>
      <c r="N50" s="242" t="s">
        <v>3166</v>
      </c>
      <c r="O50" s="242" t="s">
        <v>3165</v>
      </c>
      <c r="P50" s="242" t="s">
        <v>1272</v>
      </c>
      <c r="Q50" s="242" t="s">
        <v>211</v>
      </c>
      <c r="R50" s="242" t="s">
        <v>210</v>
      </c>
      <c r="S50" s="119" t="s">
        <v>209</v>
      </c>
      <c r="T50" s="118" t="s">
        <v>3164</v>
      </c>
      <c r="U50" s="115">
        <v>0</v>
      </c>
      <c r="V50" s="115">
        <v>0</v>
      </c>
      <c r="W50" s="115">
        <v>0</v>
      </c>
      <c r="X50" s="115">
        <v>0</v>
      </c>
      <c r="Y50" s="115">
        <v>0</v>
      </c>
      <c r="Z50" s="115">
        <v>0</v>
      </c>
      <c r="AA50" s="115">
        <v>0</v>
      </c>
      <c r="AB50" s="115">
        <v>0</v>
      </c>
      <c r="AC50" s="114" t="s">
        <v>207</v>
      </c>
    </row>
    <row r="51" spans="1:29" x14ac:dyDescent="0.25">
      <c r="A51" s="242" t="s">
        <v>4738</v>
      </c>
      <c r="B51" s="242" t="s">
        <v>3167</v>
      </c>
      <c r="C51" s="242" t="s">
        <v>229</v>
      </c>
      <c r="D51" s="242" t="s">
        <v>1254</v>
      </c>
      <c r="E51" s="243">
        <v>44470</v>
      </c>
      <c r="F51" s="243">
        <v>44834</v>
      </c>
      <c r="G51" s="242">
        <v>2022</v>
      </c>
      <c r="H51" s="116">
        <v>35331</v>
      </c>
      <c r="I51" s="116">
        <v>6796</v>
      </c>
      <c r="J51" s="244">
        <v>45636</v>
      </c>
      <c r="K51" s="245" t="s">
        <v>221</v>
      </c>
      <c r="L51" s="246" t="s">
        <v>207</v>
      </c>
      <c r="M51" s="243">
        <v>44834</v>
      </c>
      <c r="N51" s="242" t="s">
        <v>3166</v>
      </c>
      <c r="O51" s="242" t="s">
        <v>3165</v>
      </c>
      <c r="P51" s="242" t="s">
        <v>1272</v>
      </c>
      <c r="Q51" s="242" t="s">
        <v>211</v>
      </c>
      <c r="R51" s="242" t="s">
        <v>210</v>
      </c>
      <c r="S51" s="119" t="s">
        <v>209</v>
      </c>
      <c r="T51" s="118" t="s">
        <v>3164</v>
      </c>
      <c r="U51" s="115">
        <v>0</v>
      </c>
      <c r="V51" s="115">
        <v>0</v>
      </c>
      <c r="W51" s="115">
        <v>0</v>
      </c>
      <c r="X51" s="115">
        <v>0</v>
      </c>
      <c r="Y51" s="115">
        <v>0</v>
      </c>
      <c r="Z51" s="115">
        <v>0</v>
      </c>
      <c r="AA51" s="115">
        <v>0</v>
      </c>
      <c r="AB51" s="115">
        <v>0</v>
      </c>
      <c r="AC51" s="114" t="s">
        <v>207</v>
      </c>
    </row>
    <row r="52" spans="1:29" x14ac:dyDescent="0.25">
      <c r="A52" s="242" t="s">
        <v>4739</v>
      </c>
      <c r="B52" s="242" t="s">
        <v>3167</v>
      </c>
      <c r="C52" s="242" t="s">
        <v>229</v>
      </c>
      <c r="D52" s="242" t="s">
        <v>1254</v>
      </c>
      <c r="E52" s="243">
        <v>44835</v>
      </c>
      <c r="F52" s="243">
        <v>45199</v>
      </c>
      <c r="G52" s="242">
        <v>2023</v>
      </c>
      <c r="H52" s="116">
        <v>70943</v>
      </c>
      <c r="I52" s="116">
        <v>13647</v>
      </c>
      <c r="J52" s="244">
        <v>45636</v>
      </c>
      <c r="K52" s="245" t="s">
        <v>221</v>
      </c>
      <c r="L52" s="246" t="s">
        <v>207</v>
      </c>
      <c r="M52" s="243">
        <v>45199</v>
      </c>
      <c r="N52" s="242" t="s">
        <v>3166</v>
      </c>
      <c r="O52" s="242" t="s">
        <v>3165</v>
      </c>
      <c r="P52" s="242" t="s">
        <v>1272</v>
      </c>
      <c r="Q52" s="242" t="s">
        <v>211</v>
      </c>
      <c r="R52" s="242" t="s">
        <v>210</v>
      </c>
      <c r="S52" s="119" t="s">
        <v>209</v>
      </c>
      <c r="T52" s="118" t="s">
        <v>3164</v>
      </c>
      <c r="U52" s="115">
        <v>0</v>
      </c>
      <c r="V52" s="115">
        <v>0</v>
      </c>
      <c r="W52" s="115">
        <v>0</v>
      </c>
      <c r="X52" s="115">
        <v>0</v>
      </c>
      <c r="Y52" s="115">
        <v>0</v>
      </c>
      <c r="Z52" s="115">
        <v>0</v>
      </c>
      <c r="AA52" s="115">
        <v>0</v>
      </c>
      <c r="AB52" s="115">
        <v>0</v>
      </c>
      <c r="AC52" s="114" t="s">
        <v>207</v>
      </c>
    </row>
    <row r="53" spans="1:29" x14ac:dyDescent="0.25">
      <c r="A53" s="242" t="s">
        <v>4746</v>
      </c>
      <c r="B53" s="242" t="s">
        <v>1853</v>
      </c>
      <c r="C53" s="242" t="s">
        <v>258</v>
      </c>
      <c r="D53" s="242" t="s">
        <v>1254</v>
      </c>
      <c r="E53" s="244">
        <v>44652</v>
      </c>
      <c r="F53" s="244">
        <v>45016</v>
      </c>
      <c r="G53" s="242">
        <v>2023</v>
      </c>
      <c r="H53" s="116">
        <v>77</v>
      </c>
      <c r="I53" s="117" t="s">
        <v>207</v>
      </c>
      <c r="J53" s="244">
        <v>45636</v>
      </c>
      <c r="K53" s="245" t="s">
        <v>221</v>
      </c>
      <c r="L53" s="246" t="s">
        <v>207</v>
      </c>
      <c r="M53" s="244">
        <v>45016</v>
      </c>
      <c r="N53" s="242" t="s">
        <v>1852</v>
      </c>
      <c r="O53" s="242" t="s">
        <v>1583</v>
      </c>
      <c r="P53" s="242" t="s">
        <v>325</v>
      </c>
      <c r="Q53" s="242" t="s">
        <v>500</v>
      </c>
      <c r="R53" s="242" t="s">
        <v>247</v>
      </c>
      <c r="S53" s="119" t="s">
        <v>209</v>
      </c>
      <c r="T53" s="118" t="s">
        <v>1851</v>
      </c>
      <c r="U53" s="117" t="s">
        <v>207</v>
      </c>
      <c r="V53" s="115">
        <v>0</v>
      </c>
      <c r="W53" s="115">
        <v>0</v>
      </c>
      <c r="X53" s="115">
        <v>0</v>
      </c>
      <c r="Y53" s="115">
        <v>0</v>
      </c>
      <c r="Z53" s="115">
        <v>0</v>
      </c>
      <c r="AA53" s="115">
        <v>0</v>
      </c>
      <c r="AB53" s="115">
        <v>0</v>
      </c>
      <c r="AC53" s="114" t="s">
        <v>207</v>
      </c>
    </row>
    <row r="54" spans="1:29" x14ac:dyDescent="0.25">
      <c r="A54" s="242" t="s">
        <v>4747</v>
      </c>
      <c r="B54" s="242" t="s">
        <v>1853</v>
      </c>
      <c r="C54" s="242" t="s">
        <v>258</v>
      </c>
      <c r="D54" s="242" t="s">
        <v>1254</v>
      </c>
      <c r="E54" s="244">
        <v>45017</v>
      </c>
      <c r="F54" s="244">
        <v>45382</v>
      </c>
      <c r="G54" s="242">
        <v>2024</v>
      </c>
      <c r="H54" s="116">
        <v>1942</v>
      </c>
      <c r="I54" s="117" t="s">
        <v>207</v>
      </c>
      <c r="J54" s="244">
        <v>45636</v>
      </c>
      <c r="K54" s="245" t="s">
        <v>221</v>
      </c>
      <c r="L54" s="246" t="s">
        <v>207</v>
      </c>
      <c r="M54" s="244">
        <v>45382</v>
      </c>
      <c r="N54" s="242" t="s">
        <v>1852</v>
      </c>
      <c r="O54" s="242" t="s">
        <v>1583</v>
      </c>
      <c r="P54" s="242" t="s">
        <v>325</v>
      </c>
      <c r="Q54" s="242" t="s">
        <v>500</v>
      </c>
      <c r="R54" s="242" t="s">
        <v>247</v>
      </c>
      <c r="S54" s="119" t="s">
        <v>209</v>
      </c>
      <c r="T54" s="118" t="s">
        <v>1851</v>
      </c>
      <c r="U54" s="117" t="s">
        <v>207</v>
      </c>
      <c r="V54" s="115">
        <v>0</v>
      </c>
      <c r="W54" s="115">
        <v>0</v>
      </c>
      <c r="X54" s="115">
        <v>0</v>
      </c>
      <c r="Y54" s="115">
        <v>0</v>
      </c>
      <c r="Z54" s="115">
        <v>0</v>
      </c>
      <c r="AA54" s="115">
        <v>0</v>
      </c>
      <c r="AB54" s="115">
        <v>0</v>
      </c>
      <c r="AC54" s="114" t="s">
        <v>207</v>
      </c>
    </row>
    <row r="55" spans="1:29" x14ac:dyDescent="0.25">
      <c r="A55" s="242" t="s">
        <v>4755</v>
      </c>
      <c r="B55" s="242" t="s">
        <v>1488</v>
      </c>
      <c r="C55" s="242" t="s">
        <v>217</v>
      </c>
      <c r="D55" s="242" t="s">
        <v>1254</v>
      </c>
      <c r="E55" s="243">
        <v>44652</v>
      </c>
      <c r="F55" s="243">
        <v>45016</v>
      </c>
      <c r="G55" s="242">
        <v>2023</v>
      </c>
      <c r="H55" s="116">
        <v>23031</v>
      </c>
      <c r="I55" s="117" t="s">
        <v>207</v>
      </c>
      <c r="J55" s="244">
        <v>45636</v>
      </c>
      <c r="K55" s="245" t="s">
        <v>221</v>
      </c>
      <c r="L55" s="246" t="s">
        <v>207</v>
      </c>
      <c r="M55" s="243">
        <v>45016</v>
      </c>
      <c r="N55" s="242" t="s">
        <v>1487</v>
      </c>
      <c r="O55" s="242" t="s">
        <v>1486</v>
      </c>
      <c r="P55" s="242" t="s">
        <v>325</v>
      </c>
      <c r="Q55" s="242" t="s">
        <v>211</v>
      </c>
      <c r="R55" s="242" t="s">
        <v>210</v>
      </c>
      <c r="S55" s="119" t="s">
        <v>209</v>
      </c>
      <c r="T55" s="118" t="s">
        <v>1485</v>
      </c>
      <c r="U55" s="117" t="s">
        <v>207</v>
      </c>
      <c r="V55" s="115">
        <v>0</v>
      </c>
      <c r="W55" s="115">
        <v>0</v>
      </c>
      <c r="X55" s="115">
        <v>0</v>
      </c>
      <c r="Y55" s="115">
        <v>0</v>
      </c>
      <c r="Z55" s="115">
        <v>0</v>
      </c>
      <c r="AA55" s="115">
        <v>0</v>
      </c>
      <c r="AB55" s="115">
        <v>0</v>
      </c>
      <c r="AC55" s="114" t="s">
        <v>207</v>
      </c>
    </row>
    <row r="56" spans="1:29" x14ac:dyDescent="0.25">
      <c r="A56" s="242" t="s">
        <v>4593</v>
      </c>
      <c r="B56" s="242" t="s">
        <v>4592</v>
      </c>
      <c r="C56" s="242" t="s">
        <v>503</v>
      </c>
      <c r="D56" s="242" t="s">
        <v>1254</v>
      </c>
      <c r="E56" s="243">
        <v>45371</v>
      </c>
      <c r="F56" s="243">
        <v>45469</v>
      </c>
      <c r="G56" s="242">
        <v>2024</v>
      </c>
      <c r="H56" s="116">
        <v>92278</v>
      </c>
      <c r="I56" s="117" t="s">
        <v>207</v>
      </c>
      <c r="J56" s="244">
        <v>45622</v>
      </c>
      <c r="K56" s="245" t="s">
        <v>221</v>
      </c>
      <c r="L56" s="246" t="s">
        <v>207</v>
      </c>
      <c r="M56" s="243">
        <v>45469</v>
      </c>
      <c r="N56" s="242" t="s">
        <v>4591</v>
      </c>
      <c r="O56" s="242" t="s">
        <v>1259</v>
      </c>
      <c r="P56" s="242" t="s">
        <v>1610</v>
      </c>
      <c r="Q56" s="242" t="s">
        <v>500</v>
      </c>
      <c r="R56" s="242" t="s">
        <v>210</v>
      </c>
      <c r="S56" s="119" t="s">
        <v>209</v>
      </c>
      <c r="T56" s="118" t="s">
        <v>4590</v>
      </c>
      <c r="U56" s="117" t="s">
        <v>207</v>
      </c>
      <c r="V56" s="115">
        <v>0</v>
      </c>
      <c r="W56" s="115">
        <v>0</v>
      </c>
      <c r="X56" s="115">
        <v>0</v>
      </c>
      <c r="Y56" s="115">
        <v>0</v>
      </c>
      <c r="Z56" s="115">
        <v>0</v>
      </c>
      <c r="AA56" s="115">
        <v>0</v>
      </c>
      <c r="AB56" s="115">
        <v>0</v>
      </c>
      <c r="AC56" s="114" t="s">
        <v>207</v>
      </c>
    </row>
    <row r="57" spans="1:29" x14ac:dyDescent="0.25">
      <c r="A57" s="242" t="s">
        <v>2858</v>
      </c>
      <c r="B57" s="242" t="s">
        <v>2857</v>
      </c>
      <c r="C57" s="242" t="s">
        <v>229</v>
      </c>
      <c r="D57" s="242" t="s">
        <v>1254</v>
      </c>
      <c r="E57" s="243">
        <v>44927</v>
      </c>
      <c r="F57" s="243">
        <v>45291</v>
      </c>
      <c r="G57" s="242">
        <v>2023</v>
      </c>
      <c r="H57" s="116">
        <v>130794</v>
      </c>
      <c r="I57" s="116">
        <v>25160</v>
      </c>
      <c r="J57" s="244">
        <v>45622</v>
      </c>
      <c r="K57" s="245" t="s">
        <v>221</v>
      </c>
      <c r="L57" s="246" t="s">
        <v>207</v>
      </c>
      <c r="M57" s="243">
        <v>45291</v>
      </c>
      <c r="N57" s="242" t="s">
        <v>2856</v>
      </c>
      <c r="O57" s="242" t="s">
        <v>227</v>
      </c>
      <c r="P57" s="242" t="s">
        <v>1272</v>
      </c>
      <c r="Q57" s="242" t="s">
        <v>211</v>
      </c>
      <c r="R57" s="242" t="s">
        <v>210</v>
      </c>
      <c r="S57" s="119" t="s">
        <v>209</v>
      </c>
      <c r="T57" s="118" t="s">
        <v>2855</v>
      </c>
      <c r="U57" s="115">
        <v>0</v>
      </c>
      <c r="V57" s="115">
        <v>0</v>
      </c>
      <c r="W57" s="115">
        <v>0</v>
      </c>
      <c r="X57" s="115">
        <v>0</v>
      </c>
      <c r="Y57" s="115">
        <v>0</v>
      </c>
      <c r="Z57" s="115">
        <v>0</v>
      </c>
      <c r="AA57" s="115">
        <v>0</v>
      </c>
      <c r="AB57" s="115">
        <v>0</v>
      </c>
      <c r="AC57" s="114" t="s">
        <v>207</v>
      </c>
    </row>
    <row r="58" spans="1:29" x14ac:dyDescent="0.25">
      <c r="A58" s="242" t="s">
        <v>1716</v>
      </c>
      <c r="B58" s="242" t="s">
        <v>1715</v>
      </c>
      <c r="C58" s="242" t="s">
        <v>258</v>
      </c>
      <c r="D58" s="242" t="s">
        <v>1254</v>
      </c>
      <c r="E58" s="244">
        <v>44958</v>
      </c>
      <c r="F58" s="244">
        <v>45322</v>
      </c>
      <c r="G58" s="242">
        <v>2024</v>
      </c>
      <c r="H58" s="116">
        <v>58991</v>
      </c>
      <c r="I58" s="117" t="s">
        <v>207</v>
      </c>
      <c r="J58" s="246">
        <v>45622</v>
      </c>
      <c r="K58" s="245" t="s">
        <v>221</v>
      </c>
      <c r="L58" s="246" t="s">
        <v>207</v>
      </c>
      <c r="M58" s="244">
        <v>45322</v>
      </c>
      <c r="N58" s="242" t="s">
        <v>1714</v>
      </c>
      <c r="O58" s="242" t="s">
        <v>1605</v>
      </c>
      <c r="P58" s="242" t="s">
        <v>267</v>
      </c>
      <c r="Q58" s="242" t="s">
        <v>318</v>
      </c>
      <c r="R58" s="242" t="s">
        <v>247</v>
      </c>
      <c r="S58" s="119" t="s">
        <v>209</v>
      </c>
      <c r="T58" s="118" t="s">
        <v>1713</v>
      </c>
      <c r="U58" s="117" t="s">
        <v>207</v>
      </c>
      <c r="V58" s="115">
        <v>0</v>
      </c>
      <c r="W58" s="115">
        <v>0</v>
      </c>
      <c r="X58" s="115">
        <v>0</v>
      </c>
      <c r="Y58" s="115">
        <v>0</v>
      </c>
      <c r="Z58" s="115">
        <v>0</v>
      </c>
      <c r="AA58" s="115">
        <v>0</v>
      </c>
      <c r="AB58" s="115">
        <v>0</v>
      </c>
      <c r="AC58" s="114" t="s">
        <v>207</v>
      </c>
    </row>
    <row r="59" spans="1:29" x14ac:dyDescent="0.25">
      <c r="A59" s="242" t="s">
        <v>3435</v>
      </c>
      <c r="B59" s="242" t="s">
        <v>3434</v>
      </c>
      <c r="C59" s="242" t="s">
        <v>258</v>
      </c>
      <c r="D59" s="242" t="s">
        <v>1254</v>
      </c>
      <c r="E59" s="243">
        <v>44927</v>
      </c>
      <c r="F59" s="243">
        <v>45291</v>
      </c>
      <c r="G59" s="242">
        <v>2023</v>
      </c>
      <c r="H59" s="116">
        <v>32529</v>
      </c>
      <c r="I59" s="117" t="s">
        <v>207</v>
      </c>
      <c r="J59" s="246">
        <v>45608</v>
      </c>
      <c r="K59" s="245" t="s">
        <v>221</v>
      </c>
      <c r="L59" s="246" t="s">
        <v>207</v>
      </c>
      <c r="M59" s="243">
        <v>45291</v>
      </c>
      <c r="N59" s="242" t="s">
        <v>319</v>
      </c>
      <c r="O59" s="242" t="s">
        <v>3433</v>
      </c>
      <c r="P59" s="242" t="s">
        <v>255</v>
      </c>
      <c r="Q59" s="242" t="s">
        <v>318</v>
      </c>
      <c r="R59" s="242" t="s">
        <v>247</v>
      </c>
      <c r="S59" s="119" t="s">
        <v>209</v>
      </c>
      <c r="T59" s="118" t="s">
        <v>3432</v>
      </c>
      <c r="U59" s="117" t="s">
        <v>207</v>
      </c>
      <c r="V59" s="115">
        <v>0</v>
      </c>
      <c r="W59" s="115">
        <v>0</v>
      </c>
      <c r="X59" s="115">
        <v>0</v>
      </c>
      <c r="Y59" s="115">
        <v>0</v>
      </c>
      <c r="Z59" s="115">
        <v>0</v>
      </c>
      <c r="AA59" s="115">
        <v>0</v>
      </c>
      <c r="AB59" s="115">
        <v>0</v>
      </c>
      <c r="AC59" s="114" t="s">
        <v>207</v>
      </c>
    </row>
    <row r="60" spans="1:29" x14ac:dyDescent="0.25">
      <c r="A60" s="242" t="s">
        <v>2036</v>
      </c>
      <c r="B60" s="242" t="s">
        <v>2035</v>
      </c>
      <c r="C60" s="242" t="s">
        <v>258</v>
      </c>
      <c r="D60" s="242" t="s">
        <v>1254</v>
      </c>
      <c r="E60" s="244">
        <v>44927</v>
      </c>
      <c r="F60" s="244">
        <v>45291</v>
      </c>
      <c r="G60" s="242">
        <v>2023</v>
      </c>
      <c r="H60" s="116">
        <v>89244</v>
      </c>
      <c r="I60" s="117" t="s">
        <v>207</v>
      </c>
      <c r="J60" s="244">
        <v>45608</v>
      </c>
      <c r="K60" s="245" t="s">
        <v>221</v>
      </c>
      <c r="L60" s="246" t="s">
        <v>207</v>
      </c>
      <c r="M60" s="244">
        <v>45291</v>
      </c>
      <c r="N60" s="242" t="s">
        <v>2034</v>
      </c>
      <c r="O60" s="242" t="s">
        <v>1565</v>
      </c>
      <c r="P60" s="242" t="s">
        <v>325</v>
      </c>
      <c r="Q60" s="242" t="s">
        <v>461</v>
      </c>
      <c r="R60" s="242" t="s">
        <v>247</v>
      </c>
      <c r="S60" s="119" t="s">
        <v>209</v>
      </c>
      <c r="T60" s="118" t="s">
        <v>2033</v>
      </c>
      <c r="U60" s="117" t="s">
        <v>207</v>
      </c>
      <c r="V60" s="115">
        <v>0</v>
      </c>
      <c r="W60" s="115">
        <v>0</v>
      </c>
      <c r="X60" s="115">
        <v>0</v>
      </c>
      <c r="Y60" s="115">
        <v>0</v>
      </c>
      <c r="Z60" s="115">
        <v>0</v>
      </c>
      <c r="AA60" s="115">
        <v>0</v>
      </c>
      <c r="AB60" s="115">
        <v>0</v>
      </c>
      <c r="AC60" s="114" t="s">
        <v>207</v>
      </c>
    </row>
    <row r="61" spans="1:29" x14ac:dyDescent="0.25">
      <c r="A61" s="242" t="s">
        <v>1859</v>
      </c>
      <c r="B61" s="242" t="s">
        <v>1858</v>
      </c>
      <c r="C61" s="242" t="s">
        <v>258</v>
      </c>
      <c r="D61" s="242" t="s">
        <v>1254</v>
      </c>
      <c r="E61" s="244">
        <v>45017</v>
      </c>
      <c r="F61" s="244">
        <v>45382</v>
      </c>
      <c r="G61" s="242">
        <v>2024</v>
      </c>
      <c r="H61" s="116">
        <v>13640</v>
      </c>
      <c r="I61" s="117" t="s">
        <v>207</v>
      </c>
      <c r="J61" s="244">
        <v>45608</v>
      </c>
      <c r="K61" s="245" t="s">
        <v>221</v>
      </c>
      <c r="L61" s="246" t="s">
        <v>207</v>
      </c>
      <c r="M61" s="244">
        <v>45382</v>
      </c>
      <c r="N61" s="242" t="s">
        <v>1857</v>
      </c>
      <c r="O61" s="242" t="s">
        <v>1583</v>
      </c>
      <c r="P61" s="242" t="s">
        <v>325</v>
      </c>
      <c r="Q61" s="242" t="s">
        <v>500</v>
      </c>
      <c r="R61" s="242" t="s">
        <v>247</v>
      </c>
      <c r="S61" s="119" t="s">
        <v>209</v>
      </c>
      <c r="T61" s="118" t="s">
        <v>1856</v>
      </c>
      <c r="U61" s="117" t="s">
        <v>207</v>
      </c>
      <c r="V61" s="115">
        <v>0</v>
      </c>
      <c r="W61" s="115">
        <v>0</v>
      </c>
      <c r="X61" s="115">
        <v>0</v>
      </c>
      <c r="Y61" s="115">
        <v>0</v>
      </c>
      <c r="Z61" s="115">
        <v>0</v>
      </c>
      <c r="AA61" s="115">
        <v>0</v>
      </c>
      <c r="AB61" s="115">
        <v>0</v>
      </c>
      <c r="AC61" s="114" t="s">
        <v>207</v>
      </c>
    </row>
    <row r="62" spans="1:29" x14ac:dyDescent="0.25">
      <c r="A62" s="242" t="s">
        <v>1835</v>
      </c>
      <c r="B62" s="242" t="s">
        <v>1834</v>
      </c>
      <c r="C62" s="242" t="s">
        <v>258</v>
      </c>
      <c r="D62" s="242" t="s">
        <v>1254</v>
      </c>
      <c r="E62" s="244">
        <v>44927</v>
      </c>
      <c r="F62" s="244">
        <v>45291</v>
      </c>
      <c r="G62" s="242">
        <v>2023</v>
      </c>
      <c r="H62" s="116">
        <v>54435</v>
      </c>
      <c r="I62" s="117" t="s">
        <v>207</v>
      </c>
      <c r="J62" s="244">
        <v>45608</v>
      </c>
      <c r="K62" s="245" t="s">
        <v>221</v>
      </c>
      <c r="L62" s="246" t="s">
        <v>207</v>
      </c>
      <c r="M62" s="244">
        <v>45291</v>
      </c>
      <c r="N62" s="242" t="s">
        <v>1833</v>
      </c>
      <c r="O62" s="242" t="s">
        <v>1565</v>
      </c>
      <c r="P62" s="242" t="s">
        <v>325</v>
      </c>
      <c r="Q62" s="242" t="s">
        <v>461</v>
      </c>
      <c r="R62" s="242" t="s">
        <v>247</v>
      </c>
      <c r="S62" s="119" t="s">
        <v>209</v>
      </c>
      <c r="T62" s="118" t="s">
        <v>1832</v>
      </c>
      <c r="U62" s="117" t="s">
        <v>207</v>
      </c>
      <c r="V62" s="115">
        <v>0</v>
      </c>
      <c r="W62" s="115">
        <v>0</v>
      </c>
      <c r="X62" s="115">
        <v>0</v>
      </c>
      <c r="Y62" s="115">
        <v>0</v>
      </c>
      <c r="Z62" s="115">
        <v>0</v>
      </c>
      <c r="AA62" s="115">
        <v>0</v>
      </c>
      <c r="AB62" s="115">
        <v>0</v>
      </c>
      <c r="AC62" s="114" t="s">
        <v>207</v>
      </c>
    </row>
    <row r="63" spans="1:29" x14ac:dyDescent="0.25">
      <c r="A63" s="242" t="s">
        <v>1418</v>
      </c>
      <c r="B63" s="242" t="s">
        <v>1417</v>
      </c>
      <c r="C63" s="242" t="s">
        <v>217</v>
      </c>
      <c r="D63" s="242" t="s">
        <v>1254</v>
      </c>
      <c r="E63" s="243">
        <v>44593</v>
      </c>
      <c r="F63" s="243">
        <v>44957</v>
      </c>
      <c r="G63" s="242">
        <v>2023</v>
      </c>
      <c r="H63" s="116">
        <v>13335</v>
      </c>
      <c r="I63" s="117" t="s">
        <v>207</v>
      </c>
      <c r="J63" s="246">
        <v>45608</v>
      </c>
      <c r="K63" s="245" t="s">
        <v>221</v>
      </c>
      <c r="L63" s="246" t="s">
        <v>207</v>
      </c>
      <c r="M63" s="243">
        <v>44957</v>
      </c>
      <c r="N63" s="242" t="s">
        <v>1416</v>
      </c>
      <c r="O63" s="242" t="s">
        <v>1415</v>
      </c>
      <c r="P63" s="242" t="s">
        <v>325</v>
      </c>
      <c r="Q63" s="242" t="s">
        <v>211</v>
      </c>
      <c r="R63" s="242" t="s">
        <v>210</v>
      </c>
      <c r="S63" s="119" t="s">
        <v>209</v>
      </c>
      <c r="T63" s="118" t="s">
        <v>1414</v>
      </c>
      <c r="U63" s="117" t="s">
        <v>207</v>
      </c>
      <c r="V63" s="115">
        <v>0</v>
      </c>
      <c r="W63" s="115">
        <v>0</v>
      </c>
      <c r="X63" s="115">
        <v>0</v>
      </c>
      <c r="Y63" s="115">
        <v>0</v>
      </c>
      <c r="Z63" s="115">
        <v>0</v>
      </c>
      <c r="AA63" s="115">
        <v>0</v>
      </c>
      <c r="AB63" s="115">
        <v>0</v>
      </c>
      <c r="AC63" s="114" t="s">
        <v>207</v>
      </c>
    </row>
    <row r="64" spans="1:29" x14ac:dyDescent="0.25">
      <c r="A64" s="242" t="s">
        <v>4601</v>
      </c>
      <c r="B64" s="242" t="s">
        <v>4600</v>
      </c>
      <c r="C64" s="242" t="s">
        <v>503</v>
      </c>
      <c r="D64" s="242" t="s">
        <v>1254</v>
      </c>
      <c r="E64" s="243">
        <v>45300</v>
      </c>
      <c r="F64" s="243">
        <v>45340</v>
      </c>
      <c r="G64" s="242">
        <v>2024</v>
      </c>
      <c r="H64" s="116">
        <v>78611</v>
      </c>
      <c r="I64" s="117" t="s">
        <v>207</v>
      </c>
      <c r="J64" s="244">
        <v>45587</v>
      </c>
      <c r="K64" s="245" t="s">
        <v>221</v>
      </c>
      <c r="L64" s="246" t="s">
        <v>207</v>
      </c>
      <c r="M64" s="243">
        <v>45340</v>
      </c>
      <c r="N64" s="242" t="s">
        <v>4599</v>
      </c>
      <c r="O64" s="242" t="s">
        <v>1578</v>
      </c>
      <c r="P64" s="242" t="s">
        <v>255</v>
      </c>
      <c r="Q64" s="242" t="s">
        <v>500</v>
      </c>
      <c r="R64" s="242" t="s">
        <v>210</v>
      </c>
      <c r="S64" s="119" t="s">
        <v>209</v>
      </c>
      <c r="T64" s="118" t="s">
        <v>4598</v>
      </c>
      <c r="U64" s="117" t="s">
        <v>207</v>
      </c>
      <c r="V64" s="115">
        <v>0</v>
      </c>
      <c r="W64" s="115">
        <v>0</v>
      </c>
      <c r="X64" s="115">
        <v>0</v>
      </c>
      <c r="Y64" s="115">
        <v>0</v>
      </c>
      <c r="Z64" s="115">
        <v>0</v>
      </c>
      <c r="AA64" s="115">
        <v>0</v>
      </c>
      <c r="AB64" s="115">
        <v>0</v>
      </c>
      <c r="AC64" s="114" t="s">
        <v>207</v>
      </c>
    </row>
    <row r="65" spans="1:29" x14ac:dyDescent="0.25">
      <c r="A65" s="242" t="s">
        <v>2122</v>
      </c>
      <c r="B65" s="242" t="s">
        <v>2120</v>
      </c>
      <c r="C65" s="242" t="s">
        <v>229</v>
      </c>
      <c r="D65" s="242" t="s">
        <v>1254</v>
      </c>
      <c r="E65" s="243">
        <v>44470</v>
      </c>
      <c r="F65" s="243">
        <v>44834</v>
      </c>
      <c r="G65" s="242">
        <v>2022</v>
      </c>
      <c r="H65" s="116">
        <v>35572</v>
      </c>
      <c r="I65" s="117">
        <v>6257</v>
      </c>
      <c r="J65" s="244">
        <v>45587</v>
      </c>
      <c r="K65" s="245" t="s">
        <v>221</v>
      </c>
      <c r="L65" s="246" t="s">
        <v>207</v>
      </c>
      <c r="M65" s="243">
        <v>44834</v>
      </c>
      <c r="N65" s="242" t="s">
        <v>2119</v>
      </c>
      <c r="O65" s="242" t="s">
        <v>417</v>
      </c>
      <c r="P65" s="242" t="s">
        <v>1272</v>
      </c>
      <c r="Q65" s="242" t="s">
        <v>500</v>
      </c>
      <c r="R65" s="242" t="s">
        <v>247</v>
      </c>
      <c r="S65" s="119" t="s">
        <v>209</v>
      </c>
      <c r="T65" s="118" t="s">
        <v>2118</v>
      </c>
      <c r="U65" s="115">
        <v>0</v>
      </c>
      <c r="V65" s="115">
        <v>0</v>
      </c>
      <c r="W65" s="115">
        <v>0</v>
      </c>
      <c r="X65" s="115">
        <v>0</v>
      </c>
      <c r="Y65" s="115">
        <v>0</v>
      </c>
      <c r="Z65" s="115">
        <v>0</v>
      </c>
      <c r="AA65" s="115">
        <v>0</v>
      </c>
      <c r="AB65" s="115">
        <v>0</v>
      </c>
      <c r="AC65" s="114" t="s">
        <v>207</v>
      </c>
    </row>
    <row r="66" spans="1:29" x14ac:dyDescent="0.25">
      <c r="A66" s="242" t="s">
        <v>2121</v>
      </c>
      <c r="B66" s="242" t="s">
        <v>2120</v>
      </c>
      <c r="C66" s="242" t="s">
        <v>229</v>
      </c>
      <c r="D66" s="242" t="s">
        <v>1254</v>
      </c>
      <c r="E66" s="243">
        <v>44835</v>
      </c>
      <c r="F66" s="243">
        <v>45199</v>
      </c>
      <c r="G66" s="242">
        <v>2023</v>
      </c>
      <c r="H66" s="116">
        <v>37671</v>
      </c>
      <c r="I66" s="117">
        <v>6626</v>
      </c>
      <c r="J66" s="244">
        <v>45587</v>
      </c>
      <c r="K66" s="245" t="s">
        <v>221</v>
      </c>
      <c r="L66" s="246" t="s">
        <v>207</v>
      </c>
      <c r="M66" s="243">
        <v>45199</v>
      </c>
      <c r="N66" s="242" t="s">
        <v>2119</v>
      </c>
      <c r="O66" s="242" t="s">
        <v>417</v>
      </c>
      <c r="P66" s="242" t="s">
        <v>1272</v>
      </c>
      <c r="Q66" s="242" t="s">
        <v>500</v>
      </c>
      <c r="R66" s="242" t="s">
        <v>247</v>
      </c>
      <c r="S66" s="119" t="s">
        <v>209</v>
      </c>
      <c r="T66" s="118" t="s">
        <v>2118</v>
      </c>
      <c r="U66" s="115">
        <v>0</v>
      </c>
      <c r="V66" s="115">
        <v>0</v>
      </c>
      <c r="W66" s="115">
        <v>0</v>
      </c>
      <c r="X66" s="115">
        <v>0</v>
      </c>
      <c r="Y66" s="115">
        <v>0</v>
      </c>
      <c r="Z66" s="115">
        <v>0</v>
      </c>
      <c r="AA66" s="115">
        <v>0</v>
      </c>
      <c r="AB66" s="115">
        <v>0</v>
      </c>
      <c r="AC66" s="114" t="s">
        <v>207</v>
      </c>
    </row>
    <row r="67" spans="1:29" x14ac:dyDescent="0.25">
      <c r="A67" s="242" t="s">
        <v>1687</v>
      </c>
      <c r="B67" s="242" t="s">
        <v>1686</v>
      </c>
      <c r="C67" s="242" t="s">
        <v>229</v>
      </c>
      <c r="D67" s="242" t="s">
        <v>1254</v>
      </c>
      <c r="E67" s="244">
        <v>44994</v>
      </c>
      <c r="F67" s="244">
        <v>45359</v>
      </c>
      <c r="G67" s="242">
        <v>2024</v>
      </c>
      <c r="H67" s="116">
        <v>408315</v>
      </c>
      <c r="I67" s="117">
        <v>35580</v>
      </c>
      <c r="J67" s="244">
        <v>45587</v>
      </c>
      <c r="K67" s="245" t="s">
        <v>221</v>
      </c>
      <c r="L67" s="246" t="s">
        <v>207</v>
      </c>
      <c r="M67" s="244">
        <v>45359</v>
      </c>
      <c r="N67" s="242" t="s">
        <v>1685</v>
      </c>
      <c r="O67" s="242" t="s">
        <v>1684</v>
      </c>
      <c r="P67" s="242" t="s">
        <v>1272</v>
      </c>
      <c r="Q67" s="242" t="s">
        <v>536</v>
      </c>
      <c r="R67" s="242" t="s">
        <v>247</v>
      </c>
      <c r="S67" s="119" t="s">
        <v>209</v>
      </c>
      <c r="T67" s="118" t="s">
        <v>1683</v>
      </c>
      <c r="U67" s="115">
        <v>0</v>
      </c>
      <c r="V67" s="115">
        <v>0</v>
      </c>
      <c r="W67" s="115">
        <v>0</v>
      </c>
      <c r="X67" s="115">
        <v>0</v>
      </c>
      <c r="Y67" s="115">
        <v>0</v>
      </c>
      <c r="Z67" s="115">
        <v>0</v>
      </c>
      <c r="AA67" s="115">
        <v>0</v>
      </c>
      <c r="AB67" s="115">
        <v>0</v>
      </c>
      <c r="AC67" s="114" t="s">
        <v>207</v>
      </c>
    </row>
    <row r="68" spans="1:29" x14ac:dyDescent="0.25">
      <c r="A68" s="242" t="s">
        <v>1480</v>
      </c>
      <c r="B68" s="242" t="s">
        <v>1479</v>
      </c>
      <c r="C68" s="242" t="s">
        <v>217</v>
      </c>
      <c r="D68" s="242" t="s">
        <v>1254</v>
      </c>
      <c r="E68" s="243">
        <v>44652</v>
      </c>
      <c r="F68" s="243">
        <v>45016</v>
      </c>
      <c r="G68" s="242">
        <v>2023</v>
      </c>
      <c r="H68" s="116">
        <v>27792</v>
      </c>
      <c r="I68" s="117" t="s">
        <v>207</v>
      </c>
      <c r="J68" s="244">
        <v>45587</v>
      </c>
      <c r="K68" s="245" t="s">
        <v>221</v>
      </c>
      <c r="L68" s="246" t="s">
        <v>207</v>
      </c>
      <c r="M68" s="243">
        <v>45016</v>
      </c>
      <c r="N68" s="242" t="s">
        <v>1478</v>
      </c>
      <c r="O68" s="242" t="s">
        <v>1477</v>
      </c>
      <c r="P68" s="242" t="s">
        <v>325</v>
      </c>
      <c r="Q68" s="242" t="s">
        <v>211</v>
      </c>
      <c r="R68" s="242" t="s">
        <v>210</v>
      </c>
      <c r="S68" s="119" t="s">
        <v>209</v>
      </c>
      <c r="T68" s="118" t="s">
        <v>1476</v>
      </c>
      <c r="U68" s="117" t="s">
        <v>207</v>
      </c>
      <c r="V68" s="115">
        <v>0</v>
      </c>
      <c r="W68" s="115">
        <v>0</v>
      </c>
      <c r="X68" s="115">
        <v>0</v>
      </c>
      <c r="Y68" s="115">
        <v>0</v>
      </c>
      <c r="Z68" s="115">
        <v>0</v>
      </c>
      <c r="AA68" s="115">
        <v>0</v>
      </c>
      <c r="AB68" s="115">
        <v>0</v>
      </c>
      <c r="AC68" s="114" t="s">
        <v>207</v>
      </c>
    </row>
    <row r="69" spans="1:29" x14ac:dyDescent="0.25">
      <c r="A69" s="242" t="s">
        <v>4597</v>
      </c>
      <c r="B69" s="242" t="s">
        <v>4596</v>
      </c>
      <c r="C69" s="242" t="s">
        <v>503</v>
      </c>
      <c r="D69" s="242" t="s">
        <v>1254</v>
      </c>
      <c r="E69" s="243">
        <v>45475</v>
      </c>
      <c r="F69" s="243">
        <v>45478</v>
      </c>
      <c r="G69" s="242">
        <v>2024</v>
      </c>
      <c r="H69" s="116">
        <v>130298</v>
      </c>
      <c r="I69" s="117" t="s">
        <v>207</v>
      </c>
      <c r="J69" s="244">
        <v>45573</v>
      </c>
      <c r="K69" s="245" t="s">
        <v>221</v>
      </c>
      <c r="L69" s="246" t="s">
        <v>207</v>
      </c>
      <c r="M69" s="243">
        <v>45478</v>
      </c>
      <c r="N69" s="242" t="s">
        <v>4595</v>
      </c>
      <c r="O69" s="242" t="s">
        <v>1578</v>
      </c>
      <c r="P69" s="242" t="s">
        <v>267</v>
      </c>
      <c r="Q69" s="242" t="s">
        <v>500</v>
      </c>
      <c r="R69" s="242" t="s">
        <v>210</v>
      </c>
      <c r="S69" s="119" t="s">
        <v>209</v>
      </c>
      <c r="T69" s="118" t="s">
        <v>4594</v>
      </c>
      <c r="U69" s="117" t="s">
        <v>207</v>
      </c>
      <c r="V69" s="115">
        <v>0</v>
      </c>
      <c r="W69" s="115">
        <v>0</v>
      </c>
      <c r="X69" s="115">
        <v>0</v>
      </c>
      <c r="Y69" s="115">
        <v>0</v>
      </c>
      <c r="Z69" s="115">
        <v>0</v>
      </c>
      <c r="AA69" s="115">
        <v>42649</v>
      </c>
      <c r="AB69" s="115">
        <v>0</v>
      </c>
      <c r="AC69" s="114" t="s">
        <v>207</v>
      </c>
    </row>
    <row r="70" spans="1:29" x14ac:dyDescent="0.25">
      <c r="A70" s="242" t="s">
        <v>3041</v>
      </c>
      <c r="B70" s="242" t="s">
        <v>3040</v>
      </c>
      <c r="C70" s="242" t="s">
        <v>229</v>
      </c>
      <c r="D70" s="242" t="s">
        <v>1254</v>
      </c>
      <c r="E70" s="243">
        <v>44743</v>
      </c>
      <c r="F70" s="243">
        <v>45107</v>
      </c>
      <c r="G70" s="242">
        <v>2023</v>
      </c>
      <c r="H70" s="116">
        <v>115849</v>
      </c>
      <c r="I70" s="116">
        <v>22285</v>
      </c>
      <c r="J70" s="244">
        <v>45573</v>
      </c>
      <c r="K70" s="245" t="s">
        <v>221</v>
      </c>
      <c r="L70" s="246" t="s">
        <v>207</v>
      </c>
      <c r="M70" s="243">
        <v>45107</v>
      </c>
      <c r="N70" s="242" t="s">
        <v>3039</v>
      </c>
      <c r="O70" s="242" t="s">
        <v>3038</v>
      </c>
      <c r="P70" s="242" t="s">
        <v>1272</v>
      </c>
      <c r="Q70" s="242" t="s">
        <v>211</v>
      </c>
      <c r="R70" s="242" t="s">
        <v>210</v>
      </c>
      <c r="S70" s="119" t="s">
        <v>209</v>
      </c>
      <c r="T70" s="118" t="s">
        <v>3037</v>
      </c>
      <c r="U70" s="115">
        <v>0</v>
      </c>
      <c r="V70" s="115">
        <v>0</v>
      </c>
      <c r="W70" s="115">
        <v>0</v>
      </c>
      <c r="X70" s="115">
        <v>0</v>
      </c>
      <c r="Y70" s="115">
        <v>0</v>
      </c>
      <c r="Z70" s="115">
        <v>0</v>
      </c>
      <c r="AA70" s="115">
        <v>0</v>
      </c>
      <c r="AB70" s="115">
        <v>0</v>
      </c>
      <c r="AC70" s="114" t="s">
        <v>207</v>
      </c>
    </row>
    <row r="71" spans="1:29" x14ac:dyDescent="0.25">
      <c r="A71" s="242" t="s">
        <v>2813</v>
      </c>
      <c r="B71" s="242" t="s">
        <v>2812</v>
      </c>
      <c r="C71" s="242" t="s">
        <v>217</v>
      </c>
      <c r="D71" s="242" t="s">
        <v>1254</v>
      </c>
      <c r="E71" s="243">
        <v>44774</v>
      </c>
      <c r="F71" s="243">
        <v>45138</v>
      </c>
      <c r="G71" s="242">
        <v>2023</v>
      </c>
      <c r="H71" s="116">
        <v>12401</v>
      </c>
      <c r="I71" s="117" t="s">
        <v>207</v>
      </c>
      <c r="J71" s="244">
        <v>45573</v>
      </c>
      <c r="K71" s="245" t="s">
        <v>221</v>
      </c>
      <c r="L71" s="246" t="s">
        <v>207</v>
      </c>
      <c r="M71" s="243">
        <v>45138</v>
      </c>
      <c r="N71" s="242" t="s">
        <v>2811</v>
      </c>
      <c r="O71" s="242" t="s">
        <v>1464</v>
      </c>
      <c r="P71" s="242" t="s">
        <v>280</v>
      </c>
      <c r="Q71" s="242" t="s">
        <v>717</v>
      </c>
      <c r="R71" s="242" t="s">
        <v>247</v>
      </c>
      <c r="S71" s="119" t="s">
        <v>209</v>
      </c>
      <c r="T71" s="118" t="s">
        <v>2810</v>
      </c>
      <c r="U71" s="117" t="s">
        <v>207</v>
      </c>
      <c r="V71" s="115">
        <v>0</v>
      </c>
      <c r="W71" s="115">
        <v>0</v>
      </c>
      <c r="X71" s="115">
        <v>0</v>
      </c>
      <c r="Y71" s="115">
        <v>0</v>
      </c>
      <c r="Z71" s="115">
        <v>0</v>
      </c>
      <c r="AA71" s="115">
        <v>0</v>
      </c>
      <c r="AB71" s="115">
        <v>0</v>
      </c>
      <c r="AC71" s="114" t="s">
        <v>207</v>
      </c>
    </row>
    <row r="72" spans="1:29" x14ac:dyDescent="0.25">
      <c r="A72" s="242" t="s">
        <v>1694</v>
      </c>
      <c r="B72" s="242" t="s">
        <v>1693</v>
      </c>
      <c r="C72" s="242" t="s">
        <v>258</v>
      </c>
      <c r="D72" s="242" t="s">
        <v>1254</v>
      </c>
      <c r="E72" s="244">
        <v>45017</v>
      </c>
      <c r="F72" s="244">
        <v>45382</v>
      </c>
      <c r="G72" s="242">
        <v>2024</v>
      </c>
      <c r="H72" s="116">
        <v>67365</v>
      </c>
      <c r="I72" s="117" t="s">
        <v>207</v>
      </c>
      <c r="J72" s="244">
        <v>45573</v>
      </c>
      <c r="K72" s="245" t="s">
        <v>221</v>
      </c>
      <c r="L72" s="246" t="s">
        <v>207</v>
      </c>
      <c r="M72" s="244">
        <v>45382</v>
      </c>
      <c r="N72" s="242" t="s">
        <v>1692</v>
      </c>
      <c r="O72" s="242" t="s">
        <v>289</v>
      </c>
      <c r="P72" s="242" t="s">
        <v>1610</v>
      </c>
      <c r="Q72" s="242" t="s">
        <v>461</v>
      </c>
      <c r="R72" s="242" t="s">
        <v>247</v>
      </c>
      <c r="S72" s="119" t="s">
        <v>209</v>
      </c>
      <c r="T72" s="118" t="s">
        <v>1691</v>
      </c>
      <c r="U72" s="117" t="s">
        <v>207</v>
      </c>
      <c r="V72" s="115">
        <v>0</v>
      </c>
      <c r="W72" s="115">
        <v>0</v>
      </c>
      <c r="X72" s="115">
        <v>0</v>
      </c>
      <c r="Y72" s="115">
        <v>0</v>
      </c>
      <c r="Z72" s="115">
        <v>0</v>
      </c>
      <c r="AA72" s="115">
        <v>1406</v>
      </c>
      <c r="AB72" s="115">
        <v>0</v>
      </c>
      <c r="AC72" s="114" t="s">
        <v>207</v>
      </c>
    </row>
    <row r="73" spans="1:29" x14ac:dyDescent="0.25">
      <c r="A73" s="242" t="s">
        <v>1613</v>
      </c>
      <c r="B73" s="242" t="s">
        <v>1612</v>
      </c>
      <c r="C73" s="242" t="s">
        <v>258</v>
      </c>
      <c r="D73" s="242" t="s">
        <v>1254</v>
      </c>
      <c r="E73" s="244">
        <v>45017</v>
      </c>
      <c r="F73" s="244">
        <v>45382</v>
      </c>
      <c r="G73" s="242">
        <v>2024</v>
      </c>
      <c r="H73" s="116">
        <v>179435</v>
      </c>
      <c r="I73" s="117" t="s">
        <v>207</v>
      </c>
      <c r="J73" s="244">
        <v>45573</v>
      </c>
      <c r="K73" s="245" t="s">
        <v>221</v>
      </c>
      <c r="L73" s="246" t="s">
        <v>207</v>
      </c>
      <c r="M73" s="244">
        <v>45382</v>
      </c>
      <c r="N73" s="242" t="s">
        <v>1611</v>
      </c>
      <c r="O73" s="242" t="s">
        <v>289</v>
      </c>
      <c r="P73" s="242" t="s">
        <v>1610</v>
      </c>
      <c r="Q73" s="242" t="s">
        <v>461</v>
      </c>
      <c r="R73" s="242" t="s">
        <v>247</v>
      </c>
      <c r="S73" s="119" t="s">
        <v>209</v>
      </c>
      <c r="T73" s="118" t="s">
        <v>1609</v>
      </c>
      <c r="U73" s="117" t="s">
        <v>207</v>
      </c>
      <c r="V73" s="115">
        <v>0</v>
      </c>
      <c r="W73" s="115">
        <v>0</v>
      </c>
      <c r="X73" s="115">
        <v>0</v>
      </c>
      <c r="Y73" s="115">
        <v>0</v>
      </c>
      <c r="Z73" s="115">
        <v>0</v>
      </c>
      <c r="AA73" s="115">
        <v>0</v>
      </c>
      <c r="AB73" s="115">
        <v>100426</v>
      </c>
      <c r="AC73" s="114" t="s">
        <v>207</v>
      </c>
    </row>
    <row r="74" spans="1:29" x14ac:dyDescent="0.25">
      <c r="A74" s="242" t="s">
        <v>4609</v>
      </c>
      <c r="B74" s="242" t="s">
        <v>4608</v>
      </c>
      <c r="C74" s="242" t="s">
        <v>503</v>
      </c>
      <c r="D74" s="242" t="s">
        <v>1254</v>
      </c>
      <c r="E74" s="243">
        <v>45378</v>
      </c>
      <c r="F74" s="243">
        <v>45415</v>
      </c>
      <c r="G74" s="242">
        <v>2024</v>
      </c>
      <c r="H74" s="116">
        <v>92445</v>
      </c>
      <c r="I74" s="117" t="s">
        <v>207</v>
      </c>
      <c r="J74" s="244">
        <v>45559</v>
      </c>
      <c r="K74" s="245" t="s">
        <v>221</v>
      </c>
      <c r="L74" s="246" t="s">
        <v>207</v>
      </c>
      <c r="M74" s="243">
        <v>45415</v>
      </c>
      <c r="N74" s="242" t="s">
        <v>4607</v>
      </c>
      <c r="O74" s="242" t="s">
        <v>1578</v>
      </c>
      <c r="P74" s="242" t="s">
        <v>267</v>
      </c>
      <c r="Q74" s="242" t="s">
        <v>500</v>
      </c>
      <c r="R74" s="242" t="s">
        <v>210</v>
      </c>
      <c r="S74" s="119" t="s">
        <v>209</v>
      </c>
      <c r="T74" s="118" t="s">
        <v>4606</v>
      </c>
      <c r="U74" s="117" t="s">
        <v>207</v>
      </c>
      <c r="V74" s="115">
        <v>0</v>
      </c>
      <c r="W74" s="115">
        <v>0</v>
      </c>
      <c r="X74" s="115">
        <v>0</v>
      </c>
      <c r="Y74" s="115">
        <v>0</v>
      </c>
      <c r="Z74" s="115">
        <v>0</v>
      </c>
      <c r="AA74" s="115">
        <v>0</v>
      </c>
      <c r="AB74" s="115">
        <v>0</v>
      </c>
      <c r="AC74" s="114" t="s">
        <v>207</v>
      </c>
    </row>
    <row r="75" spans="1:29" x14ac:dyDescent="0.25">
      <c r="A75" s="242" t="s">
        <v>4605</v>
      </c>
      <c r="B75" s="242" t="s">
        <v>4604</v>
      </c>
      <c r="C75" s="242" t="s">
        <v>503</v>
      </c>
      <c r="D75" s="242" t="s">
        <v>1254</v>
      </c>
      <c r="E75" s="243">
        <v>45362</v>
      </c>
      <c r="F75" s="243">
        <v>45376</v>
      </c>
      <c r="G75" s="242">
        <v>2024</v>
      </c>
      <c r="H75" s="116">
        <v>83176</v>
      </c>
      <c r="I75" s="117" t="s">
        <v>207</v>
      </c>
      <c r="J75" s="244">
        <v>45559</v>
      </c>
      <c r="K75" s="245" t="s">
        <v>221</v>
      </c>
      <c r="L75" s="246" t="s">
        <v>207</v>
      </c>
      <c r="M75" s="243">
        <v>45376</v>
      </c>
      <c r="N75" s="242" t="s">
        <v>4603</v>
      </c>
      <c r="O75" s="242" t="s">
        <v>1386</v>
      </c>
      <c r="P75" s="242" t="s">
        <v>267</v>
      </c>
      <c r="Q75" s="242" t="s">
        <v>500</v>
      </c>
      <c r="R75" s="242" t="s">
        <v>210</v>
      </c>
      <c r="S75" s="119" t="s">
        <v>209</v>
      </c>
      <c r="T75" s="118" t="s">
        <v>4602</v>
      </c>
      <c r="U75" s="117" t="s">
        <v>207</v>
      </c>
      <c r="V75" s="115">
        <v>0</v>
      </c>
      <c r="W75" s="115">
        <v>0</v>
      </c>
      <c r="X75" s="115">
        <v>0</v>
      </c>
      <c r="Y75" s="115">
        <v>0</v>
      </c>
      <c r="Z75" s="115">
        <v>0</v>
      </c>
      <c r="AA75" s="115">
        <v>0</v>
      </c>
      <c r="AB75" s="115">
        <v>0</v>
      </c>
      <c r="AC75" s="114" t="s">
        <v>207</v>
      </c>
    </row>
    <row r="76" spans="1:29" x14ac:dyDescent="0.25">
      <c r="A76" s="242" t="s">
        <v>3693</v>
      </c>
      <c r="B76" s="242" t="s">
        <v>3692</v>
      </c>
      <c r="C76" s="242" t="s">
        <v>229</v>
      </c>
      <c r="D76" s="242" t="s">
        <v>1254</v>
      </c>
      <c r="E76" s="243">
        <v>44713</v>
      </c>
      <c r="F76" s="243">
        <v>45077</v>
      </c>
      <c r="G76" s="242">
        <v>2023</v>
      </c>
      <c r="H76" s="116">
        <v>71215</v>
      </c>
      <c r="I76" s="116">
        <v>13699</v>
      </c>
      <c r="J76" s="244">
        <v>45559</v>
      </c>
      <c r="K76" s="245" t="s">
        <v>221</v>
      </c>
      <c r="L76" s="246" t="s">
        <v>207</v>
      </c>
      <c r="M76" s="243">
        <v>45077</v>
      </c>
      <c r="N76" s="242" t="s">
        <v>3691</v>
      </c>
      <c r="O76" s="242" t="s">
        <v>869</v>
      </c>
      <c r="P76" s="242" t="s">
        <v>1272</v>
      </c>
      <c r="Q76" s="242" t="s">
        <v>211</v>
      </c>
      <c r="R76" s="242" t="s">
        <v>210</v>
      </c>
      <c r="S76" s="119" t="s">
        <v>209</v>
      </c>
      <c r="T76" s="118" t="s">
        <v>3690</v>
      </c>
      <c r="U76" s="115">
        <v>0</v>
      </c>
      <c r="V76" s="115">
        <v>0</v>
      </c>
      <c r="W76" s="115">
        <v>0</v>
      </c>
      <c r="X76" s="115">
        <v>0</v>
      </c>
      <c r="Y76" s="115">
        <v>0</v>
      </c>
      <c r="Z76" s="115">
        <v>0</v>
      </c>
      <c r="AA76" s="115">
        <v>0</v>
      </c>
      <c r="AB76" s="115">
        <v>0</v>
      </c>
      <c r="AC76" s="114" t="s">
        <v>207</v>
      </c>
    </row>
    <row r="77" spans="1:29" x14ac:dyDescent="0.25">
      <c r="A77" s="242" t="s">
        <v>1256</v>
      </c>
      <c r="B77" s="242" t="s">
        <v>1255</v>
      </c>
      <c r="C77" s="242" t="s">
        <v>503</v>
      </c>
      <c r="D77" s="242" t="s">
        <v>1254</v>
      </c>
      <c r="E77" s="243">
        <v>45172</v>
      </c>
      <c r="F77" s="243">
        <v>45174</v>
      </c>
      <c r="G77" s="242">
        <v>2023</v>
      </c>
      <c r="H77" s="116">
        <v>45265</v>
      </c>
      <c r="I77" s="117" t="s">
        <v>207</v>
      </c>
      <c r="J77" s="244">
        <v>45559</v>
      </c>
      <c r="K77" s="245" t="s">
        <v>221</v>
      </c>
      <c r="L77" s="246" t="s">
        <v>207</v>
      </c>
      <c r="M77" s="243">
        <v>45174</v>
      </c>
      <c r="N77" s="242" t="s">
        <v>1253</v>
      </c>
      <c r="O77" s="242" t="s">
        <v>1252</v>
      </c>
      <c r="P77" s="242" t="s">
        <v>267</v>
      </c>
      <c r="Q77" s="242" t="s">
        <v>500</v>
      </c>
      <c r="R77" s="242" t="s">
        <v>210</v>
      </c>
      <c r="S77" s="119" t="s">
        <v>209</v>
      </c>
      <c r="T77" s="118" t="s">
        <v>1251</v>
      </c>
      <c r="U77" s="117" t="s">
        <v>207</v>
      </c>
      <c r="V77" s="115">
        <v>0</v>
      </c>
      <c r="W77" s="115">
        <v>0</v>
      </c>
      <c r="X77" s="115">
        <v>0</v>
      </c>
      <c r="Y77" s="115">
        <v>0</v>
      </c>
      <c r="Z77" s="115">
        <v>0</v>
      </c>
      <c r="AA77" s="115">
        <v>45265</v>
      </c>
      <c r="AB77" s="115">
        <v>0</v>
      </c>
      <c r="AC77" s="114" t="s">
        <v>207</v>
      </c>
    </row>
    <row r="78" spans="1:29" x14ac:dyDescent="0.25">
      <c r="A78" s="242" t="s">
        <v>3237</v>
      </c>
      <c r="B78" s="242" t="s">
        <v>3236</v>
      </c>
      <c r="C78" s="242" t="s">
        <v>229</v>
      </c>
      <c r="D78" s="242" t="s">
        <v>1254</v>
      </c>
      <c r="E78" s="243">
        <v>44604</v>
      </c>
      <c r="F78" s="243">
        <v>44968</v>
      </c>
      <c r="G78" s="242">
        <v>2023</v>
      </c>
      <c r="H78" s="117">
        <v>10595</v>
      </c>
      <c r="I78" s="117">
        <v>2039</v>
      </c>
      <c r="J78" s="244">
        <v>45545</v>
      </c>
      <c r="K78" s="245" t="s">
        <v>221</v>
      </c>
      <c r="L78" s="246" t="s">
        <v>207</v>
      </c>
      <c r="M78" s="243">
        <v>44968</v>
      </c>
      <c r="N78" s="242" t="s">
        <v>3235</v>
      </c>
      <c r="O78" s="242" t="s">
        <v>3234</v>
      </c>
      <c r="P78" s="242" t="s">
        <v>255</v>
      </c>
      <c r="Q78" s="242" t="s">
        <v>398</v>
      </c>
      <c r="R78" s="242" t="s">
        <v>247</v>
      </c>
      <c r="S78" s="119" t="s">
        <v>209</v>
      </c>
      <c r="T78" s="118" t="s">
        <v>3233</v>
      </c>
      <c r="U78" s="115">
        <v>0</v>
      </c>
      <c r="V78" s="115">
        <v>6471</v>
      </c>
      <c r="W78" s="115">
        <v>0</v>
      </c>
      <c r="X78" s="115">
        <v>0</v>
      </c>
      <c r="Y78" s="115">
        <v>0</v>
      </c>
      <c r="Z78" s="115">
        <v>0</v>
      </c>
      <c r="AA78" s="115">
        <v>0</v>
      </c>
      <c r="AB78" s="115">
        <v>0</v>
      </c>
      <c r="AC78" s="114" t="s">
        <v>4734</v>
      </c>
    </row>
    <row r="79" spans="1:29" x14ac:dyDescent="0.25">
      <c r="A79" s="242" t="s">
        <v>1905</v>
      </c>
      <c r="B79" s="242" t="s">
        <v>1904</v>
      </c>
      <c r="C79" s="242" t="s">
        <v>258</v>
      </c>
      <c r="D79" s="242" t="s">
        <v>1254</v>
      </c>
      <c r="E79" s="244">
        <v>45017</v>
      </c>
      <c r="F79" s="244">
        <v>45382</v>
      </c>
      <c r="G79" s="242">
        <v>2024</v>
      </c>
      <c r="H79" s="116">
        <v>122991</v>
      </c>
      <c r="I79" s="117" t="s">
        <v>207</v>
      </c>
      <c r="J79" s="244">
        <v>45545</v>
      </c>
      <c r="K79" s="245" t="s">
        <v>221</v>
      </c>
      <c r="L79" s="246" t="s">
        <v>207</v>
      </c>
      <c r="M79" s="244">
        <v>45382</v>
      </c>
      <c r="N79" s="242" t="s">
        <v>1903</v>
      </c>
      <c r="O79" s="242" t="s">
        <v>1632</v>
      </c>
      <c r="P79" s="242" t="s">
        <v>1610</v>
      </c>
      <c r="Q79" s="242" t="s">
        <v>318</v>
      </c>
      <c r="R79" s="242" t="s">
        <v>247</v>
      </c>
      <c r="S79" s="119" t="s">
        <v>209</v>
      </c>
      <c r="T79" s="118" t="s">
        <v>1902</v>
      </c>
      <c r="U79" s="117" t="s">
        <v>207</v>
      </c>
      <c r="V79" s="115">
        <v>0</v>
      </c>
      <c r="W79" s="115">
        <v>0</v>
      </c>
      <c r="X79" s="115">
        <v>0</v>
      </c>
      <c r="Y79" s="115">
        <v>0</v>
      </c>
      <c r="Z79" s="115">
        <v>0</v>
      </c>
      <c r="AA79" s="115">
        <v>0</v>
      </c>
      <c r="AB79" s="115">
        <v>75000</v>
      </c>
      <c r="AC79" s="114" t="s">
        <v>207</v>
      </c>
    </row>
    <row r="80" spans="1:29" x14ac:dyDescent="0.25">
      <c r="A80" s="242" t="s">
        <v>1412</v>
      </c>
      <c r="B80" s="242" t="s">
        <v>1408</v>
      </c>
      <c r="C80" s="242" t="s">
        <v>229</v>
      </c>
      <c r="D80" s="242" t="s">
        <v>1254</v>
      </c>
      <c r="E80" s="243">
        <v>43770</v>
      </c>
      <c r="F80" s="243">
        <v>44135</v>
      </c>
      <c r="G80" s="242">
        <v>2020</v>
      </c>
      <c r="H80" s="116">
        <v>17249</v>
      </c>
      <c r="I80" s="117">
        <v>3035</v>
      </c>
      <c r="J80" s="244">
        <v>45545</v>
      </c>
      <c r="K80" s="245" t="s">
        <v>221</v>
      </c>
      <c r="L80" s="246" t="s">
        <v>207</v>
      </c>
      <c r="M80" s="243">
        <v>44135</v>
      </c>
      <c r="N80" s="242" t="s">
        <v>1407</v>
      </c>
      <c r="O80" s="242" t="s">
        <v>1406</v>
      </c>
      <c r="P80" s="242" t="s">
        <v>1405</v>
      </c>
      <c r="Q80" s="242" t="s">
        <v>211</v>
      </c>
      <c r="R80" s="242" t="s">
        <v>210</v>
      </c>
      <c r="S80" s="119" t="s">
        <v>209</v>
      </c>
      <c r="T80" s="118" t="s">
        <v>1404</v>
      </c>
      <c r="U80" s="115">
        <v>0</v>
      </c>
      <c r="V80" s="115">
        <v>0</v>
      </c>
      <c r="W80" s="115">
        <v>0</v>
      </c>
      <c r="X80" s="115">
        <v>0</v>
      </c>
      <c r="Y80" s="115">
        <v>0</v>
      </c>
      <c r="Z80" s="115">
        <v>0</v>
      </c>
      <c r="AA80" s="115">
        <v>14214</v>
      </c>
      <c r="AB80" s="115">
        <v>0</v>
      </c>
      <c r="AC80" s="114" t="s">
        <v>207</v>
      </c>
    </row>
    <row r="81" spans="1:29" x14ac:dyDescent="0.25">
      <c r="A81" s="242" t="s">
        <v>1411</v>
      </c>
      <c r="B81" s="242" t="s">
        <v>1408</v>
      </c>
      <c r="C81" s="242" t="s">
        <v>229</v>
      </c>
      <c r="D81" s="242" t="s">
        <v>1254</v>
      </c>
      <c r="E81" s="243">
        <v>44136</v>
      </c>
      <c r="F81" s="243">
        <v>44500</v>
      </c>
      <c r="G81" s="242">
        <v>2021</v>
      </c>
      <c r="H81" s="116">
        <v>120904</v>
      </c>
      <c r="I81" s="117">
        <v>21268</v>
      </c>
      <c r="J81" s="244">
        <v>45545</v>
      </c>
      <c r="K81" s="245" t="s">
        <v>221</v>
      </c>
      <c r="L81" s="246" t="s">
        <v>207</v>
      </c>
      <c r="M81" s="243">
        <v>44500</v>
      </c>
      <c r="N81" s="242" t="s">
        <v>1407</v>
      </c>
      <c r="O81" s="242" t="s">
        <v>1406</v>
      </c>
      <c r="P81" s="242" t="s">
        <v>1405</v>
      </c>
      <c r="Q81" s="242" t="s">
        <v>211</v>
      </c>
      <c r="R81" s="242" t="s">
        <v>210</v>
      </c>
      <c r="S81" s="119" t="s">
        <v>209</v>
      </c>
      <c r="T81" s="118" t="s">
        <v>1404</v>
      </c>
      <c r="U81" s="115">
        <v>0</v>
      </c>
      <c r="V81" s="115">
        <v>0</v>
      </c>
      <c r="W81" s="115">
        <v>0</v>
      </c>
      <c r="X81" s="115">
        <v>0</v>
      </c>
      <c r="Y81" s="115">
        <v>0</v>
      </c>
      <c r="Z81" s="115">
        <v>0</v>
      </c>
      <c r="AA81" s="115">
        <v>99636</v>
      </c>
      <c r="AB81" s="115">
        <v>0</v>
      </c>
      <c r="AC81" s="114" t="s">
        <v>207</v>
      </c>
    </row>
    <row r="82" spans="1:29" x14ac:dyDescent="0.25">
      <c r="A82" s="242" t="s">
        <v>1410</v>
      </c>
      <c r="B82" s="242" t="s">
        <v>1408</v>
      </c>
      <c r="C82" s="242" t="s">
        <v>229</v>
      </c>
      <c r="D82" s="242" t="s">
        <v>1254</v>
      </c>
      <c r="E82" s="243">
        <v>44501</v>
      </c>
      <c r="F82" s="243">
        <v>44865</v>
      </c>
      <c r="G82" s="242">
        <v>2022</v>
      </c>
      <c r="H82" s="116">
        <v>117194</v>
      </c>
      <c r="I82" s="117">
        <v>20615</v>
      </c>
      <c r="J82" s="244">
        <v>45545</v>
      </c>
      <c r="K82" s="245" t="s">
        <v>221</v>
      </c>
      <c r="L82" s="246" t="s">
        <v>207</v>
      </c>
      <c r="M82" s="243">
        <v>44865</v>
      </c>
      <c r="N82" s="242" t="s">
        <v>1407</v>
      </c>
      <c r="O82" s="242" t="s">
        <v>1406</v>
      </c>
      <c r="P82" s="242" t="s">
        <v>1405</v>
      </c>
      <c r="Q82" s="242" t="s">
        <v>211</v>
      </c>
      <c r="R82" s="242" t="s">
        <v>210</v>
      </c>
      <c r="S82" s="119" t="s">
        <v>209</v>
      </c>
      <c r="T82" s="118" t="s">
        <v>1404</v>
      </c>
      <c r="U82" s="115">
        <v>0</v>
      </c>
      <c r="V82" s="115">
        <v>0</v>
      </c>
      <c r="W82" s="115">
        <v>0</v>
      </c>
      <c r="X82" s="115">
        <v>0</v>
      </c>
      <c r="Y82" s="115">
        <v>0</v>
      </c>
      <c r="Z82" s="115">
        <v>0</v>
      </c>
      <c r="AA82" s="115">
        <v>96579</v>
      </c>
      <c r="AB82" s="115">
        <v>0</v>
      </c>
      <c r="AC82" s="114" t="s">
        <v>207</v>
      </c>
    </row>
    <row r="83" spans="1:29" x14ac:dyDescent="0.25">
      <c r="A83" s="242" t="s">
        <v>1409</v>
      </c>
      <c r="B83" s="242" t="s">
        <v>1408</v>
      </c>
      <c r="C83" s="242" t="s">
        <v>229</v>
      </c>
      <c r="D83" s="242" t="s">
        <v>1254</v>
      </c>
      <c r="E83" s="243">
        <v>44866</v>
      </c>
      <c r="F83" s="243">
        <v>45230</v>
      </c>
      <c r="G83" s="242">
        <v>2023</v>
      </c>
      <c r="H83" s="116">
        <v>76566</v>
      </c>
      <c r="I83" s="117">
        <v>13468</v>
      </c>
      <c r="J83" s="244">
        <v>45545</v>
      </c>
      <c r="K83" s="245" t="s">
        <v>221</v>
      </c>
      <c r="L83" s="246" t="s">
        <v>207</v>
      </c>
      <c r="M83" s="243">
        <v>45230</v>
      </c>
      <c r="N83" s="242" t="s">
        <v>1407</v>
      </c>
      <c r="O83" s="242" t="s">
        <v>1406</v>
      </c>
      <c r="P83" s="242" t="s">
        <v>1405</v>
      </c>
      <c r="Q83" s="242" t="s">
        <v>211</v>
      </c>
      <c r="R83" s="242" t="s">
        <v>210</v>
      </c>
      <c r="S83" s="119" t="s">
        <v>209</v>
      </c>
      <c r="T83" s="118" t="s">
        <v>1404</v>
      </c>
      <c r="U83" s="115">
        <v>0</v>
      </c>
      <c r="V83" s="115">
        <v>0</v>
      </c>
      <c r="W83" s="115">
        <v>0</v>
      </c>
      <c r="X83" s="115">
        <v>0</v>
      </c>
      <c r="Y83" s="115">
        <v>0</v>
      </c>
      <c r="Z83" s="115">
        <v>0</v>
      </c>
      <c r="AA83" s="115">
        <v>63098</v>
      </c>
      <c r="AB83" s="115">
        <v>0</v>
      </c>
      <c r="AC83" s="114" t="s">
        <v>207</v>
      </c>
    </row>
    <row r="84" spans="1:29" x14ac:dyDescent="0.25">
      <c r="A84" s="242" t="s">
        <v>2249</v>
      </c>
      <c r="B84" s="242" t="s">
        <v>2248</v>
      </c>
      <c r="C84" s="242" t="s">
        <v>258</v>
      </c>
      <c r="D84" s="242" t="s">
        <v>1254</v>
      </c>
      <c r="E84" s="243">
        <v>44896</v>
      </c>
      <c r="F84" s="243">
        <v>45260</v>
      </c>
      <c r="G84" s="242">
        <v>2023</v>
      </c>
      <c r="H84" s="116">
        <v>13140</v>
      </c>
      <c r="I84" s="117" t="s">
        <v>207</v>
      </c>
      <c r="J84" s="244">
        <v>45531</v>
      </c>
      <c r="K84" s="245" t="s">
        <v>221</v>
      </c>
      <c r="L84" s="246" t="s">
        <v>207</v>
      </c>
      <c r="M84" s="243">
        <v>45260</v>
      </c>
      <c r="N84" s="242" t="s">
        <v>2247</v>
      </c>
      <c r="O84" s="242" t="s">
        <v>2246</v>
      </c>
      <c r="P84" s="242" t="s">
        <v>220</v>
      </c>
      <c r="Q84" s="242" t="s">
        <v>2245</v>
      </c>
      <c r="R84" s="242" t="s">
        <v>247</v>
      </c>
      <c r="S84" s="119" t="s">
        <v>209</v>
      </c>
      <c r="T84" s="118" t="s">
        <v>2244</v>
      </c>
      <c r="U84" s="117" t="s">
        <v>207</v>
      </c>
      <c r="V84" s="115">
        <v>0</v>
      </c>
      <c r="W84" s="115">
        <v>0</v>
      </c>
      <c r="X84" s="115">
        <v>0</v>
      </c>
      <c r="Y84" s="115">
        <v>0</v>
      </c>
      <c r="Z84" s="115">
        <v>0</v>
      </c>
      <c r="AA84" s="115">
        <v>3498</v>
      </c>
      <c r="AB84" s="115">
        <v>0</v>
      </c>
      <c r="AC84" s="114" t="s">
        <v>207</v>
      </c>
    </row>
    <row r="85" spans="1:29" x14ac:dyDescent="0.25">
      <c r="A85" s="242" t="s">
        <v>1942</v>
      </c>
      <c r="B85" s="242" t="s">
        <v>1941</v>
      </c>
      <c r="C85" s="242" t="s">
        <v>258</v>
      </c>
      <c r="D85" s="242" t="s">
        <v>1254</v>
      </c>
      <c r="E85" s="244">
        <v>44958</v>
      </c>
      <c r="F85" s="244">
        <v>45322</v>
      </c>
      <c r="G85" s="242">
        <v>2024</v>
      </c>
      <c r="H85" s="116">
        <v>56919</v>
      </c>
      <c r="I85" s="117" t="s">
        <v>207</v>
      </c>
      <c r="J85" s="244">
        <v>45531</v>
      </c>
      <c r="K85" s="245" t="s">
        <v>221</v>
      </c>
      <c r="L85" s="246" t="s">
        <v>207</v>
      </c>
      <c r="M85" s="244">
        <v>45322</v>
      </c>
      <c r="N85" s="242" t="s">
        <v>1940</v>
      </c>
      <c r="O85" s="242" t="s">
        <v>1939</v>
      </c>
      <c r="P85" s="242" t="s">
        <v>267</v>
      </c>
      <c r="Q85" s="242" t="s">
        <v>266</v>
      </c>
      <c r="R85" s="242" t="s">
        <v>247</v>
      </c>
      <c r="S85" s="119" t="s">
        <v>209</v>
      </c>
      <c r="T85" s="118" t="s">
        <v>1938</v>
      </c>
      <c r="U85" s="117" t="s">
        <v>207</v>
      </c>
      <c r="V85" s="115">
        <v>0</v>
      </c>
      <c r="W85" s="115">
        <v>0</v>
      </c>
      <c r="X85" s="115">
        <v>0</v>
      </c>
      <c r="Y85" s="115">
        <v>0</v>
      </c>
      <c r="Z85" s="115">
        <v>0</v>
      </c>
      <c r="AA85" s="115">
        <v>0</v>
      </c>
      <c r="AB85" s="115">
        <v>26919</v>
      </c>
      <c r="AC85" s="114" t="s">
        <v>207</v>
      </c>
    </row>
    <row r="86" spans="1:29" x14ac:dyDescent="0.25">
      <c r="A86" s="242" t="s">
        <v>1639</v>
      </c>
      <c r="B86" s="242" t="s">
        <v>1638</v>
      </c>
      <c r="C86" s="242" t="s">
        <v>258</v>
      </c>
      <c r="D86" s="242" t="s">
        <v>1254</v>
      </c>
      <c r="E86" s="244">
        <v>45017</v>
      </c>
      <c r="F86" s="244">
        <v>45382</v>
      </c>
      <c r="G86" s="242">
        <v>2024</v>
      </c>
      <c r="H86" s="116">
        <v>54307</v>
      </c>
      <c r="I86" s="117" t="s">
        <v>207</v>
      </c>
      <c r="J86" s="244">
        <v>45531</v>
      </c>
      <c r="K86" s="245" t="s">
        <v>221</v>
      </c>
      <c r="L86" s="246" t="s">
        <v>207</v>
      </c>
      <c r="M86" s="244">
        <v>45382</v>
      </c>
      <c r="N86" s="242" t="s">
        <v>1637</v>
      </c>
      <c r="O86" s="242" t="s">
        <v>289</v>
      </c>
      <c r="P86" s="242" t="s">
        <v>1610</v>
      </c>
      <c r="Q86" s="242" t="s">
        <v>478</v>
      </c>
      <c r="R86" s="242" t="s">
        <v>247</v>
      </c>
      <c r="S86" s="119" t="s">
        <v>209</v>
      </c>
      <c r="T86" s="118" t="s">
        <v>1636</v>
      </c>
      <c r="U86" s="117" t="s">
        <v>207</v>
      </c>
      <c r="V86" s="115">
        <v>0</v>
      </c>
      <c r="W86" s="115">
        <v>0</v>
      </c>
      <c r="X86" s="115">
        <v>0</v>
      </c>
      <c r="Y86" s="115">
        <v>0</v>
      </c>
      <c r="Z86" s="115">
        <v>0</v>
      </c>
      <c r="AA86" s="115">
        <v>0</v>
      </c>
      <c r="AB86" s="115">
        <v>28460</v>
      </c>
      <c r="AC86" s="114" t="s">
        <v>207</v>
      </c>
    </row>
    <row r="87" spans="1:29" x14ac:dyDescent="0.25">
      <c r="A87" s="242" t="s">
        <v>1608</v>
      </c>
      <c r="B87" s="242" t="s">
        <v>1607</v>
      </c>
      <c r="C87" s="242" t="s">
        <v>258</v>
      </c>
      <c r="D87" s="242" t="s">
        <v>1254</v>
      </c>
      <c r="E87" s="244">
        <v>44953</v>
      </c>
      <c r="F87" s="244">
        <v>45351</v>
      </c>
      <c r="G87" s="242">
        <v>2024</v>
      </c>
      <c r="H87" s="116">
        <v>72468</v>
      </c>
      <c r="I87" s="117" t="s">
        <v>207</v>
      </c>
      <c r="J87" s="244">
        <v>45531</v>
      </c>
      <c r="K87" s="245" t="s">
        <v>221</v>
      </c>
      <c r="L87" s="246" t="s">
        <v>207</v>
      </c>
      <c r="M87" s="244">
        <v>45351</v>
      </c>
      <c r="N87" s="242" t="s">
        <v>1606</v>
      </c>
      <c r="O87" s="242" t="s">
        <v>1605</v>
      </c>
      <c r="P87" s="242" t="s">
        <v>220</v>
      </c>
      <c r="Q87" s="242" t="s">
        <v>318</v>
      </c>
      <c r="R87" s="242" t="s">
        <v>247</v>
      </c>
      <c r="S87" s="119" t="s">
        <v>209</v>
      </c>
      <c r="T87" s="118" t="s">
        <v>1604</v>
      </c>
      <c r="U87" s="117" t="s">
        <v>207</v>
      </c>
      <c r="V87" s="115">
        <v>0</v>
      </c>
      <c r="W87" s="115">
        <v>0</v>
      </c>
      <c r="X87" s="115">
        <v>0</v>
      </c>
      <c r="Y87" s="115">
        <v>0</v>
      </c>
      <c r="Z87" s="115">
        <v>0</v>
      </c>
      <c r="AA87" s="115">
        <v>2182</v>
      </c>
      <c r="AB87" s="115">
        <v>0</v>
      </c>
      <c r="AC87" s="114" t="s">
        <v>207</v>
      </c>
    </row>
    <row r="88" spans="1:29" x14ac:dyDescent="0.25">
      <c r="A88" s="242" t="s">
        <v>1599</v>
      </c>
      <c r="B88" s="242" t="s">
        <v>1598</v>
      </c>
      <c r="C88" s="242" t="s">
        <v>258</v>
      </c>
      <c r="D88" s="242" t="s">
        <v>1254</v>
      </c>
      <c r="E88" s="244">
        <v>44987</v>
      </c>
      <c r="F88" s="244">
        <v>45351</v>
      </c>
      <c r="G88" s="242">
        <v>2024</v>
      </c>
      <c r="H88" s="116">
        <v>116527</v>
      </c>
      <c r="I88" s="117" t="s">
        <v>207</v>
      </c>
      <c r="J88" s="244">
        <v>45531</v>
      </c>
      <c r="K88" s="245" t="s">
        <v>221</v>
      </c>
      <c r="L88" s="246" t="s">
        <v>207</v>
      </c>
      <c r="M88" s="244">
        <v>45351</v>
      </c>
      <c r="N88" s="242" t="s">
        <v>1597</v>
      </c>
      <c r="O88" s="242" t="s">
        <v>1596</v>
      </c>
      <c r="P88" s="242" t="s">
        <v>220</v>
      </c>
      <c r="Q88" s="242" t="s">
        <v>461</v>
      </c>
      <c r="R88" s="242" t="s">
        <v>247</v>
      </c>
      <c r="S88" s="119" t="s">
        <v>209</v>
      </c>
      <c r="T88" s="118" t="s">
        <v>1595</v>
      </c>
      <c r="U88" s="117" t="s">
        <v>207</v>
      </c>
      <c r="V88" s="115">
        <v>0</v>
      </c>
      <c r="W88" s="115">
        <v>0</v>
      </c>
      <c r="X88" s="115">
        <v>0</v>
      </c>
      <c r="Y88" s="115">
        <v>0</v>
      </c>
      <c r="Z88" s="115">
        <v>0</v>
      </c>
      <c r="AA88" s="115">
        <v>0</v>
      </c>
      <c r="AB88" s="115">
        <v>0</v>
      </c>
      <c r="AC88" s="114" t="s">
        <v>207</v>
      </c>
    </row>
    <row r="89" spans="1:29" x14ac:dyDescent="0.25">
      <c r="A89" s="242" t="s">
        <v>1572</v>
      </c>
      <c r="B89" s="242" t="s">
        <v>1571</v>
      </c>
      <c r="C89" s="242" t="s">
        <v>258</v>
      </c>
      <c r="D89" s="242" t="s">
        <v>1254</v>
      </c>
      <c r="E89" s="244">
        <v>44768</v>
      </c>
      <c r="F89" s="244">
        <v>45291</v>
      </c>
      <c r="G89" s="242">
        <v>2023</v>
      </c>
      <c r="H89" s="116">
        <v>264861</v>
      </c>
      <c r="I89" s="117" t="s">
        <v>207</v>
      </c>
      <c r="J89" s="244">
        <v>45531</v>
      </c>
      <c r="K89" s="245" t="s">
        <v>221</v>
      </c>
      <c r="L89" s="246" t="s">
        <v>207</v>
      </c>
      <c r="M89" s="244">
        <v>45291</v>
      </c>
      <c r="N89" s="242" t="s">
        <v>1570</v>
      </c>
      <c r="O89" s="242" t="s">
        <v>1565</v>
      </c>
      <c r="P89" s="242" t="s">
        <v>267</v>
      </c>
      <c r="Q89" s="242" t="s">
        <v>416</v>
      </c>
      <c r="R89" s="242" t="s">
        <v>247</v>
      </c>
      <c r="S89" s="119" t="s">
        <v>209</v>
      </c>
      <c r="T89" s="118" t="s">
        <v>1569</v>
      </c>
      <c r="U89" s="117" t="s">
        <v>207</v>
      </c>
      <c r="V89" s="115">
        <v>0</v>
      </c>
      <c r="W89" s="115">
        <v>0</v>
      </c>
      <c r="X89" s="115">
        <v>0</v>
      </c>
      <c r="Y89" s="115">
        <v>0</v>
      </c>
      <c r="Z89" s="115">
        <v>0</v>
      </c>
      <c r="AA89" s="115">
        <v>207</v>
      </c>
      <c r="AB89" s="115">
        <v>0</v>
      </c>
      <c r="AC89" s="114" t="s">
        <v>207</v>
      </c>
    </row>
    <row r="90" spans="1:29" x14ac:dyDescent="0.25">
      <c r="A90" s="242" t="s">
        <v>1276</v>
      </c>
      <c r="B90" s="242" t="s">
        <v>1275</v>
      </c>
      <c r="C90" s="242" t="s">
        <v>229</v>
      </c>
      <c r="D90" s="242" t="s">
        <v>1254</v>
      </c>
      <c r="E90" s="243">
        <v>44536</v>
      </c>
      <c r="F90" s="243">
        <v>44718</v>
      </c>
      <c r="G90" s="242">
        <v>2022</v>
      </c>
      <c r="H90" s="116">
        <v>481085</v>
      </c>
      <c r="I90" s="117">
        <v>84671</v>
      </c>
      <c r="J90" s="244">
        <v>45531</v>
      </c>
      <c r="K90" s="245" t="s">
        <v>221</v>
      </c>
      <c r="L90" s="246" t="s">
        <v>207</v>
      </c>
      <c r="M90" s="243">
        <v>44718</v>
      </c>
      <c r="N90" s="242" t="s">
        <v>1274</v>
      </c>
      <c r="O90" s="242" t="s">
        <v>1273</v>
      </c>
      <c r="P90" s="242" t="s">
        <v>1272</v>
      </c>
      <c r="Q90" s="242" t="s">
        <v>211</v>
      </c>
      <c r="R90" s="242" t="s">
        <v>210</v>
      </c>
      <c r="S90" s="119" t="s">
        <v>209</v>
      </c>
      <c r="T90" s="118" t="s">
        <v>1271</v>
      </c>
      <c r="U90" s="115">
        <v>0</v>
      </c>
      <c r="V90" s="115">
        <v>0</v>
      </c>
      <c r="W90" s="115">
        <v>0</v>
      </c>
      <c r="X90" s="115">
        <v>0</v>
      </c>
      <c r="Y90" s="115">
        <v>0</v>
      </c>
      <c r="Z90" s="115">
        <v>0</v>
      </c>
      <c r="AA90" s="115">
        <v>0</v>
      </c>
      <c r="AB90" s="115">
        <v>0</v>
      </c>
      <c r="AC90" s="114" t="s">
        <v>207</v>
      </c>
    </row>
    <row r="91" spans="1:29" ht="63" x14ac:dyDescent="0.25">
      <c r="A91" s="242" t="s">
        <v>3462</v>
      </c>
      <c r="B91" s="242" t="s">
        <v>3456</v>
      </c>
      <c r="C91" s="242" t="s">
        <v>229</v>
      </c>
      <c r="D91" s="242" t="s">
        <v>1254</v>
      </c>
      <c r="E91" s="243">
        <v>42736</v>
      </c>
      <c r="F91" s="243">
        <v>43100</v>
      </c>
      <c r="G91" s="117" t="s">
        <v>207</v>
      </c>
      <c r="H91" s="117" t="s">
        <v>207</v>
      </c>
      <c r="I91" s="117" t="s">
        <v>207</v>
      </c>
      <c r="J91" s="244">
        <v>45517</v>
      </c>
      <c r="K91" s="117" t="s">
        <v>207</v>
      </c>
      <c r="L91" s="246" t="s">
        <v>207</v>
      </c>
      <c r="M91" s="117" t="s">
        <v>207</v>
      </c>
      <c r="N91" s="242" t="s">
        <v>3455</v>
      </c>
      <c r="O91" s="242" t="s">
        <v>1406</v>
      </c>
      <c r="P91" s="242" t="s">
        <v>1272</v>
      </c>
      <c r="Q91" s="242" t="s">
        <v>211</v>
      </c>
      <c r="R91" s="242" t="s">
        <v>210</v>
      </c>
      <c r="S91" s="119" t="s">
        <v>209</v>
      </c>
      <c r="T91" s="118" t="s">
        <v>3454</v>
      </c>
      <c r="U91" s="117" t="s">
        <v>207</v>
      </c>
      <c r="V91" s="115">
        <v>0</v>
      </c>
      <c r="W91" s="115">
        <v>0</v>
      </c>
      <c r="X91" s="115">
        <v>0</v>
      </c>
      <c r="Y91" s="115">
        <v>0</v>
      </c>
      <c r="Z91" s="115">
        <v>0</v>
      </c>
      <c r="AA91" s="115">
        <v>0</v>
      </c>
      <c r="AB91" s="115">
        <v>0</v>
      </c>
      <c r="AC91" s="114" t="s">
        <v>3461</v>
      </c>
    </row>
    <row r="92" spans="1:29" x14ac:dyDescent="0.25">
      <c r="A92" s="242" t="s">
        <v>3460</v>
      </c>
      <c r="B92" s="242" t="s">
        <v>3456</v>
      </c>
      <c r="C92" s="242" t="s">
        <v>229</v>
      </c>
      <c r="D92" s="242" t="s">
        <v>1254</v>
      </c>
      <c r="E92" s="243">
        <v>43101</v>
      </c>
      <c r="F92" s="243">
        <v>43465</v>
      </c>
      <c r="G92" s="242">
        <v>2018</v>
      </c>
      <c r="H92" s="116">
        <v>94144</v>
      </c>
      <c r="I92" s="116">
        <v>18076</v>
      </c>
      <c r="J92" s="244">
        <v>45517</v>
      </c>
      <c r="K92" s="245" t="s">
        <v>221</v>
      </c>
      <c r="L92" s="246" t="s">
        <v>207</v>
      </c>
      <c r="M92" s="243">
        <v>43465</v>
      </c>
      <c r="N92" s="242" t="s">
        <v>3455</v>
      </c>
      <c r="O92" s="242" t="s">
        <v>1406</v>
      </c>
      <c r="P92" s="242" t="s">
        <v>1272</v>
      </c>
      <c r="Q92" s="242" t="s">
        <v>211</v>
      </c>
      <c r="R92" s="242" t="s">
        <v>210</v>
      </c>
      <c r="S92" s="119" t="s">
        <v>209</v>
      </c>
      <c r="T92" s="118" t="s">
        <v>3454</v>
      </c>
      <c r="U92" s="115">
        <v>0</v>
      </c>
      <c r="V92" s="115">
        <v>0</v>
      </c>
      <c r="W92" s="115">
        <v>0</v>
      </c>
      <c r="X92" s="115">
        <v>0</v>
      </c>
      <c r="Y92" s="115">
        <v>0</v>
      </c>
      <c r="Z92" s="115">
        <v>0</v>
      </c>
      <c r="AA92" s="115">
        <v>0</v>
      </c>
      <c r="AB92" s="115">
        <v>0</v>
      </c>
      <c r="AC92" s="114" t="s">
        <v>207</v>
      </c>
    </row>
    <row r="93" spans="1:29" x14ac:dyDescent="0.25">
      <c r="A93" s="242" t="s">
        <v>3459</v>
      </c>
      <c r="B93" s="242" t="s">
        <v>3456</v>
      </c>
      <c r="C93" s="242" t="s">
        <v>229</v>
      </c>
      <c r="D93" s="242" t="s">
        <v>1254</v>
      </c>
      <c r="E93" s="243">
        <v>43466</v>
      </c>
      <c r="F93" s="243">
        <v>43830</v>
      </c>
      <c r="G93" s="242">
        <v>2019</v>
      </c>
      <c r="H93" s="116">
        <v>96343</v>
      </c>
      <c r="I93" s="116">
        <v>18498</v>
      </c>
      <c r="J93" s="244">
        <v>45517</v>
      </c>
      <c r="K93" s="245" t="s">
        <v>221</v>
      </c>
      <c r="L93" s="246" t="s">
        <v>207</v>
      </c>
      <c r="M93" s="243">
        <v>43830</v>
      </c>
      <c r="N93" s="242" t="s">
        <v>3455</v>
      </c>
      <c r="O93" s="242" t="s">
        <v>1406</v>
      </c>
      <c r="P93" s="242" t="s">
        <v>1272</v>
      </c>
      <c r="Q93" s="242" t="s">
        <v>211</v>
      </c>
      <c r="R93" s="242" t="s">
        <v>210</v>
      </c>
      <c r="S93" s="119" t="s">
        <v>209</v>
      </c>
      <c r="T93" s="118" t="s">
        <v>3454</v>
      </c>
      <c r="U93" s="115">
        <v>0</v>
      </c>
      <c r="V93" s="115">
        <v>0</v>
      </c>
      <c r="W93" s="115">
        <v>0</v>
      </c>
      <c r="X93" s="115">
        <v>0</v>
      </c>
      <c r="Y93" s="115">
        <v>0</v>
      </c>
      <c r="Z93" s="115">
        <v>0</v>
      </c>
      <c r="AA93" s="115">
        <v>0</v>
      </c>
      <c r="AB93" s="115">
        <v>0</v>
      </c>
      <c r="AC93" s="114" t="s">
        <v>207</v>
      </c>
    </row>
    <row r="94" spans="1:29" x14ac:dyDescent="0.25">
      <c r="A94" s="242" t="s">
        <v>3458</v>
      </c>
      <c r="B94" s="242" t="s">
        <v>3456</v>
      </c>
      <c r="C94" s="242" t="s">
        <v>229</v>
      </c>
      <c r="D94" s="242" t="s">
        <v>1254</v>
      </c>
      <c r="E94" s="243">
        <v>43831</v>
      </c>
      <c r="F94" s="243">
        <v>44196</v>
      </c>
      <c r="G94" s="242">
        <v>2020</v>
      </c>
      <c r="H94" s="116">
        <v>104020</v>
      </c>
      <c r="I94" s="116">
        <v>19972</v>
      </c>
      <c r="J94" s="244">
        <v>45517</v>
      </c>
      <c r="K94" s="245" t="s">
        <v>221</v>
      </c>
      <c r="L94" s="246" t="s">
        <v>207</v>
      </c>
      <c r="M94" s="243">
        <v>44196</v>
      </c>
      <c r="N94" s="242" t="s">
        <v>3455</v>
      </c>
      <c r="O94" s="242" t="s">
        <v>1406</v>
      </c>
      <c r="P94" s="242" t="s">
        <v>1272</v>
      </c>
      <c r="Q94" s="242" t="s">
        <v>211</v>
      </c>
      <c r="R94" s="242" t="s">
        <v>210</v>
      </c>
      <c r="S94" s="119" t="s">
        <v>209</v>
      </c>
      <c r="T94" s="118" t="s">
        <v>3454</v>
      </c>
      <c r="U94" s="115">
        <v>0</v>
      </c>
      <c r="V94" s="115">
        <v>0</v>
      </c>
      <c r="W94" s="115">
        <v>0</v>
      </c>
      <c r="X94" s="115">
        <v>0</v>
      </c>
      <c r="Y94" s="115">
        <v>0</v>
      </c>
      <c r="Z94" s="115">
        <v>0</v>
      </c>
      <c r="AA94" s="115">
        <v>0</v>
      </c>
      <c r="AB94" s="115">
        <v>0</v>
      </c>
      <c r="AC94" s="114" t="s">
        <v>207</v>
      </c>
    </row>
    <row r="95" spans="1:29" x14ac:dyDescent="0.25">
      <c r="A95" s="242" t="s">
        <v>3457</v>
      </c>
      <c r="B95" s="242" t="s">
        <v>3456</v>
      </c>
      <c r="C95" s="242" t="s">
        <v>229</v>
      </c>
      <c r="D95" s="242" t="s">
        <v>1254</v>
      </c>
      <c r="E95" s="243">
        <v>44197</v>
      </c>
      <c r="F95" s="243">
        <v>44561</v>
      </c>
      <c r="G95" s="242">
        <v>2021</v>
      </c>
      <c r="H95" s="116">
        <v>104478</v>
      </c>
      <c r="I95" s="116">
        <v>20060</v>
      </c>
      <c r="J95" s="244">
        <v>45517</v>
      </c>
      <c r="K95" s="245" t="s">
        <v>221</v>
      </c>
      <c r="L95" s="246" t="s">
        <v>207</v>
      </c>
      <c r="M95" s="243">
        <v>44561</v>
      </c>
      <c r="N95" s="242" t="s">
        <v>3455</v>
      </c>
      <c r="O95" s="242" t="s">
        <v>1406</v>
      </c>
      <c r="P95" s="242" t="s">
        <v>1272</v>
      </c>
      <c r="Q95" s="242" t="s">
        <v>211</v>
      </c>
      <c r="R95" s="242" t="s">
        <v>210</v>
      </c>
      <c r="S95" s="119" t="s">
        <v>209</v>
      </c>
      <c r="T95" s="118" t="s">
        <v>3454</v>
      </c>
      <c r="U95" s="115">
        <v>0</v>
      </c>
      <c r="V95" s="115">
        <v>0</v>
      </c>
      <c r="W95" s="115">
        <v>0</v>
      </c>
      <c r="X95" s="115">
        <v>0</v>
      </c>
      <c r="Y95" s="115">
        <v>0</v>
      </c>
      <c r="Z95" s="115">
        <v>0</v>
      </c>
      <c r="AA95" s="115">
        <v>0</v>
      </c>
      <c r="AB95" s="115">
        <v>0</v>
      </c>
      <c r="AC95" s="114" t="s">
        <v>207</v>
      </c>
    </row>
    <row r="96" spans="1:29" ht="31.5" x14ac:dyDescent="0.25">
      <c r="A96" s="242" t="s">
        <v>2750</v>
      </c>
      <c r="B96" s="242" t="s">
        <v>2747</v>
      </c>
      <c r="C96" s="242" t="s">
        <v>229</v>
      </c>
      <c r="D96" s="242" t="s">
        <v>1254</v>
      </c>
      <c r="E96" s="243">
        <v>44108</v>
      </c>
      <c r="F96" s="243">
        <v>44472</v>
      </c>
      <c r="G96" s="117" t="s">
        <v>207</v>
      </c>
      <c r="H96" s="117" t="s">
        <v>207</v>
      </c>
      <c r="I96" s="117" t="s">
        <v>207</v>
      </c>
      <c r="J96" s="244">
        <v>45517</v>
      </c>
      <c r="K96" s="246" t="s">
        <v>207</v>
      </c>
      <c r="L96" s="246" t="s">
        <v>207</v>
      </c>
      <c r="M96" s="117" t="s">
        <v>207</v>
      </c>
      <c r="N96" s="242" t="s">
        <v>2746</v>
      </c>
      <c r="O96" s="242" t="s">
        <v>2745</v>
      </c>
      <c r="P96" s="242" t="s">
        <v>255</v>
      </c>
      <c r="Q96" s="242" t="s">
        <v>1770</v>
      </c>
      <c r="R96" s="242" t="s">
        <v>247</v>
      </c>
      <c r="S96" s="119" t="s">
        <v>209</v>
      </c>
      <c r="T96" s="118" t="s">
        <v>2744</v>
      </c>
      <c r="U96" s="117" t="s">
        <v>207</v>
      </c>
      <c r="V96" s="115">
        <v>0</v>
      </c>
      <c r="W96" s="115">
        <v>0</v>
      </c>
      <c r="X96" s="115">
        <v>0</v>
      </c>
      <c r="Y96" s="115">
        <v>0</v>
      </c>
      <c r="Z96" s="115">
        <v>0</v>
      </c>
      <c r="AA96" s="115">
        <v>0</v>
      </c>
      <c r="AB96" s="115">
        <v>0</v>
      </c>
      <c r="AC96" s="114" t="s">
        <v>2749</v>
      </c>
    </row>
    <row r="97" spans="1:29" x14ac:dyDescent="0.25">
      <c r="A97" s="242" t="s">
        <v>2748</v>
      </c>
      <c r="B97" s="242" t="s">
        <v>2747</v>
      </c>
      <c r="C97" s="242" t="s">
        <v>229</v>
      </c>
      <c r="D97" s="242" t="s">
        <v>1254</v>
      </c>
      <c r="E97" s="243">
        <v>44473</v>
      </c>
      <c r="F97" s="243">
        <v>44837</v>
      </c>
      <c r="G97" s="242">
        <v>2022</v>
      </c>
      <c r="H97" s="116">
        <v>53395</v>
      </c>
      <c r="I97" s="116">
        <v>10274</v>
      </c>
      <c r="J97" s="244">
        <v>45517</v>
      </c>
      <c r="K97" s="245" t="s">
        <v>221</v>
      </c>
      <c r="L97" s="246" t="s">
        <v>207</v>
      </c>
      <c r="M97" s="243">
        <v>44837</v>
      </c>
      <c r="N97" s="242" t="s">
        <v>2746</v>
      </c>
      <c r="O97" s="242" t="s">
        <v>2745</v>
      </c>
      <c r="P97" s="242" t="s">
        <v>255</v>
      </c>
      <c r="Q97" s="242" t="s">
        <v>1770</v>
      </c>
      <c r="R97" s="242" t="s">
        <v>247</v>
      </c>
      <c r="S97" s="119" t="s">
        <v>209</v>
      </c>
      <c r="T97" s="118" t="s">
        <v>2744</v>
      </c>
      <c r="U97" s="115">
        <v>0</v>
      </c>
      <c r="V97" s="115">
        <v>0</v>
      </c>
      <c r="W97" s="115">
        <v>0</v>
      </c>
      <c r="X97" s="115">
        <v>0</v>
      </c>
      <c r="Y97" s="115">
        <v>0</v>
      </c>
      <c r="Z97" s="115">
        <v>0</v>
      </c>
      <c r="AA97" s="115">
        <v>39867</v>
      </c>
      <c r="AB97" s="115">
        <v>0</v>
      </c>
      <c r="AC97" s="114" t="s">
        <v>207</v>
      </c>
    </row>
    <row r="98" spans="1:29" x14ac:dyDescent="0.25">
      <c r="A98" s="242" t="s">
        <v>1704</v>
      </c>
      <c r="B98" s="242" t="s">
        <v>1703</v>
      </c>
      <c r="C98" s="242" t="s">
        <v>258</v>
      </c>
      <c r="D98" s="242" t="s">
        <v>1254</v>
      </c>
      <c r="E98" s="244">
        <v>45017</v>
      </c>
      <c r="F98" s="244">
        <v>45382</v>
      </c>
      <c r="G98" s="242">
        <v>2024</v>
      </c>
      <c r="H98" s="116">
        <v>8807</v>
      </c>
      <c r="I98" s="117" t="s">
        <v>207</v>
      </c>
      <c r="J98" s="244">
        <v>45517</v>
      </c>
      <c r="K98" s="245" t="s">
        <v>221</v>
      </c>
      <c r="L98" s="246" t="s">
        <v>207</v>
      </c>
      <c r="M98" s="244">
        <v>45382</v>
      </c>
      <c r="N98" s="242" t="s">
        <v>1702</v>
      </c>
      <c r="O98" s="242" t="s">
        <v>1632</v>
      </c>
      <c r="P98" s="242" t="s">
        <v>1610</v>
      </c>
      <c r="Q98" s="242" t="s">
        <v>318</v>
      </c>
      <c r="R98" s="242" t="s">
        <v>247</v>
      </c>
      <c r="S98" s="119" t="s">
        <v>209</v>
      </c>
      <c r="T98" s="118" t="s">
        <v>1701</v>
      </c>
      <c r="U98" s="117" t="s">
        <v>207</v>
      </c>
      <c r="V98" s="115">
        <v>0</v>
      </c>
      <c r="W98" s="115">
        <v>0</v>
      </c>
      <c r="X98" s="115">
        <v>0</v>
      </c>
      <c r="Y98" s="115">
        <v>0</v>
      </c>
      <c r="Z98" s="115">
        <v>0</v>
      </c>
      <c r="AA98" s="115">
        <v>0</v>
      </c>
      <c r="AB98" s="115">
        <v>2798</v>
      </c>
      <c r="AC98" s="114" t="s">
        <v>207</v>
      </c>
    </row>
    <row r="99" spans="1:29" x14ac:dyDescent="0.25">
      <c r="A99" s="242" t="s">
        <v>1439</v>
      </c>
      <c r="B99" s="242" t="s">
        <v>1438</v>
      </c>
      <c r="C99" s="242" t="s">
        <v>229</v>
      </c>
      <c r="D99" s="242" t="s">
        <v>1254</v>
      </c>
      <c r="E99" s="243">
        <v>44434</v>
      </c>
      <c r="F99" s="243">
        <v>44798</v>
      </c>
      <c r="G99" s="242">
        <v>2022</v>
      </c>
      <c r="H99" s="116">
        <v>4692</v>
      </c>
      <c r="I99" s="117">
        <v>745</v>
      </c>
      <c r="J99" s="244">
        <v>45517</v>
      </c>
      <c r="K99" s="245" t="s">
        <v>221</v>
      </c>
      <c r="L99" s="246" t="s">
        <v>207</v>
      </c>
      <c r="M99" s="243">
        <v>44798</v>
      </c>
      <c r="N99" s="242" t="s">
        <v>1437</v>
      </c>
      <c r="O99" s="242" t="s">
        <v>1436</v>
      </c>
      <c r="P99" s="242" t="s">
        <v>1258</v>
      </c>
      <c r="Q99" s="242" t="s">
        <v>211</v>
      </c>
      <c r="R99" s="242" t="s">
        <v>210</v>
      </c>
      <c r="S99" s="119" t="s">
        <v>209</v>
      </c>
      <c r="T99" s="118" t="s">
        <v>1435</v>
      </c>
      <c r="U99" s="115">
        <v>0</v>
      </c>
      <c r="V99" s="115">
        <v>0</v>
      </c>
      <c r="W99" s="115">
        <v>0</v>
      </c>
      <c r="X99" s="115">
        <v>0</v>
      </c>
      <c r="Y99" s="115">
        <v>0</v>
      </c>
      <c r="Z99" s="115">
        <v>0</v>
      </c>
      <c r="AA99" s="115">
        <v>0</v>
      </c>
      <c r="AB99" s="115">
        <v>0</v>
      </c>
      <c r="AC99" s="114" t="s">
        <v>207</v>
      </c>
    </row>
    <row r="100" spans="1:29" x14ac:dyDescent="0.25">
      <c r="A100" s="242" t="s">
        <v>4529</v>
      </c>
      <c r="B100" s="242" t="s">
        <v>4526</v>
      </c>
      <c r="C100" s="242" t="s">
        <v>229</v>
      </c>
      <c r="D100" s="242" t="s">
        <v>1254</v>
      </c>
      <c r="E100" s="243">
        <v>43703</v>
      </c>
      <c r="F100" s="243">
        <v>44068</v>
      </c>
      <c r="G100" s="242">
        <v>2020</v>
      </c>
      <c r="H100" s="116">
        <v>902</v>
      </c>
      <c r="I100" s="116">
        <v>173</v>
      </c>
      <c r="J100" s="246">
        <v>45496</v>
      </c>
      <c r="K100" s="245" t="s">
        <v>221</v>
      </c>
      <c r="L100" s="246" t="s">
        <v>207</v>
      </c>
      <c r="M100" s="243">
        <v>44068</v>
      </c>
      <c r="N100" s="242" t="s">
        <v>4525</v>
      </c>
      <c r="O100" s="242" t="s">
        <v>4524</v>
      </c>
      <c r="P100" s="242" t="s">
        <v>1910</v>
      </c>
      <c r="Q100" s="242" t="s">
        <v>211</v>
      </c>
      <c r="R100" s="242" t="s">
        <v>210</v>
      </c>
      <c r="S100" s="119" t="s">
        <v>209</v>
      </c>
      <c r="T100" s="118" t="s">
        <v>4523</v>
      </c>
      <c r="U100" s="115">
        <v>0</v>
      </c>
      <c r="V100" s="115">
        <v>0</v>
      </c>
      <c r="W100" s="115">
        <v>0</v>
      </c>
      <c r="X100" s="115">
        <v>0</v>
      </c>
      <c r="Y100" s="115">
        <v>0</v>
      </c>
      <c r="Z100" s="115">
        <v>0</v>
      </c>
      <c r="AA100" s="115">
        <v>0</v>
      </c>
      <c r="AB100" s="115">
        <v>0</v>
      </c>
      <c r="AC100" s="114" t="s">
        <v>207</v>
      </c>
    </row>
    <row r="101" spans="1:29" x14ac:dyDescent="0.25">
      <c r="A101" s="242" t="s">
        <v>4528</v>
      </c>
      <c r="B101" s="242" t="s">
        <v>4526</v>
      </c>
      <c r="C101" s="242" t="s">
        <v>229</v>
      </c>
      <c r="D101" s="242" t="s">
        <v>1254</v>
      </c>
      <c r="E101" s="243">
        <v>44069</v>
      </c>
      <c r="F101" s="243">
        <v>44433</v>
      </c>
      <c r="G101" s="242">
        <v>2021</v>
      </c>
      <c r="H101" s="116">
        <v>8632</v>
      </c>
      <c r="I101" s="116">
        <v>1657</v>
      </c>
      <c r="J101" s="246">
        <v>45496</v>
      </c>
      <c r="K101" s="245" t="s">
        <v>221</v>
      </c>
      <c r="L101" s="246" t="s">
        <v>207</v>
      </c>
      <c r="M101" s="243">
        <v>44433</v>
      </c>
      <c r="N101" s="242" t="s">
        <v>4525</v>
      </c>
      <c r="O101" s="242" t="s">
        <v>4524</v>
      </c>
      <c r="P101" s="242" t="s">
        <v>1910</v>
      </c>
      <c r="Q101" s="242" t="s">
        <v>211</v>
      </c>
      <c r="R101" s="242" t="s">
        <v>210</v>
      </c>
      <c r="S101" s="119" t="s">
        <v>209</v>
      </c>
      <c r="T101" s="118" t="s">
        <v>4523</v>
      </c>
      <c r="U101" s="115">
        <v>0</v>
      </c>
      <c r="V101" s="115">
        <v>0</v>
      </c>
      <c r="W101" s="115">
        <v>0</v>
      </c>
      <c r="X101" s="115">
        <v>0</v>
      </c>
      <c r="Y101" s="115">
        <v>0</v>
      </c>
      <c r="Z101" s="115">
        <v>0</v>
      </c>
      <c r="AA101" s="115">
        <v>0</v>
      </c>
      <c r="AB101" s="115">
        <v>0</v>
      </c>
      <c r="AC101" s="114" t="s">
        <v>207</v>
      </c>
    </row>
    <row r="102" spans="1:29" x14ac:dyDescent="0.25">
      <c r="A102" s="242" t="s">
        <v>4527</v>
      </c>
      <c r="B102" s="242" t="s">
        <v>4526</v>
      </c>
      <c r="C102" s="242" t="s">
        <v>229</v>
      </c>
      <c r="D102" s="242" t="s">
        <v>1254</v>
      </c>
      <c r="E102" s="243">
        <v>44434</v>
      </c>
      <c r="F102" s="243">
        <v>44798</v>
      </c>
      <c r="G102" s="242">
        <v>2022</v>
      </c>
      <c r="H102" s="116">
        <v>736</v>
      </c>
      <c r="I102" s="116">
        <v>141</v>
      </c>
      <c r="J102" s="246">
        <v>45496</v>
      </c>
      <c r="K102" s="245" t="s">
        <v>221</v>
      </c>
      <c r="L102" s="246" t="s">
        <v>207</v>
      </c>
      <c r="M102" s="243">
        <v>44798</v>
      </c>
      <c r="N102" s="242" t="s">
        <v>4525</v>
      </c>
      <c r="O102" s="242" t="s">
        <v>4524</v>
      </c>
      <c r="P102" s="242" t="s">
        <v>1910</v>
      </c>
      <c r="Q102" s="242" t="s">
        <v>211</v>
      </c>
      <c r="R102" s="242" t="s">
        <v>210</v>
      </c>
      <c r="S102" s="119" t="s">
        <v>209</v>
      </c>
      <c r="T102" s="118" t="s">
        <v>4523</v>
      </c>
      <c r="U102" s="115">
        <v>0</v>
      </c>
      <c r="V102" s="115">
        <v>0</v>
      </c>
      <c r="W102" s="115">
        <v>0</v>
      </c>
      <c r="X102" s="115">
        <v>0</v>
      </c>
      <c r="Y102" s="115">
        <v>0</v>
      </c>
      <c r="Z102" s="115">
        <v>0</v>
      </c>
      <c r="AA102" s="115">
        <v>0</v>
      </c>
      <c r="AB102" s="115">
        <v>0</v>
      </c>
      <c r="AC102" s="114" t="s">
        <v>207</v>
      </c>
    </row>
    <row r="103" spans="1:29" x14ac:dyDescent="0.25">
      <c r="A103" s="242" t="s">
        <v>3209</v>
      </c>
      <c r="B103" s="242" t="s">
        <v>3208</v>
      </c>
      <c r="C103" s="242" t="s">
        <v>229</v>
      </c>
      <c r="D103" s="242" t="s">
        <v>1254</v>
      </c>
      <c r="E103" s="243">
        <v>44906</v>
      </c>
      <c r="F103" s="243">
        <v>45270</v>
      </c>
      <c r="G103" s="242">
        <v>2023</v>
      </c>
      <c r="H103" s="116">
        <v>21301</v>
      </c>
      <c r="I103" s="116">
        <v>2245</v>
      </c>
      <c r="J103" s="244">
        <v>45496</v>
      </c>
      <c r="K103" s="245" t="s">
        <v>221</v>
      </c>
      <c r="L103" s="246" t="s">
        <v>207</v>
      </c>
      <c r="M103" s="243">
        <v>45270</v>
      </c>
      <c r="N103" s="242" t="s">
        <v>3207</v>
      </c>
      <c r="O103" s="242" t="s">
        <v>3206</v>
      </c>
      <c r="P103" s="242" t="s">
        <v>1272</v>
      </c>
      <c r="Q103" s="242" t="s">
        <v>536</v>
      </c>
      <c r="R103" s="242" t="s">
        <v>247</v>
      </c>
      <c r="S103" s="119" t="s">
        <v>209</v>
      </c>
      <c r="T103" s="118" t="s">
        <v>3205</v>
      </c>
      <c r="U103" s="115">
        <v>0</v>
      </c>
      <c r="V103" s="115">
        <v>0</v>
      </c>
      <c r="W103" s="115">
        <v>0</v>
      </c>
      <c r="X103" s="115">
        <v>0</v>
      </c>
      <c r="Y103" s="115">
        <v>0</v>
      </c>
      <c r="Z103" s="115">
        <v>0</v>
      </c>
      <c r="AA103" s="115">
        <v>0</v>
      </c>
      <c r="AB103" s="115">
        <v>0</v>
      </c>
      <c r="AC103" s="114" t="s">
        <v>207</v>
      </c>
    </row>
    <row r="104" spans="1:29" x14ac:dyDescent="0.25">
      <c r="A104" s="242" t="s">
        <v>1336</v>
      </c>
      <c r="B104" s="242" t="s">
        <v>1335</v>
      </c>
      <c r="C104" s="242" t="s">
        <v>229</v>
      </c>
      <c r="D104" s="242" t="s">
        <v>1254</v>
      </c>
      <c r="E104" s="243">
        <v>44287</v>
      </c>
      <c r="F104" s="243">
        <v>44651</v>
      </c>
      <c r="G104" s="242">
        <v>2022</v>
      </c>
      <c r="H104" s="116">
        <v>184236</v>
      </c>
      <c r="I104" s="117">
        <v>32403</v>
      </c>
      <c r="J104" s="244">
        <v>45496</v>
      </c>
      <c r="K104" s="245" t="s">
        <v>221</v>
      </c>
      <c r="L104" s="246" t="s">
        <v>207</v>
      </c>
      <c r="M104" s="243">
        <v>44651</v>
      </c>
      <c r="N104" s="242" t="s">
        <v>1334</v>
      </c>
      <c r="O104" s="242" t="s">
        <v>1333</v>
      </c>
      <c r="P104" s="242" t="s">
        <v>255</v>
      </c>
      <c r="Q104" s="242" t="s">
        <v>211</v>
      </c>
      <c r="R104" s="242" t="s">
        <v>210</v>
      </c>
      <c r="S104" s="119" t="s">
        <v>209</v>
      </c>
      <c r="T104" s="118" t="s">
        <v>1332</v>
      </c>
      <c r="U104" s="115">
        <v>0</v>
      </c>
      <c r="V104" s="115">
        <v>0</v>
      </c>
      <c r="W104" s="115">
        <v>0</v>
      </c>
      <c r="X104" s="115">
        <v>0</v>
      </c>
      <c r="Y104" s="115">
        <v>0</v>
      </c>
      <c r="Z104" s="115">
        <v>0</v>
      </c>
      <c r="AA104" s="115">
        <v>0</v>
      </c>
      <c r="AB104" s="115">
        <v>0</v>
      </c>
      <c r="AC104" s="114" t="s">
        <v>207</v>
      </c>
    </row>
    <row r="105" spans="1:29" x14ac:dyDescent="0.25">
      <c r="A105" s="242" t="s">
        <v>2947</v>
      </c>
      <c r="B105" s="242" t="s">
        <v>2946</v>
      </c>
      <c r="C105" s="242" t="s">
        <v>258</v>
      </c>
      <c r="D105" s="242" t="s">
        <v>1254</v>
      </c>
      <c r="E105" s="243">
        <v>44927</v>
      </c>
      <c r="F105" s="243">
        <v>45291</v>
      </c>
      <c r="G105" s="242">
        <v>2023</v>
      </c>
      <c r="H105" s="116">
        <v>170540</v>
      </c>
      <c r="I105" s="117" t="s">
        <v>207</v>
      </c>
      <c r="J105" s="244">
        <v>45482</v>
      </c>
      <c r="K105" s="245" t="s">
        <v>221</v>
      </c>
      <c r="L105" s="246" t="s">
        <v>207</v>
      </c>
      <c r="M105" s="243">
        <v>45291</v>
      </c>
      <c r="N105" s="242" t="s">
        <v>290</v>
      </c>
      <c r="O105" s="242" t="s">
        <v>289</v>
      </c>
      <c r="P105" s="242" t="s">
        <v>267</v>
      </c>
      <c r="Q105" s="242" t="s">
        <v>288</v>
      </c>
      <c r="R105" s="242" t="s">
        <v>247</v>
      </c>
      <c r="S105" s="119" t="s">
        <v>209</v>
      </c>
      <c r="T105" s="118" t="s">
        <v>2945</v>
      </c>
      <c r="U105" s="117" t="s">
        <v>207</v>
      </c>
      <c r="V105" s="115">
        <v>0</v>
      </c>
      <c r="W105" s="115">
        <v>0</v>
      </c>
      <c r="X105" s="115">
        <v>0</v>
      </c>
      <c r="Y105" s="115">
        <v>0</v>
      </c>
      <c r="Z105" s="115">
        <v>0</v>
      </c>
      <c r="AA105" s="115">
        <v>43946</v>
      </c>
      <c r="AB105" s="115">
        <v>24615</v>
      </c>
      <c r="AC105" s="114" t="s">
        <v>207</v>
      </c>
    </row>
    <row r="106" spans="1:29" x14ac:dyDescent="0.25">
      <c r="A106" s="242" t="s">
        <v>2902</v>
      </c>
      <c r="B106" s="242" t="s">
        <v>2901</v>
      </c>
      <c r="C106" s="242" t="s">
        <v>217</v>
      </c>
      <c r="D106" s="242" t="s">
        <v>1254</v>
      </c>
      <c r="E106" s="243">
        <v>44896</v>
      </c>
      <c r="F106" s="243">
        <v>45260</v>
      </c>
      <c r="G106" s="242">
        <v>2023</v>
      </c>
      <c r="H106" s="117">
        <v>19520</v>
      </c>
      <c r="I106" s="117" t="s">
        <v>207</v>
      </c>
      <c r="J106" s="244">
        <v>45482</v>
      </c>
      <c r="K106" s="245" t="s">
        <v>221</v>
      </c>
      <c r="L106" s="246" t="s">
        <v>207</v>
      </c>
      <c r="M106" s="243">
        <v>45260</v>
      </c>
      <c r="N106" s="242" t="s">
        <v>2900</v>
      </c>
      <c r="O106" s="242" t="s">
        <v>2899</v>
      </c>
      <c r="P106" s="242" t="s">
        <v>220</v>
      </c>
      <c r="Q106" s="242" t="s">
        <v>1141</v>
      </c>
      <c r="R106" s="242" t="s">
        <v>247</v>
      </c>
      <c r="S106" s="119" t="s">
        <v>209</v>
      </c>
      <c r="T106" s="118" t="s">
        <v>2898</v>
      </c>
      <c r="U106" s="117" t="s">
        <v>207</v>
      </c>
      <c r="V106" s="115">
        <v>0</v>
      </c>
      <c r="W106" s="115">
        <v>0</v>
      </c>
      <c r="X106" s="115">
        <v>0</v>
      </c>
      <c r="Y106" s="115">
        <v>0</v>
      </c>
      <c r="Z106" s="115">
        <v>0</v>
      </c>
      <c r="AA106" s="115">
        <v>0</v>
      </c>
      <c r="AB106" s="115">
        <v>0</v>
      </c>
      <c r="AC106" s="114" t="s">
        <v>207</v>
      </c>
    </row>
    <row r="107" spans="1:29" x14ac:dyDescent="0.25">
      <c r="A107" s="242" t="s">
        <v>2078</v>
      </c>
      <c r="B107" s="242" t="s">
        <v>2077</v>
      </c>
      <c r="C107" s="242" t="s">
        <v>258</v>
      </c>
      <c r="D107" s="242" t="s">
        <v>1254</v>
      </c>
      <c r="E107" s="243">
        <v>44805</v>
      </c>
      <c r="F107" s="243">
        <v>45169</v>
      </c>
      <c r="G107" s="242">
        <v>2023</v>
      </c>
      <c r="H107" s="116">
        <v>6917</v>
      </c>
      <c r="I107" s="117" t="s">
        <v>207</v>
      </c>
      <c r="J107" s="244">
        <v>45482</v>
      </c>
      <c r="K107" s="245" t="s">
        <v>221</v>
      </c>
      <c r="L107" s="246" t="s">
        <v>207</v>
      </c>
      <c r="M107" s="243">
        <v>45169</v>
      </c>
      <c r="N107" s="242" t="s">
        <v>2076</v>
      </c>
      <c r="O107" s="242" t="s">
        <v>2075</v>
      </c>
      <c r="P107" s="242" t="s">
        <v>220</v>
      </c>
      <c r="Q107" s="242" t="s">
        <v>461</v>
      </c>
      <c r="R107" s="242" t="s">
        <v>247</v>
      </c>
      <c r="S107" s="119" t="s">
        <v>209</v>
      </c>
      <c r="T107" s="118" t="s">
        <v>2074</v>
      </c>
      <c r="U107" s="117" t="s">
        <v>207</v>
      </c>
      <c r="V107" s="115">
        <v>0</v>
      </c>
      <c r="W107" s="115">
        <v>0</v>
      </c>
      <c r="X107" s="115">
        <v>0</v>
      </c>
      <c r="Y107" s="115">
        <v>0</v>
      </c>
      <c r="Z107" s="115">
        <v>0</v>
      </c>
      <c r="AA107" s="115">
        <v>0</v>
      </c>
      <c r="AB107" s="115">
        <v>0</v>
      </c>
      <c r="AC107" s="114" t="s">
        <v>207</v>
      </c>
    </row>
    <row r="108" spans="1:29" x14ac:dyDescent="0.25">
      <c r="A108" s="242" t="s">
        <v>1806</v>
      </c>
      <c r="B108" s="242" t="s">
        <v>1805</v>
      </c>
      <c r="C108" s="242" t="s">
        <v>258</v>
      </c>
      <c r="D108" s="242" t="s">
        <v>1254</v>
      </c>
      <c r="E108" s="244">
        <v>44621</v>
      </c>
      <c r="F108" s="244">
        <v>44985</v>
      </c>
      <c r="G108" s="242">
        <v>2023</v>
      </c>
      <c r="H108" s="116">
        <v>44401</v>
      </c>
      <c r="I108" s="117" t="s">
        <v>207</v>
      </c>
      <c r="J108" s="244">
        <v>45482</v>
      </c>
      <c r="K108" s="245" t="s">
        <v>221</v>
      </c>
      <c r="L108" s="246" t="s">
        <v>207</v>
      </c>
      <c r="M108" s="244">
        <v>44985</v>
      </c>
      <c r="N108" s="242" t="s">
        <v>1804</v>
      </c>
      <c r="O108" s="242" t="s">
        <v>1803</v>
      </c>
      <c r="P108" s="242" t="s">
        <v>325</v>
      </c>
      <c r="Q108" s="242" t="s">
        <v>717</v>
      </c>
      <c r="R108" s="242" t="s">
        <v>247</v>
      </c>
      <c r="S108" s="119" t="s">
        <v>209</v>
      </c>
      <c r="T108" s="118" t="s">
        <v>1802</v>
      </c>
      <c r="U108" s="117" t="s">
        <v>207</v>
      </c>
      <c r="V108" s="115">
        <v>0</v>
      </c>
      <c r="W108" s="115">
        <v>0</v>
      </c>
      <c r="X108" s="115">
        <v>0</v>
      </c>
      <c r="Y108" s="115">
        <v>0</v>
      </c>
      <c r="Z108" s="115">
        <v>0</v>
      </c>
      <c r="AA108" s="115">
        <v>0</v>
      </c>
      <c r="AB108" s="115">
        <v>35762</v>
      </c>
      <c r="AC108" s="114" t="s">
        <v>207</v>
      </c>
    </row>
    <row r="109" spans="1:29" x14ac:dyDescent="0.25">
      <c r="A109" s="242" t="s">
        <v>1788</v>
      </c>
      <c r="B109" s="242" t="s">
        <v>1787</v>
      </c>
      <c r="C109" s="242" t="s">
        <v>258</v>
      </c>
      <c r="D109" s="242" t="s">
        <v>1254</v>
      </c>
      <c r="E109" s="244">
        <v>44896</v>
      </c>
      <c r="F109" s="244">
        <v>45260</v>
      </c>
      <c r="G109" s="242">
        <v>2023</v>
      </c>
      <c r="H109" s="116">
        <v>97223</v>
      </c>
      <c r="I109" s="117" t="s">
        <v>207</v>
      </c>
      <c r="J109" s="244">
        <v>45482</v>
      </c>
      <c r="K109" s="245" t="s">
        <v>221</v>
      </c>
      <c r="L109" s="246" t="s">
        <v>207</v>
      </c>
      <c r="M109" s="244">
        <v>45260</v>
      </c>
      <c r="N109" s="242" t="s">
        <v>1786</v>
      </c>
      <c r="O109" s="242" t="s">
        <v>1632</v>
      </c>
      <c r="P109" s="242" t="s">
        <v>267</v>
      </c>
      <c r="Q109" s="242" t="s">
        <v>288</v>
      </c>
      <c r="R109" s="242" t="s">
        <v>247</v>
      </c>
      <c r="S109" s="119" t="s">
        <v>209</v>
      </c>
      <c r="T109" s="118" t="s">
        <v>1785</v>
      </c>
      <c r="U109" s="117" t="s">
        <v>207</v>
      </c>
      <c r="V109" s="115">
        <v>0</v>
      </c>
      <c r="W109" s="115">
        <v>0</v>
      </c>
      <c r="X109" s="115">
        <v>0</v>
      </c>
      <c r="Y109" s="115">
        <v>0</v>
      </c>
      <c r="Z109" s="115">
        <v>0</v>
      </c>
      <c r="AA109" s="115">
        <v>0</v>
      </c>
      <c r="AB109" s="115">
        <v>0</v>
      </c>
      <c r="AC109" s="114" t="s">
        <v>207</v>
      </c>
    </row>
    <row r="110" spans="1:29" x14ac:dyDescent="0.25">
      <c r="A110" s="242" t="s">
        <v>1727</v>
      </c>
      <c r="B110" s="242" t="s">
        <v>1726</v>
      </c>
      <c r="C110" s="242" t="s">
        <v>258</v>
      </c>
      <c r="D110" s="242" t="s">
        <v>1254</v>
      </c>
      <c r="E110" s="244">
        <v>44927</v>
      </c>
      <c r="F110" s="244">
        <v>45291</v>
      </c>
      <c r="G110" s="242">
        <v>2023</v>
      </c>
      <c r="H110" s="116">
        <v>10202</v>
      </c>
      <c r="I110" s="117" t="s">
        <v>207</v>
      </c>
      <c r="J110" s="246">
        <v>45482</v>
      </c>
      <c r="K110" s="245" t="s">
        <v>221</v>
      </c>
      <c r="L110" s="246" t="s">
        <v>207</v>
      </c>
      <c r="M110" s="244">
        <v>45291</v>
      </c>
      <c r="N110" s="242" t="s">
        <v>1725</v>
      </c>
      <c r="O110" s="242" t="s">
        <v>289</v>
      </c>
      <c r="P110" s="242" t="s">
        <v>267</v>
      </c>
      <c r="Q110" s="242" t="s">
        <v>717</v>
      </c>
      <c r="R110" s="242" t="s">
        <v>247</v>
      </c>
      <c r="S110" s="119" t="s">
        <v>209</v>
      </c>
      <c r="T110" s="118" t="s">
        <v>1724</v>
      </c>
      <c r="U110" s="117" t="s">
        <v>207</v>
      </c>
      <c r="V110" s="115">
        <v>0</v>
      </c>
      <c r="W110" s="115">
        <v>0</v>
      </c>
      <c r="X110" s="115">
        <v>0</v>
      </c>
      <c r="Y110" s="115">
        <v>0</v>
      </c>
      <c r="Z110" s="115">
        <v>0</v>
      </c>
      <c r="AA110" s="115">
        <v>10202</v>
      </c>
      <c r="AB110" s="115">
        <v>0</v>
      </c>
      <c r="AC110" s="114" t="s">
        <v>207</v>
      </c>
    </row>
    <row r="111" spans="1:29" x14ac:dyDescent="0.25">
      <c r="A111" s="242" t="s">
        <v>1721</v>
      </c>
      <c r="B111" s="242" t="s">
        <v>1720</v>
      </c>
      <c r="C111" s="242" t="s">
        <v>258</v>
      </c>
      <c r="D111" s="242" t="s">
        <v>1254</v>
      </c>
      <c r="E111" s="244">
        <v>44927</v>
      </c>
      <c r="F111" s="244">
        <v>45291</v>
      </c>
      <c r="G111" s="242">
        <v>2023</v>
      </c>
      <c r="H111" s="116">
        <v>14186</v>
      </c>
      <c r="I111" s="117" t="s">
        <v>207</v>
      </c>
      <c r="J111" s="246">
        <v>45482</v>
      </c>
      <c r="K111" s="245" t="s">
        <v>221</v>
      </c>
      <c r="L111" s="246" t="s">
        <v>207</v>
      </c>
      <c r="M111" s="244">
        <v>45291</v>
      </c>
      <c r="N111" s="242" t="s">
        <v>1719</v>
      </c>
      <c r="O111" s="242" t="s">
        <v>289</v>
      </c>
      <c r="P111" s="242" t="s">
        <v>267</v>
      </c>
      <c r="Q111" s="242" t="s">
        <v>717</v>
      </c>
      <c r="R111" s="242" t="s">
        <v>247</v>
      </c>
      <c r="S111" s="119" t="s">
        <v>209</v>
      </c>
      <c r="T111" s="118" t="s">
        <v>1718</v>
      </c>
      <c r="U111" s="117" t="s">
        <v>207</v>
      </c>
      <c r="V111" s="115">
        <v>0</v>
      </c>
      <c r="W111" s="115">
        <v>0</v>
      </c>
      <c r="X111" s="115">
        <v>0</v>
      </c>
      <c r="Y111" s="115">
        <v>0</v>
      </c>
      <c r="Z111" s="115">
        <v>0</v>
      </c>
      <c r="AA111" s="115">
        <v>14186</v>
      </c>
      <c r="AB111" s="115">
        <v>0</v>
      </c>
      <c r="AC111" s="114" t="s">
        <v>207</v>
      </c>
    </row>
    <row r="112" spans="1:29" x14ac:dyDescent="0.25">
      <c r="A112" s="242" t="s">
        <v>1650</v>
      </c>
      <c r="B112" s="242" t="s">
        <v>1649</v>
      </c>
      <c r="C112" s="242" t="s">
        <v>258</v>
      </c>
      <c r="D112" s="242" t="s">
        <v>1254</v>
      </c>
      <c r="E112" s="244">
        <v>44852</v>
      </c>
      <c r="F112" s="244">
        <v>45216</v>
      </c>
      <c r="G112" s="242">
        <v>2023</v>
      </c>
      <c r="H112" s="116">
        <v>20777</v>
      </c>
      <c r="I112" s="117" t="s">
        <v>207</v>
      </c>
      <c r="J112" s="244">
        <v>45482</v>
      </c>
      <c r="K112" s="245" t="s">
        <v>221</v>
      </c>
      <c r="L112" s="246" t="s">
        <v>207</v>
      </c>
      <c r="M112" s="244">
        <v>45216</v>
      </c>
      <c r="N112" s="242" t="s">
        <v>1648</v>
      </c>
      <c r="O112" s="242" t="s">
        <v>1647</v>
      </c>
      <c r="P112" s="242" t="s">
        <v>267</v>
      </c>
      <c r="Q112" s="242" t="s">
        <v>478</v>
      </c>
      <c r="R112" s="242" t="s">
        <v>247</v>
      </c>
      <c r="S112" s="119" t="s">
        <v>209</v>
      </c>
      <c r="T112" s="118" t="s">
        <v>1646</v>
      </c>
      <c r="U112" s="117" t="s">
        <v>207</v>
      </c>
      <c r="V112" s="115">
        <v>0</v>
      </c>
      <c r="W112" s="115">
        <v>0</v>
      </c>
      <c r="X112" s="115">
        <v>0</v>
      </c>
      <c r="Y112" s="115">
        <v>0</v>
      </c>
      <c r="Z112" s="115">
        <v>0</v>
      </c>
      <c r="AA112" s="115">
        <v>3824</v>
      </c>
      <c r="AB112" s="115">
        <v>0</v>
      </c>
      <c r="AC112" s="114" t="s">
        <v>207</v>
      </c>
    </row>
    <row r="113" spans="1:29" x14ac:dyDescent="0.25">
      <c r="A113" s="242" t="s">
        <v>1635</v>
      </c>
      <c r="B113" s="242" t="s">
        <v>1634</v>
      </c>
      <c r="C113" s="242" t="s">
        <v>258</v>
      </c>
      <c r="D113" s="242" t="s">
        <v>1254</v>
      </c>
      <c r="E113" s="244">
        <v>44645</v>
      </c>
      <c r="F113" s="244">
        <v>45260</v>
      </c>
      <c r="G113" s="242">
        <v>2023</v>
      </c>
      <c r="H113" s="116">
        <v>112376</v>
      </c>
      <c r="I113" s="117" t="s">
        <v>207</v>
      </c>
      <c r="J113" s="244">
        <v>45482</v>
      </c>
      <c r="K113" s="245" t="s">
        <v>221</v>
      </c>
      <c r="L113" s="246" t="s">
        <v>207</v>
      </c>
      <c r="M113" s="244">
        <v>45260</v>
      </c>
      <c r="N113" s="242" t="s">
        <v>1633</v>
      </c>
      <c r="O113" s="242" t="s">
        <v>1632</v>
      </c>
      <c r="P113" s="242" t="s">
        <v>267</v>
      </c>
      <c r="Q113" s="242" t="s">
        <v>288</v>
      </c>
      <c r="R113" s="242" t="s">
        <v>247</v>
      </c>
      <c r="S113" s="119" t="s">
        <v>209</v>
      </c>
      <c r="T113" s="118" t="s">
        <v>1631</v>
      </c>
      <c r="U113" s="117" t="s">
        <v>207</v>
      </c>
      <c r="V113" s="115">
        <v>0</v>
      </c>
      <c r="W113" s="115">
        <v>0</v>
      </c>
      <c r="X113" s="115">
        <v>0</v>
      </c>
      <c r="Y113" s="115">
        <v>0</v>
      </c>
      <c r="Z113" s="115">
        <v>0</v>
      </c>
      <c r="AA113" s="115">
        <v>13200</v>
      </c>
      <c r="AB113" s="115">
        <v>72499</v>
      </c>
      <c r="AC113" s="114" t="s">
        <v>207</v>
      </c>
    </row>
    <row r="114" spans="1:29" x14ac:dyDescent="0.25">
      <c r="A114" s="242" t="s">
        <v>1468</v>
      </c>
      <c r="B114" s="242" t="s">
        <v>1466</v>
      </c>
      <c r="C114" s="242" t="s">
        <v>217</v>
      </c>
      <c r="D114" s="242" t="s">
        <v>1254</v>
      </c>
      <c r="E114" s="243">
        <v>44378</v>
      </c>
      <c r="F114" s="243">
        <v>44742</v>
      </c>
      <c r="G114" s="242">
        <v>2022</v>
      </c>
      <c r="H114" s="116">
        <v>4037</v>
      </c>
      <c r="I114" s="117" t="s">
        <v>207</v>
      </c>
      <c r="J114" s="244">
        <v>45482</v>
      </c>
      <c r="K114" s="245" t="s">
        <v>221</v>
      </c>
      <c r="L114" s="246" t="s">
        <v>207</v>
      </c>
      <c r="M114" s="243">
        <v>44742</v>
      </c>
      <c r="N114" s="242" t="s">
        <v>1465</v>
      </c>
      <c r="O114" s="242" t="s">
        <v>1464</v>
      </c>
      <c r="P114" s="242" t="s">
        <v>220</v>
      </c>
      <c r="Q114" s="242" t="s">
        <v>318</v>
      </c>
      <c r="R114" s="242" t="s">
        <v>247</v>
      </c>
      <c r="S114" s="119" t="s">
        <v>209</v>
      </c>
      <c r="T114" s="118" t="s">
        <v>1463</v>
      </c>
      <c r="U114" s="117" t="s">
        <v>207</v>
      </c>
      <c r="V114" s="115">
        <v>0</v>
      </c>
      <c r="W114" s="115">
        <v>0</v>
      </c>
      <c r="X114" s="115">
        <v>0</v>
      </c>
      <c r="Y114" s="115">
        <v>0</v>
      </c>
      <c r="Z114" s="115">
        <v>0</v>
      </c>
      <c r="AA114" s="115">
        <v>0</v>
      </c>
      <c r="AB114" s="115">
        <v>160</v>
      </c>
      <c r="AC114" s="114" t="s">
        <v>207</v>
      </c>
    </row>
    <row r="115" spans="1:29" x14ac:dyDescent="0.25">
      <c r="A115" s="242" t="s">
        <v>1467</v>
      </c>
      <c r="B115" s="242" t="s">
        <v>1466</v>
      </c>
      <c r="C115" s="242" t="s">
        <v>217</v>
      </c>
      <c r="D115" s="242" t="s">
        <v>1254</v>
      </c>
      <c r="E115" s="243">
        <v>44743</v>
      </c>
      <c r="F115" s="243">
        <v>45107</v>
      </c>
      <c r="G115" s="242">
        <v>2023</v>
      </c>
      <c r="H115" s="116">
        <v>5022</v>
      </c>
      <c r="I115" s="117" t="s">
        <v>207</v>
      </c>
      <c r="J115" s="244">
        <v>45482</v>
      </c>
      <c r="K115" s="245" t="s">
        <v>221</v>
      </c>
      <c r="L115" s="246" t="s">
        <v>207</v>
      </c>
      <c r="M115" s="243">
        <v>45107</v>
      </c>
      <c r="N115" s="242" t="s">
        <v>1465</v>
      </c>
      <c r="O115" s="242" t="s">
        <v>1464</v>
      </c>
      <c r="P115" s="242" t="s">
        <v>220</v>
      </c>
      <c r="Q115" s="242" t="s">
        <v>318</v>
      </c>
      <c r="R115" s="242" t="s">
        <v>247</v>
      </c>
      <c r="S115" s="119" t="s">
        <v>209</v>
      </c>
      <c r="T115" s="118" t="s">
        <v>1463</v>
      </c>
      <c r="U115" s="117" t="s">
        <v>207</v>
      </c>
      <c r="V115" s="115">
        <v>0</v>
      </c>
      <c r="W115" s="115">
        <v>0</v>
      </c>
      <c r="X115" s="115">
        <v>0</v>
      </c>
      <c r="Y115" s="115">
        <v>0</v>
      </c>
      <c r="Z115" s="115">
        <v>0</v>
      </c>
      <c r="AA115" s="115">
        <v>0</v>
      </c>
      <c r="AB115" s="115">
        <v>0</v>
      </c>
      <c r="AC115" s="114" t="s">
        <v>207</v>
      </c>
    </row>
    <row r="116" spans="1:29" x14ac:dyDescent="0.25">
      <c r="A116" s="242" t="s">
        <v>1774</v>
      </c>
      <c r="B116" s="242" t="s">
        <v>1773</v>
      </c>
      <c r="C116" s="242" t="s">
        <v>258</v>
      </c>
      <c r="D116" s="242" t="s">
        <v>1254</v>
      </c>
      <c r="E116" s="244">
        <v>44956</v>
      </c>
      <c r="F116" s="244">
        <v>45320</v>
      </c>
      <c r="G116" s="242">
        <v>2024</v>
      </c>
      <c r="H116" s="116">
        <v>35259</v>
      </c>
      <c r="I116" s="117" t="s">
        <v>207</v>
      </c>
      <c r="J116" s="244">
        <v>45468</v>
      </c>
      <c r="K116" s="245" t="s">
        <v>221</v>
      </c>
      <c r="L116" s="246" t="s">
        <v>207</v>
      </c>
      <c r="M116" s="244">
        <v>45320</v>
      </c>
      <c r="N116" s="242" t="s">
        <v>1772</v>
      </c>
      <c r="O116" s="242" t="s">
        <v>1771</v>
      </c>
      <c r="P116" s="242" t="s">
        <v>1610</v>
      </c>
      <c r="Q116" s="242" t="s">
        <v>1770</v>
      </c>
      <c r="R116" s="119" t="s">
        <v>247</v>
      </c>
      <c r="S116" s="119" t="s">
        <v>209</v>
      </c>
      <c r="T116" s="118" t="s">
        <v>1769</v>
      </c>
      <c r="U116" s="117" t="s">
        <v>207</v>
      </c>
      <c r="V116" s="115">
        <v>0</v>
      </c>
      <c r="W116" s="115">
        <v>0</v>
      </c>
      <c r="X116" s="115">
        <v>0</v>
      </c>
      <c r="Y116" s="115">
        <v>0</v>
      </c>
      <c r="Z116" s="115">
        <v>0</v>
      </c>
      <c r="AA116" s="115">
        <v>0</v>
      </c>
      <c r="AB116" s="115">
        <v>35259</v>
      </c>
      <c r="AC116" s="114" t="s">
        <v>207</v>
      </c>
    </row>
    <row r="117" spans="1:29" x14ac:dyDescent="0.25">
      <c r="A117" s="242" t="s">
        <v>4613</v>
      </c>
      <c r="B117" s="242" t="s">
        <v>4612</v>
      </c>
      <c r="C117" s="242" t="s">
        <v>503</v>
      </c>
      <c r="D117" s="242" t="s">
        <v>1254</v>
      </c>
      <c r="E117" s="243">
        <v>45195</v>
      </c>
      <c r="F117" s="243">
        <v>45317</v>
      </c>
      <c r="G117" s="242">
        <v>2024</v>
      </c>
      <c r="H117" s="116">
        <v>79565</v>
      </c>
      <c r="I117" s="117" t="s">
        <v>207</v>
      </c>
      <c r="J117" s="244">
        <v>45454</v>
      </c>
      <c r="K117" s="245" t="s">
        <v>221</v>
      </c>
      <c r="L117" s="246" t="s">
        <v>207</v>
      </c>
      <c r="M117" s="243">
        <v>45317</v>
      </c>
      <c r="N117" s="242" t="s">
        <v>4611</v>
      </c>
      <c r="O117" s="242" t="s">
        <v>1259</v>
      </c>
      <c r="P117" s="242" t="s">
        <v>1610</v>
      </c>
      <c r="Q117" s="242" t="s">
        <v>500</v>
      </c>
      <c r="R117" s="242" t="s">
        <v>210</v>
      </c>
      <c r="S117" s="119" t="s">
        <v>209</v>
      </c>
      <c r="T117" s="118" t="s">
        <v>4610</v>
      </c>
      <c r="U117" s="117" t="s">
        <v>207</v>
      </c>
      <c r="V117" s="115">
        <v>0</v>
      </c>
      <c r="W117" s="115">
        <v>0</v>
      </c>
      <c r="X117" s="115">
        <v>0</v>
      </c>
      <c r="Y117" s="115">
        <v>0</v>
      </c>
      <c r="Z117" s="115">
        <v>0</v>
      </c>
      <c r="AA117" s="115">
        <v>79565</v>
      </c>
      <c r="AB117" s="115">
        <v>0</v>
      </c>
      <c r="AC117" s="114" t="s">
        <v>207</v>
      </c>
    </row>
    <row r="118" spans="1:29" ht="63" x14ac:dyDescent="0.25">
      <c r="A118" s="242" t="s">
        <v>3239</v>
      </c>
      <c r="B118" s="242" t="s">
        <v>3236</v>
      </c>
      <c r="C118" s="242" t="s">
        <v>229</v>
      </c>
      <c r="D118" s="242" t="s">
        <v>1254</v>
      </c>
      <c r="E118" s="243">
        <v>44239</v>
      </c>
      <c r="F118" s="243">
        <v>44603</v>
      </c>
      <c r="G118" s="117" t="s">
        <v>207</v>
      </c>
      <c r="H118" s="117" t="s">
        <v>207</v>
      </c>
      <c r="I118" s="117" t="s">
        <v>207</v>
      </c>
      <c r="J118" s="244">
        <v>45454</v>
      </c>
      <c r="K118" s="246" t="s">
        <v>207</v>
      </c>
      <c r="L118" s="246" t="s">
        <v>207</v>
      </c>
      <c r="M118" s="117" t="s">
        <v>207</v>
      </c>
      <c r="N118" s="242" t="s">
        <v>3235</v>
      </c>
      <c r="O118" s="242" t="s">
        <v>3234</v>
      </c>
      <c r="P118" s="242" t="s">
        <v>255</v>
      </c>
      <c r="Q118" s="242" t="s">
        <v>398</v>
      </c>
      <c r="R118" s="242" t="s">
        <v>247</v>
      </c>
      <c r="S118" s="119" t="s">
        <v>209</v>
      </c>
      <c r="T118" s="118" t="s">
        <v>3233</v>
      </c>
      <c r="U118" s="117" t="s">
        <v>207</v>
      </c>
      <c r="V118" s="115">
        <v>0</v>
      </c>
      <c r="W118" s="115">
        <v>0</v>
      </c>
      <c r="X118" s="115">
        <v>0</v>
      </c>
      <c r="Y118" s="115">
        <v>0</v>
      </c>
      <c r="Z118" s="115">
        <v>0</v>
      </c>
      <c r="AA118" s="115">
        <v>0</v>
      </c>
      <c r="AB118" s="115">
        <v>0</v>
      </c>
      <c r="AC118" s="114" t="s">
        <v>3238</v>
      </c>
    </row>
    <row r="119" spans="1:29" x14ac:dyDescent="0.25">
      <c r="A119" s="242" t="s">
        <v>3010</v>
      </c>
      <c r="B119" s="242" t="s">
        <v>3009</v>
      </c>
      <c r="C119" s="242" t="s">
        <v>229</v>
      </c>
      <c r="D119" s="242" t="s">
        <v>1254</v>
      </c>
      <c r="E119" s="243">
        <v>44774</v>
      </c>
      <c r="F119" s="243">
        <v>45138</v>
      </c>
      <c r="G119" s="242">
        <v>2023</v>
      </c>
      <c r="H119" s="116">
        <v>145968</v>
      </c>
      <c r="I119" s="116">
        <v>26424</v>
      </c>
      <c r="J119" s="244">
        <v>45454</v>
      </c>
      <c r="K119" s="245" t="s">
        <v>221</v>
      </c>
      <c r="L119" s="246" t="s">
        <v>207</v>
      </c>
      <c r="M119" s="243">
        <v>45138</v>
      </c>
      <c r="N119" s="242" t="s">
        <v>3008</v>
      </c>
      <c r="O119" s="242" t="s">
        <v>1406</v>
      </c>
      <c r="P119" s="242" t="s">
        <v>1910</v>
      </c>
      <c r="Q119" s="242" t="s">
        <v>1893</v>
      </c>
      <c r="R119" s="242" t="s">
        <v>210</v>
      </c>
      <c r="S119" s="119" t="s">
        <v>209</v>
      </c>
      <c r="T119" s="118" t="s">
        <v>3007</v>
      </c>
      <c r="U119" s="115">
        <v>0</v>
      </c>
      <c r="V119" s="115">
        <v>0</v>
      </c>
      <c r="W119" s="115">
        <v>107590</v>
      </c>
      <c r="X119" s="115">
        <v>0</v>
      </c>
      <c r="Y119" s="115">
        <v>0</v>
      </c>
      <c r="Z119" s="115">
        <v>0</v>
      </c>
      <c r="AA119" s="115">
        <v>0</v>
      </c>
      <c r="AB119" s="115">
        <v>0</v>
      </c>
      <c r="AC119" s="114" t="s">
        <v>3006</v>
      </c>
    </row>
    <row r="120" spans="1:29" x14ac:dyDescent="0.25">
      <c r="A120" s="242" t="s">
        <v>2230</v>
      </c>
      <c r="B120" s="242" t="s">
        <v>2229</v>
      </c>
      <c r="C120" s="242" t="s">
        <v>258</v>
      </c>
      <c r="D120" s="242" t="s">
        <v>1254</v>
      </c>
      <c r="E120" s="243">
        <v>44958</v>
      </c>
      <c r="F120" s="243">
        <v>45322</v>
      </c>
      <c r="G120" s="242">
        <v>2024</v>
      </c>
      <c r="H120" s="116">
        <v>237504</v>
      </c>
      <c r="I120" s="117" t="s">
        <v>207</v>
      </c>
      <c r="J120" s="246">
        <v>45454</v>
      </c>
      <c r="K120" s="245" t="s">
        <v>221</v>
      </c>
      <c r="L120" s="246" t="s">
        <v>207</v>
      </c>
      <c r="M120" s="243">
        <v>45322</v>
      </c>
      <c r="N120" s="242" t="s">
        <v>2228</v>
      </c>
      <c r="O120" s="242" t="s">
        <v>2227</v>
      </c>
      <c r="P120" s="242" t="s">
        <v>325</v>
      </c>
      <c r="Q120" s="242" t="s">
        <v>318</v>
      </c>
      <c r="R120" s="242" t="s">
        <v>247</v>
      </c>
      <c r="S120" s="119" t="s">
        <v>209</v>
      </c>
      <c r="T120" s="118" t="s">
        <v>2226</v>
      </c>
      <c r="U120" s="117" t="s">
        <v>207</v>
      </c>
      <c r="V120" s="115">
        <v>0</v>
      </c>
      <c r="W120" s="115">
        <v>0</v>
      </c>
      <c r="X120" s="115">
        <v>0</v>
      </c>
      <c r="Y120" s="115">
        <v>0</v>
      </c>
      <c r="Z120" s="115">
        <v>0</v>
      </c>
      <c r="AA120" s="115">
        <v>6753</v>
      </c>
      <c r="AB120" s="115">
        <v>200000</v>
      </c>
      <c r="AC120" s="114" t="s">
        <v>207</v>
      </c>
    </row>
    <row r="121" spans="1:29" x14ac:dyDescent="0.25">
      <c r="A121" s="242" t="s">
        <v>1847</v>
      </c>
      <c r="B121" s="242" t="s">
        <v>1846</v>
      </c>
      <c r="C121" s="242" t="s">
        <v>258</v>
      </c>
      <c r="D121" s="242" t="s">
        <v>1254</v>
      </c>
      <c r="E121" s="244">
        <v>44927</v>
      </c>
      <c r="F121" s="244">
        <v>45291</v>
      </c>
      <c r="G121" s="242">
        <v>2023</v>
      </c>
      <c r="H121" s="116">
        <v>51262</v>
      </c>
      <c r="I121" s="117" t="s">
        <v>207</v>
      </c>
      <c r="J121" s="244">
        <v>45454</v>
      </c>
      <c r="K121" s="245" t="s">
        <v>221</v>
      </c>
      <c r="L121" s="246" t="s">
        <v>207</v>
      </c>
      <c r="M121" s="244">
        <v>45291</v>
      </c>
      <c r="N121" s="242" t="s">
        <v>1845</v>
      </c>
      <c r="O121" s="242" t="s">
        <v>1632</v>
      </c>
      <c r="P121" s="242" t="s">
        <v>220</v>
      </c>
      <c r="Q121" s="242" t="s">
        <v>416</v>
      </c>
      <c r="R121" s="242" t="s">
        <v>247</v>
      </c>
      <c r="S121" s="119" t="s">
        <v>209</v>
      </c>
      <c r="T121" s="118" t="s">
        <v>1844</v>
      </c>
      <c r="U121" s="117" t="s">
        <v>207</v>
      </c>
      <c r="V121" s="115">
        <v>0</v>
      </c>
      <c r="W121" s="115">
        <v>0</v>
      </c>
      <c r="X121" s="115">
        <v>0</v>
      </c>
      <c r="Y121" s="115">
        <v>0</v>
      </c>
      <c r="Z121" s="115">
        <v>0</v>
      </c>
      <c r="AA121" s="115">
        <v>13585</v>
      </c>
      <c r="AB121" s="115">
        <v>13490</v>
      </c>
      <c r="AC121" s="114" t="s">
        <v>207</v>
      </c>
    </row>
    <row r="122" spans="1:29" x14ac:dyDescent="0.25">
      <c r="A122" s="242" t="s">
        <v>1644</v>
      </c>
      <c r="B122" s="242" t="s">
        <v>1643</v>
      </c>
      <c r="C122" s="242" t="s">
        <v>258</v>
      </c>
      <c r="D122" s="242" t="s">
        <v>1254</v>
      </c>
      <c r="E122" s="244">
        <v>44866</v>
      </c>
      <c r="F122" s="244">
        <v>45230</v>
      </c>
      <c r="G122" s="242">
        <v>2023</v>
      </c>
      <c r="H122" s="116">
        <v>57293</v>
      </c>
      <c r="I122" s="117" t="s">
        <v>207</v>
      </c>
      <c r="J122" s="244">
        <v>45454</v>
      </c>
      <c r="K122" s="245" t="s">
        <v>221</v>
      </c>
      <c r="L122" s="246" t="s">
        <v>207</v>
      </c>
      <c r="M122" s="244">
        <v>45230</v>
      </c>
      <c r="N122" s="242" t="s">
        <v>1642</v>
      </c>
      <c r="O122" s="242" t="s">
        <v>1632</v>
      </c>
      <c r="P122" s="242" t="s">
        <v>220</v>
      </c>
      <c r="Q122" s="242" t="s">
        <v>461</v>
      </c>
      <c r="R122" s="242" t="s">
        <v>247</v>
      </c>
      <c r="S122" s="119" t="s">
        <v>209</v>
      </c>
      <c r="T122" s="118" t="s">
        <v>1641</v>
      </c>
      <c r="U122" s="117" t="s">
        <v>207</v>
      </c>
      <c r="V122" s="115">
        <v>0</v>
      </c>
      <c r="W122" s="115">
        <v>0</v>
      </c>
      <c r="X122" s="115">
        <v>0</v>
      </c>
      <c r="Y122" s="115">
        <v>0</v>
      </c>
      <c r="Z122" s="115">
        <v>0</v>
      </c>
      <c r="AA122" s="115">
        <v>52614</v>
      </c>
      <c r="AB122" s="115">
        <v>0</v>
      </c>
      <c r="AC122" s="114" t="s">
        <v>207</v>
      </c>
    </row>
    <row r="123" spans="1:29" x14ac:dyDescent="0.25">
      <c r="A123" s="242" t="s">
        <v>1397</v>
      </c>
      <c r="B123" s="242" t="s">
        <v>1396</v>
      </c>
      <c r="C123" s="242" t="s">
        <v>217</v>
      </c>
      <c r="D123" s="242" t="s">
        <v>1254</v>
      </c>
      <c r="E123" s="243">
        <v>44805</v>
      </c>
      <c r="F123" s="243">
        <v>45169</v>
      </c>
      <c r="G123" s="242">
        <v>2023</v>
      </c>
      <c r="H123" s="116">
        <v>16311</v>
      </c>
      <c r="I123" s="117" t="s">
        <v>207</v>
      </c>
      <c r="J123" s="244">
        <v>45454</v>
      </c>
      <c r="K123" s="245" t="s">
        <v>221</v>
      </c>
      <c r="L123" s="246" t="s">
        <v>207</v>
      </c>
      <c r="M123" s="243">
        <v>45169</v>
      </c>
      <c r="N123" s="242" t="s">
        <v>1395</v>
      </c>
      <c r="O123" s="242" t="s">
        <v>1395</v>
      </c>
      <c r="P123" s="242" t="s">
        <v>220</v>
      </c>
      <c r="Q123" s="242" t="s">
        <v>391</v>
      </c>
      <c r="R123" s="242" t="s">
        <v>247</v>
      </c>
      <c r="S123" s="119" t="s">
        <v>209</v>
      </c>
      <c r="T123" s="118" t="s">
        <v>1394</v>
      </c>
      <c r="U123" s="117" t="s">
        <v>207</v>
      </c>
      <c r="V123" s="115">
        <v>0</v>
      </c>
      <c r="W123" s="115">
        <v>0</v>
      </c>
      <c r="X123" s="115">
        <v>0</v>
      </c>
      <c r="Y123" s="115">
        <v>0</v>
      </c>
      <c r="Z123" s="115">
        <v>0</v>
      </c>
      <c r="AA123" s="115">
        <v>0</v>
      </c>
      <c r="AB123" s="115">
        <v>0</v>
      </c>
      <c r="AC123" s="114" t="s">
        <v>207</v>
      </c>
    </row>
    <row r="124" spans="1:29" x14ac:dyDescent="0.25">
      <c r="A124" s="242" t="s">
        <v>4298</v>
      </c>
      <c r="B124" s="242" t="s">
        <v>4297</v>
      </c>
      <c r="C124" s="242" t="s">
        <v>229</v>
      </c>
      <c r="D124" s="242" t="s">
        <v>1254</v>
      </c>
      <c r="E124" s="243">
        <v>44562</v>
      </c>
      <c r="F124" s="243">
        <v>44926</v>
      </c>
      <c r="G124" s="242">
        <v>2022</v>
      </c>
      <c r="H124" s="116">
        <v>32750</v>
      </c>
      <c r="I124" s="116">
        <v>6288</v>
      </c>
      <c r="J124" s="244">
        <v>45433</v>
      </c>
      <c r="K124" s="245" t="s">
        <v>221</v>
      </c>
      <c r="L124" s="246" t="s">
        <v>207</v>
      </c>
      <c r="M124" s="243">
        <v>44926</v>
      </c>
      <c r="N124" s="242" t="s">
        <v>4296</v>
      </c>
      <c r="O124" s="242" t="s">
        <v>3074</v>
      </c>
      <c r="P124" s="242" t="s">
        <v>1258</v>
      </c>
      <c r="Q124" s="242" t="s">
        <v>416</v>
      </c>
      <c r="R124" s="242" t="s">
        <v>247</v>
      </c>
      <c r="S124" s="119" t="s">
        <v>209</v>
      </c>
      <c r="T124" s="118" t="s">
        <v>4295</v>
      </c>
      <c r="U124" s="115">
        <v>0</v>
      </c>
      <c r="V124" s="115">
        <v>0</v>
      </c>
      <c r="W124" s="115">
        <v>0</v>
      </c>
      <c r="X124" s="115">
        <v>0</v>
      </c>
      <c r="Y124" s="115">
        <v>0</v>
      </c>
      <c r="Z124" s="115">
        <v>0</v>
      </c>
      <c r="AA124" s="115">
        <v>0</v>
      </c>
      <c r="AB124" s="115">
        <v>0</v>
      </c>
      <c r="AC124" s="114" t="s">
        <v>207</v>
      </c>
    </row>
    <row r="125" spans="1:29" x14ac:dyDescent="0.25">
      <c r="A125" s="242" t="s">
        <v>3558</v>
      </c>
      <c r="B125" s="242" t="s">
        <v>3557</v>
      </c>
      <c r="C125" s="242" t="s">
        <v>217</v>
      </c>
      <c r="D125" s="242" t="s">
        <v>1254</v>
      </c>
      <c r="E125" s="243">
        <v>44562</v>
      </c>
      <c r="F125" s="243">
        <v>44926</v>
      </c>
      <c r="G125" s="242">
        <v>2022</v>
      </c>
      <c r="H125" s="116">
        <v>13790</v>
      </c>
      <c r="I125" s="117" t="s">
        <v>207</v>
      </c>
      <c r="J125" s="244">
        <v>45433</v>
      </c>
      <c r="K125" s="245" t="s">
        <v>221</v>
      </c>
      <c r="L125" s="246" t="s">
        <v>207</v>
      </c>
      <c r="M125" s="243">
        <v>44926</v>
      </c>
      <c r="N125" s="242" t="s">
        <v>3556</v>
      </c>
      <c r="O125" s="242" t="s">
        <v>297</v>
      </c>
      <c r="P125" s="242" t="s">
        <v>3555</v>
      </c>
      <c r="Q125" s="242" t="s">
        <v>279</v>
      </c>
      <c r="R125" s="242" t="s">
        <v>247</v>
      </c>
      <c r="S125" s="119" t="s">
        <v>209</v>
      </c>
      <c r="T125" s="118" t="s">
        <v>3554</v>
      </c>
      <c r="U125" s="117" t="s">
        <v>207</v>
      </c>
      <c r="V125" s="115">
        <v>0</v>
      </c>
      <c r="W125" s="115">
        <v>0</v>
      </c>
      <c r="X125" s="115">
        <v>0</v>
      </c>
      <c r="Y125" s="115">
        <v>0</v>
      </c>
      <c r="Z125" s="115">
        <v>0</v>
      </c>
      <c r="AA125" s="115">
        <v>0</v>
      </c>
      <c r="AB125" s="115">
        <v>0</v>
      </c>
      <c r="AC125" s="114" t="s">
        <v>207</v>
      </c>
    </row>
    <row r="126" spans="1:29" x14ac:dyDescent="0.25">
      <c r="A126" s="242" t="s">
        <v>1766</v>
      </c>
      <c r="B126" s="242" t="s">
        <v>1765</v>
      </c>
      <c r="C126" s="242" t="s">
        <v>258</v>
      </c>
      <c r="D126" s="242" t="s">
        <v>1254</v>
      </c>
      <c r="E126" s="244">
        <v>44789</v>
      </c>
      <c r="F126" s="244">
        <v>45153</v>
      </c>
      <c r="G126" s="242">
        <v>2023</v>
      </c>
      <c r="H126" s="116">
        <v>17950</v>
      </c>
      <c r="I126" s="117" t="s">
        <v>207</v>
      </c>
      <c r="J126" s="244">
        <v>45433</v>
      </c>
      <c r="K126" s="245" t="s">
        <v>221</v>
      </c>
      <c r="L126" s="246" t="s">
        <v>207</v>
      </c>
      <c r="M126" s="244">
        <v>45153</v>
      </c>
      <c r="N126" s="242" t="s">
        <v>1764</v>
      </c>
      <c r="O126" s="242" t="s">
        <v>1647</v>
      </c>
      <c r="P126" s="242" t="s">
        <v>267</v>
      </c>
      <c r="Q126" s="242" t="s">
        <v>478</v>
      </c>
      <c r="R126" s="242" t="s">
        <v>247</v>
      </c>
      <c r="S126" s="119" t="s">
        <v>209</v>
      </c>
      <c r="T126" s="118" t="s">
        <v>1763</v>
      </c>
      <c r="U126" s="117" t="s">
        <v>207</v>
      </c>
      <c r="V126" s="115">
        <v>0</v>
      </c>
      <c r="W126" s="115">
        <v>0</v>
      </c>
      <c r="X126" s="115">
        <v>0</v>
      </c>
      <c r="Y126" s="115">
        <v>0</v>
      </c>
      <c r="Z126" s="115">
        <v>0</v>
      </c>
      <c r="AA126" s="115">
        <v>15450</v>
      </c>
      <c r="AB126" s="115">
        <v>0</v>
      </c>
      <c r="AC126" s="114" t="s">
        <v>207</v>
      </c>
    </row>
    <row r="127" spans="1:29" x14ac:dyDescent="0.25">
      <c r="A127" s="242" t="s">
        <v>1747</v>
      </c>
      <c r="B127" s="242" t="s">
        <v>1746</v>
      </c>
      <c r="C127" s="242" t="s">
        <v>258</v>
      </c>
      <c r="D127" s="242" t="s">
        <v>1254</v>
      </c>
      <c r="E127" s="244">
        <v>44866</v>
      </c>
      <c r="F127" s="244">
        <v>45230</v>
      </c>
      <c r="G127" s="242">
        <v>2023</v>
      </c>
      <c r="H127" s="116">
        <v>32075</v>
      </c>
      <c r="I127" s="117" t="s">
        <v>207</v>
      </c>
      <c r="J127" s="244">
        <v>45433</v>
      </c>
      <c r="K127" s="245" t="s">
        <v>221</v>
      </c>
      <c r="L127" s="246" t="s">
        <v>207</v>
      </c>
      <c r="M127" s="244">
        <v>45230</v>
      </c>
      <c r="N127" s="242" t="s">
        <v>1745</v>
      </c>
      <c r="O127" s="242" t="s">
        <v>289</v>
      </c>
      <c r="P127" s="242" t="s">
        <v>220</v>
      </c>
      <c r="Q127" s="242" t="s">
        <v>461</v>
      </c>
      <c r="R127" s="242" t="s">
        <v>247</v>
      </c>
      <c r="S127" s="119" t="s">
        <v>209</v>
      </c>
      <c r="T127" s="118" t="s">
        <v>1744</v>
      </c>
      <c r="U127" s="117" t="s">
        <v>207</v>
      </c>
      <c r="V127" s="115">
        <v>0</v>
      </c>
      <c r="W127" s="115">
        <v>0</v>
      </c>
      <c r="X127" s="115">
        <v>0</v>
      </c>
      <c r="Y127" s="115">
        <v>0</v>
      </c>
      <c r="Z127" s="115">
        <v>0</v>
      </c>
      <c r="AA127" s="115">
        <v>32075</v>
      </c>
      <c r="AB127" s="115">
        <v>0</v>
      </c>
      <c r="AC127" s="114" t="s">
        <v>207</v>
      </c>
    </row>
    <row r="128" spans="1:29" x14ac:dyDescent="0.25">
      <c r="A128" s="242" t="s">
        <v>1681</v>
      </c>
      <c r="B128" s="242" t="s">
        <v>1680</v>
      </c>
      <c r="C128" s="242" t="s">
        <v>258</v>
      </c>
      <c r="D128" s="242" t="s">
        <v>1254</v>
      </c>
      <c r="E128" s="244">
        <v>44743</v>
      </c>
      <c r="F128" s="244">
        <v>45107</v>
      </c>
      <c r="G128" s="242">
        <v>2023</v>
      </c>
      <c r="H128" s="116">
        <v>39057</v>
      </c>
      <c r="I128" s="117" t="s">
        <v>207</v>
      </c>
      <c r="J128" s="244">
        <v>45433</v>
      </c>
      <c r="K128" s="245" t="s">
        <v>221</v>
      </c>
      <c r="L128" s="246" t="s">
        <v>207</v>
      </c>
      <c r="M128" s="244">
        <v>45107</v>
      </c>
      <c r="N128" s="242" t="s">
        <v>1679</v>
      </c>
      <c r="O128" s="242" t="s">
        <v>1565</v>
      </c>
      <c r="P128" s="242" t="s">
        <v>267</v>
      </c>
      <c r="Q128" s="242" t="s">
        <v>461</v>
      </c>
      <c r="R128" s="242" t="s">
        <v>247</v>
      </c>
      <c r="S128" s="119" t="s">
        <v>209</v>
      </c>
      <c r="T128" s="118" t="s">
        <v>1678</v>
      </c>
      <c r="U128" s="117" t="s">
        <v>207</v>
      </c>
      <c r="V128" s="115">
        <v>0</v>
      </c>
      <c r="W128" s="115">
        <v>0</v>
      </c>
      <c r="X128" s="115">
        <v>0</v>
      </c>
      <c r="Y128" s="115">
        <v>0</v>
      </c>
      <c r="Z128" s="115">
        <v>0</v>
      </c>
      <c r="AA128" s="115">
        <v>36637</v>
      </c>
      <c r="AB128" s="115">
        <v>0</v>
      </c>
      <c r="AC128" s="114" t="s">
        <v>207</v>
      </c>
    </row>
    <row r="129" spans="1:29" x14ac:dyDescent="0.25">
      <c r="A129" s="242" t="s">
        <v>1358</v>
      </c>
      <c r="B129" s="242" t="s">
        <v>1356</v>
      </c>
      <c r="C129" s="242" t="s">
        <v>229</v>
      </c>
      <c r="D129" s="242" t="s">
        <v>1254</v>
      </c>
      <c r="E129" s="243">
        <v>43946</v>
      </c>
      <c r="F129" s="243">
        <v>44310</v>
      </c>
      <c r="G129" s="242">
        <v>2021</v>
      </c>
      <c r="H129" s="116">
        <v>31945</v>
      </c>
      <c r="I129" s="117">
        <v>5619</v>
      </c>
      <c r="J129" s="244">
        <v>45433</v>
      </c>
      <c r="K129" s="245" t="s">
        <v>221</v>
      </c>
      <c r="L129" s="246" t="s">
        <v>207</v>
      </c>
      <c r="M129" s="243">
        <v>44310</v>
      </c>
      <c r="N129" s="242" t="s">
        <v>1355</v>
      </c>
      <c r="O129" s="242" t="s">
        <v>1333</v>
      </c>
      <c r="P129" s="242" t="s">
        <v>255</v>
      </c>
      <c r="Q129" s="242" t="s">
        <v>211</v>
      </c>
      <c r="R129" s="242" t="s">
        <v>210</v>
      </c>
      <c r="S129" s="119" t="s">
        <v>209</v>
      </c>
      <c r="T129" s="118" t="s">
        <v>1354</v>
      </c>
      <c r="U129" s="115">
        <v>0</v>
      </c>
      <c r="V129" s="115">
        <v>0</v>
      </c>
      <c r="W129" s="115">
        <v>0</v>
      </c>
      <c r="X129" s="115">
        <v>0</v>
      </c>
      <c r="Y129" s="115">
        <v>0</v>
      </c>
      <c r="Z129" s="115">
        <v>0</v>
      </c>
      <c r="AA129" s="115">
        <v>0</v>
      </c>
      <c r="AB129" s="115">
        <v>0</v>
      </c>
      <c r="AC129" s="114" t="s">
        <v>207</v>
      </c>
    </row>
    <row r="130" spans="1:29" x14ac:dyDescent="0.25">
      <c r="A130" s="242" t="s">
        <v>1357</v>
      </c>
      <c r="B130" s="242" t="s">
        <v>1356</v>
      </c>
      <c r="C130" s="242" t="s">
        <v>229</v>
      </c>
      <c r="D130" s="242" t="s">
        <v>1254</v>
      </c>
      <c r="E130" s="243">
        <v>44311</v>
      </c>
      <c r="F130" s="243">
        <v>44675</v>
      </c>
      <c r="G130" s="242">
        <v>2022</v>
      </c>
      <c r="H130" s="116">
        <v>33248</v>
      </c>
      <c r="I130" s="117">
        <v>5848</v>
      </c>
      <c r="J130" s="244">
        <v>45433</v>
      </c>
      <c r="K130" s="245" t="s">
        <v>221</v>
      </c>
      <c r="L130" s="246" t="s">
        <v>207</v>
      </c>
      <c r="M130" s="243">
        <v>44675</v>
      </c>
      <c r="N130" s="242" t="s">
        <v>1355</v>
      </c>
      <c r="O130" s="242" t="s">
        <v>1333</v>
      </c>
      <c r="P130" s="242" t="s">
        <v>255</v>
      </c>
      <c r="Q130" s="242" t="s">
        <v>211</v>
      </c>
      <c r="R130" s="242" t="s">
        <v>210</v>
      </c>
      <c r="S130" s="119" t="s">
        <v>209</v>
      </c>
      <c r="T130" s="118" t="s">
        <v>1354</v>
      </c>
      <c r="U130" s="115">
        <v>0</v>
      </c>
      <c r="V130" s="115">
        <v>0</v>
      </c>
      <c r="W130" s="115">
        <v>0</v>
      </c>
      <c r="X130" s="115">
        <v>0</v>
      </c>
      <c r="Y130" s="115">
        <v>0</v>
      </c>
      <c r="Z130" s="115">
        <v>0</v>
      </c>
      <c r="AA130" s="115">
        <v>8523</v>
      </c>
      <c r="AB130" s="115">
        <v>0</v>
      </c>
      <c r="AC130" s="114" t="s">
        <v>207</v>
      </c>
    </row>
    <row r="131" spans="1:29" x14ac:dyDescent="0.25">
      <c r="A131" s="242" t="s">
        <v>2133</v>
      </c>
      <c r="B131" s="242" t="s">
        <v>2130</v>
      </c>
      <c r="C131" s="242" t="s">
        <v>229</v>
      </c>
      <c r="D131" s="242" t="s">
        <v>1254</v>
      </c>
      <c r="E131" s="243">
        <v>43770</v>
      </c>
      <c r="F131" s="243">
        <v>44135</v>
      </c>
      <c r="G131" s="242">
        <v>2020</v>
      </c>
      <c r="H131" s="116">
        <v>1250819</v>
      </c>
      <c r="I131" s="117">
        <v>219995</v>
      </c>
      <c r="J131" s="244">
        <v>45419</v>
      </c>
      <c r="K131" s="245" t="s">
        <v>221</v>
      </c>
      <c r="L131" s="246" t="s">
        <v>207</v>
      </c>
      <c r="M131" s="243">
        <v>44135</v>
      </c>
      <c r="N131" s="242" t="s">
        <v>2129</v>
      </c>
      <c r="O131" s="242" t="s">
        <v>2128</v>
      </c>
      <c r="P131" s="242" t="s">
        <v>1272</v>
      </c>
      <c r="Q131" s="242" t="s">
        <v>461</v>
      </c>
      <c r="R131" s="242" t="s">
        <v>247</v>
      </c>
      <c r="S131" s="119" t="s">
        <v>209</v>
      </c>
      <c r="T131" s="118" t="s">
        <v>2127</v>
      </c>
      <c r="U131" s="115">
        <v>0</v>
      </c>
      <c r="V131" s="115">
        <v>0</v>
      </c>
      <c r="W131" s="115">
        <v>0</v>
      </c>
      <c r="X131" s="115">
        <v>0</v>
      </c>
      <c r="Y131" s="115">
        <v>0</v>
      </c>
      <c r="Z131" s="115">
        <v>0</v>
      </c>
      <c r="AA131" s="115">
        <v>320546</v>
      </c>
      <c r="AB131" s="115">
        <v>283836</v>
      </c>
      <c r="AC131" s="114" t="s">
        <v>207</v>
      </c>
    </row>
    <row r="132" spans="1:29" x14ac:dyDescent="0.25">
      <c r="A132" s="242" t="s">
        <v>2132</v>
      </c>
      <c r="B132" s="242" t="s">
        <v>2130</v>
      </c>
      <c r="C132" s="242" t="s">
        <v>229</v>
      </c>
      <c r="D132" s="242" t="s">
        <v>1254</v>
      </c>
      <c r="E132" s="243">
        <v>44136</v>
      </c>
      <c r="F132" s="243">
        <v>44500</v>
      </c>
      <c r="G132" s="242">
        <v>2021</v>
      </c>
      <c r="H132" s="116">
        <v>368435</v>
      </c>
      <c r="I132" s="117">
        <v>64801</v>
      </c>
      <c r="J132" s="244">
        <v>45419</v>
      </c>
      <c r="K132" s="245" t="s">
        <v>221</v>
      </c>
      <c r="L132" s="246" t="s">
        <v>207</v>
      </c>
      <c r="M132" s="243">
        <v>44500</v>
      </c>
      <c r="N132" s="242" t="s">
        <v>2129</v>
      </c>
      <c r="O132" s="242" t="s">
        <v>2128</v>
      </c>
      <c r="P132" s="242" t="s">
        <v>1272</v>
      </c>
      <c r="Q132" s="242" t="s">
        <v>461</v>
      </c>
      <c r="R132" s="242" t="s">
        <v>247</v>
      </c>
      <c r="S132" s="119" t="s">
        <v>209</v>
      </c>
      <c r="T132" s="118" t="s">
        <v>2127</v>
      </c>
      <c r="U132" s="115">
        <v>0</v>
      </c>
      <c r="V132" s="115">
        <v>0</v>
      </c>
      <c r="W132" s="115">
        <v>0</v>
      </c>
      <c r="X132" s="115">
        <v>0</v>
      </c>
      <c r="Y132" s="115">
        <v>0</v>
      </c>
      <c r="Z132" s="115">
        <v>0</v>
      </c>
      <c r="AA132" s="115">
        <v>1500</v>
      </c>
      <c r="AB132" s="115">
        <v>177000</v>
      </c>
      <c r="AC132" s="114" t="s">
        <v>207</v>
      </c>
    </row>
    <row r="133" spans="1:29" x14ac:dyDescent="0.25">
      <c r="A133" s="242" t="s">
        <v>2131</v>
      </c>
      <c r="B133" s="242" t="s">
        <v>2130</v>
      </c>
      <c r="C133" s="242" t="s">
        <v>229</v>
      </c>
      <c r="D133" s="242" t="s">
        <v>1254</v>
      </c>
      <c r="E133" s="243">
        <v>44501</v>
      </c>
      <c r="F133" s="243">
        <v>44865</v>
      </c>
      <c r="G133" s="242">
        <v>2022</v>
      </c>
      <c r="H133" s="116">
        <v>150518</v>
      </c>
      <c r="I133" s="117">
        <v>26474</v>
      </c>
      <c r="J133" s="244">
        <v>45419</v>
      </c>
      <c r="K133" s="245" t="s">
        <v>221</v>
      </c>
      <c r="L133" s="246" t="s">
        <v>207</v>
      </c>
      <c r="M133" s="243">
        <v>44865</v>
      </c>
      <c r="N133" s="242" t="s">
        <v>2129</v>
      </c>
      <c r="O133" s="242" t="s">
        <v>2128</v>
      </c>
      <c r="P133" s="242" t="s">
        <v>1272</v>
      </c>
      <c r="Q133" s="242" t="s">
        <v>461</v>
      </c>
      <c r="R133" s="242" t="s">
        <v>247</v>
      </c>
      <c r="S133" s="119" t="s">
        <v>209</v>
      </c>
      <c r="T133" s="118" t="s">
        <v>2127</v>
      </c>
      <c r="U133" s="115">
        <v>0</v>
      </c>
      <c r="V133" s="115">
        <v>0</v>
      </c>
      <c r="W133" s="115">
        <v>0</v>
      </c>
      <c r="X133" s="115">
        <v>0</v>
      </c>
      <c r="Y133" s="115">
        <v>0</v>
      </c>
      <c r="Z133" s="115">
        <v>0</v>
      </c>
      <c r="AA133" s="115">
        <v>0</v>
      </c>
      <c r="AB133" s="115">
        <v>120539</v>
      </c>
      <c r="AC133" s="114" t="s">
        <v>207</v>
      </c>
    </row>
    <row r="134" spans="1:29" x14ac:dyDescent="0.25">
      <c r="A134" s="242" t="s">
        <v>4443</v>
      </c>
      <c r="B134" s="242" t="s">
        <v>4442</v>
      </c>
      <c r="C134" s="242" t="s">
        <v>217</v>
      </c>
      <c r="D134" s="242" t="s">
        <v>1254</v>
      </c>
      <c r="E134" s="243">
        <v>44287</v>
      </c>
      <c r="F134" s="243">
        <v>45199</v>
      </c>
      <c r="G134" s="242">
        <v>2023</v>
      </c>
      <c r="H134" s="116">
        <v>54037</v>
      </c>
      <c r="I134" s="117" t="s">
        <v>207</v>
      </c>
      <c r="J134" s="244">
        <v>45405</v>
      </c>
      <c r="K134" s="245" t="s">
        <v>221</v>
      </c>
      <c r="L134" s="246" t="s">
        <v>207</v>
      </c>
      <c r="M134" s="243">
        <v>45199</v>
      </c>
      <c r="N134" s="242" t="s">
        <v>4441</v>
      </c>
      <c r="O134" s="242" t="s">
        <v>4440</v>
      </c>
      <c r="P134" s="242" t="s">
        <v>325</v>
      </c>
      <c r="Q134" s="242" t="s">
        <v>332</v>
      </c>
      <c r="R134" s="242" t="s">
        <v>247</v>
      </c>
      <c r="S134" s="119" t="s">
        <v>209</v>
      </c>
      <c r="T134" s="118" t="s">
        <v>4439</v>
      </c>
      <c r="U134" s="117" t="s">
        <v>207</v>
      </c>
      <c r="V134" s="115">
        <v>0</v>
      </c>
      <c r="W134" s="115">
        <v>0</v>
      </c>
      <c r="X134" s="115">
        <v>0</v>
      </c>
      <c r="Y134" s="115">
        <v>0</v>
      </c>
      <c r="Z134" s="115">
        <v>0</v>
      </c>
      <c r="AA134" s="115">
        <v>20345</v>
      </c>
      <c r="AB134" s="115">
        <v>0</v>
      </c>
      <c r="AC134" s="114" t="s">
        <v>207</v>
      </c>
    </row>
    <row r="135" spans="1:29" x14ac:dyDescent="0.25">
      <c r="A135" s="242" t="s">
        <v>1559</v>
      </c>
      <c r="B135" s="242" t="s">
        <v>1558</v>
      </c>
      <c r="C135" s="242" t="s">
        <v>503</v>
      </c>
      <c r="D135" s="242" t="s">
        <v>1254</v>
      </c>
      <c r="E135" s="244">
        <v>45211</v>
      </c>
      <c r="F135" s="244">
        <v>45237</v>
      </c>
      <c r="G135" s="242">
        <v>2023</v>
      </c>
      <c r="H135" s="116">
        <v>29969</v>
      </c>
      <c r="I135" s="117" t="s">
        <v>207</v>
      </c>
      <c r="J135" s="244">
        <v>45391</v>
      </c>
      <c r="K135" s="245" t="s">
        <v>221</v>
      </c>
      <c r="L135" s="246" t="s">
        <v>207</v>
      </c>
      <c r="M135" s="244">
        <v>45237</v>
      </c>
      <c r="N135" s="242" t="s">
        <v>1557</v>
      </c>
      <c r="O135" s="242" t="s">
        <v>1386</v>
      </c>
      <c r="P135" s="242" t="s">
        <v>267</v>
      </c>
      <c r="Q135" s="242" t="s">
        <v>500</v>
      </c>
      <c r="R135" s="242" t="s">
        <v>210</v>
      </c>
      <c r="S135" s="119" t="s">
        <v>209</v>
      </c>
      <c r="T135" s="118" t="s">
        <v>1556</v>
      </c>
      <c r="U135" s="117" t="s">
        <v>207</v>
      </c>
      <c r="V135" s="115">
        <v>0</v>
      </c>
      <c r="W135" s="115">
        <v>0</v>
      </c>
      <c r="X135" s="115">
        <v>0</v>
      </c>
      <c r="Y135" s="115">
        <v>0</v>
      </c>
      <c r="Z135" s="115">
        <v>0</v>
      </c>
      <c r="AA135" s="115">
        <v>0</v>
      </c>
      <c r="AB135" s="115">
        <v>0</v>
      </c>
      <c r="AC135" s="114" t="s">
        <v>207</v>
      </c>
    </row>
    <row r="136" spans="1:29" x14ac:dyDescent="0.25">
      <c r="A136" s="242" t="s">
        <v>1359</v>
      </c>
      <c r="B136" s="242" t="s">
        <v>1356</v>
      </c>
      <c r="C136" s="242" t="s">
        <v>229</v>
      </c>
      <c r="D136" s="242" t="s">
        <v>1254</v>
      </c>
      <c r="E136" s="243">
        <v>43763</v>
      </c>
      <c r="F136" s="243">
        <v>43945</v>
      </c>
      <c r="G136" s="242">
        <v>2020</v>
      </c>
      <c r="H136" s="116">
        <v>97189</v>
      </c>
      <c r="I136" s="117">
        <v>17094</v>
      </c>
      <c r="J136" s="244">
        <v>45391</v>
      </c>
      <c r="K136" s="245" t="s">
        <v>221</v>
      </c>
      <c r="L136" s="246" t="s">
        <v>207</v>
      </c>
      <c r="M136" s="243">
        <v>43945</v>
      </c>
      <c r="N136" s="242" t="s">
        <v>1355</v>
      </c>
      <c r="O136" s="242" t="s">
        <v>1333</v>
      </c>
      <c r="P136" s="242" t="s">
        <v>255</v>
      </c>
      <c r="Q136" s="242" t="s">
        <v>211</v>
      </c>
      <c r="R136" s="242" t="s">
        <v>210</v>
      </c>
      <c r="S136" s="119" t="s">
        <v>209</v>
      </c>
      <c r="T136" s="118" t="s">
        <v>1354</v>
      </c>
      <c r="U136" s="115">
        <v>0</v>
      </c>
      <c r="V136" s="115">
        <v>0</v>
      </c>
      <c r="W136" s="115">
        <v>0</v>
      </c>
      <c r="X136" s="115">
        <v>0</v>
      </c>
      <c r="Y136" s="115">
        <v>0</v>
      </c>
      <c r="Z136" s="115">
        <v>0</v>
      </c>
      <c r="AA136" s="115">
        <v>68338</v>
      </c>
      <c r="AB136" s="115">
        <v>0</v>
      </c>
      <c r="AC136" s="114" t="s">
        <v>207</v>
      </c>
    </row>
    <row r="137" spans="1:29" x14ac:dyDescent="0.25">
      <c r="A137" s="242" t="s">
        <v>1353</v>
      </c>
      <c r="B137" s="242" t="s">
        <v>1350</v>
      </c>
      <c r="C137" s="242" t="s">
        <v>229</v>
      </c>
      <c r="D137" s="242" t="s">
        <v>1254</v>
      </c>
      <c r="E137" s="243">
        <v>43763</v>
      </c>
      <c r="F137" s="243">
        <v>43945</v>
      </c>
      <c r="G137" s="242">
        <v>2020</v>
      </c>
      <c r="H137" s="116">
        <v>366335</v>
      </c>
      <c r="I137" s="117">
        <v>64431</v>
      </c>
      <c r="J137" s="244">
        <v>45391</v>
      </c>
      <c r="K137" s="245" t="s">
        <v>221</v>
      </c>
      <c r="L137" s="246" t="s">
        <v>207</v>
      </c>
      <c r="M137" s="243">
        <v>43945</v>
      </c>
      <c r="N137" s="242" t="s">
        <v>1349</v>
      </c>
      <c r="O137" s="242" t="s">
        <v>1333</v>
      </c>
      <c r="P137" s="242" t="s">
        <v>255</v>
      </c>
      <c r="Q137" s="242" t="s">
        <v>211</v>
      </c>
      <c r="R137" s="242" t="s">
        <v>210</v>
      </c>
      <c r="S137" s="119" t="s">
        <v>209</v>
      </c>
      <c r="T137" s="118" t="s">
        <v>1348</v>
      </c>
      <c r="U137" s="115">
        <v>0</v>
      </c>
      <c r="V137" s="115">
        <v>0</v>
      </c>
      <c r="W137" s="115">
        <v>0</v>
      </c>
      <c r="X137" s="115">
        <v>0</v>
      </c>
      <c r="Y137" s="115">
        <v>0</v>
      </c>
      <c r="Z137" s="115">
        <v>0</v>
      </c>
      <c r="AA137" s="115">
        <v>54315</v>
      </c>
      <c r="AB137" s="115">
        <v>0</v>
      </c>
      <c r="AC137" s="114" t="s">
        <v>207</v>
      </c>
    </row>
    <row r="138" spans="1:29" x14ac:dyDescent="0.25">
      <c r="A138" s="242" t="s">
        <v>1352</v>
      </c>
      <c r="B138" s="242" t="s">
        <v>1350</v>
      </c>
      <c r="C138" s="242" t="s">
        <v>229</v>
      </c>
      <c r="D138" s="242" t="s">
        <v>1254</v>
      </c>
      <c r="E138" s="243">
        <v>43946</v>
      </c>
      <c r="F138" s="243">
        <v>44310</v>
      </c>
      <c r="G138" s="242">
        <v>2021</v>
      </c>
      <c r="H138" s="116">
        <v>77855</v>
      </c>
      <c r="I138" s="117">
        <v>13693</v>
      </c>
      <c r="J138" s="244">
        <v>45391</v>
      </c>
      <c r="K138" s="245" t="s">
        <v>221</v>
      </c>
      <c r="L138" s="246" t="s">
        <v>207</v>
      </c>
      <c r="M138" s="243">
        <v>43945</v>
      </c>
      <c r="N138" s="242" t="s">
        <v>1349</v>
      </c>
      <c r="O138" s="242" t="s">
        <v>1333</v>
      </c>
      <c r="P138" s="242" t="s">
        <v>255</v>
      </c>
      <c r="Q138" s="242" t="s">
        <v>211</v>
      </c>
      <c r="R138" s="242" t="s">
        <v>210</v>
      </c>
      <c r="S138" s="119" t="s">
        <v>209</v>
      </c>
      <c r="T138" s="118" t="s">
        <v>1348</v>
      </c>
      <c r="U138" s="115">
        <v>0</v>
      </c>
      <c r="V138" s="115">
        <v>0</v>
      </c>
      <c r="W138" s="115">
        <v>0</v>
      </c>
      <c r="X138" s="115">
        <v>0</v>
      </c>
      <c r="Y138" s="115">
        <v>0</v>
      </c>
      <c r="Z138" s="115">
        <v>0</v>
      </c>
      <c r="AA138" s="115">
        <v>56553</v>
      </c>
      <c r="AB138" s="115">
        <v>0</v>
      </c>
      <c r="AC138" s="114" t="s">
        <v>207</v>
      </c>
    </row>
    <row r="139" spans="1:29" x14ac:dyDescent="0.25">
      <c r="A139" s="242" t="s">
        <v>1351</v>
      </c>
      <c r="B139" s="242" t="s">
        <v>1350</v>
      </c>
      <c r="C139" s="242" t="s">
        <v>229</v>
      </c>
      <c r="D139" s="242" t="s">
        <v>1254</v>
      </c>
      <c r="E139" s="243">
        <v>44311</v>
      </c>
      <c r="F139" s="243">
        <v>44675</v>
      </c>
      <c r="G139" s="242">
        <v>2022</v>
      </c>
      <c r="H139" s="116">
        <v>80287</v>
      </c>
      <c r="I139" s="117">
        <v>14121</v>
      </c>
      <c r="J139" s="244">
        <v>45391</v>
      </c>
      <c r="K139" s="245" t="s">
        <v>221</v>
      </c>
      <c r="L139" s="246" t="s">
        <v>207</v>
      </c>
      <c r="M139" s="243">
        <v>43945</v>
      </c>
      <c r="N139" s="242" t="s">
        <v>1349</v>
      </c>
      <c r="O139" s="242" t="s">
        <v>1333</v>
      </c>
      <c r="P139" s="242" t="s">
        <v>255</v>
      </c>
      <c r="Q139" s="242" t="s">
        <v>211</v>
      </c>
      <c r="R139" s="242" t="s">
        <v>210</v>
      </c>
      <c r="S139" s="119" t="s">
        <v>209</v>
      </c>
      <c r="T139" s="118" t="s">
        <v>1348</v>
      </c>
      <c r="U139" s="115">
        <v>0</v>
      </c>
      <c r="V139" s="115">
        <v>0</v>
      </c>
      <c r="W139" s="115">
        <v>0</v>
      </c>
      <c r="X139" s="115">
        <v>0</v>
      </c>
      <c r="Y139" s="115">
        <v>0</v>
      </c>
      <c r="Z139" s="115">
        <v>0</v>
      </c>
      <c r="AA139" s="115">
        <v>63666</v>
      </c>
      <c r="AB139" s="115">
        <v>0</v>
      </c>
      <c r="AC139" s="114" t="s">
        <v>207</v>
      </c>
    </row>
    <row r="140" spans="1:29" x14ac:dyDescent="0.25">
      <c r="A140" s="242" t="s">
        <v>3969</v>
      </c>
      <c r="B140" s="242" t="s">
        <v>3963</v>
      </c>
      <c r="C140" s="242" t="s">
        <v>229</v>
      </c>
      <c r="D140" s="242" t="s">
        <v>1254</v>
      </c>
      <c r="E140" s="243">
        <v>42664</v>
      </c>
      <c r="F140" s="243">
        <v>43028</v>
      </c>
      <c r="G140" s="242">
        <v>2017</v>
      </c>
      <c r="H140" s="116">
        <v>27696</v>
      </c>
      <c r="I140" s="117">
        <v>5013</v>
      </c>
      <c r="J140" s="244">
        <v>45377</v>
      </c>
      <c r="K140" s="245" t="s">
        <v>221</v>
      </c>
      <c r="L140" s="246" t="s">
        <v>207</v>
      </c>
      <c r="M140" s="243">
        <v>43028</v>
      </c>
      <c r="N140" s="242" t="s">
        <v>3962</v>
      </c>
      <c r="O140" s="242" t="s">
        <v>3961</v>
      </c>
      <c r="P140" s="242" t="s">
        <v>1258</v>
      </c>
      <c r="Q140" s="242" t="s">
        <v>855</v>
      </c>
      <c r="R140" s="242" t="s">
        <v>247</v>
      </c>
      <c r="S140" s="119" t="s">
        <v>209</v>
      </c>
      <c r="T140" s="118" t="s">
        <v>3960</v>
      </c>
      <c r="U140" s="115">
        <v>0</v>
      </c>
      <c r="V140" s="115">
        <v>0</v>
      </c>
      <c r="W140" s="115">
        <v>0</v>
      </c>
      <c r="X140" s="115">
        <v>0</v>
      </c>
      <c r="Y140" s="115">
        <v>0</v>
      </c>
      <c r="Z140" s="115">
        <v>0</v>
      </c>
      <c r="AA140" s="115">
        <v>22683</v>
      </c>
      <c r="AB140" s="115">
        <v>0</v>
      </c>
      <c r="AC140" s="114" t="s">
        <v>207</v>
      </c>
    </row>
    <row r="141" spans="1:29" x14ac:dyDescent="0.25">
      <c r="A141" s="242" t="s">
        <v>3968</v>
      </c>
      <c r="B141" s="242" t="s">
        <v>3963</v>
      </c>
      <c r="C141" s="242" t="s">
        <v>229</v>
      </c>
      <c r="D141" s="242" t="s">
        <v>1254</v>
      </c>
      <c r="E141" s="243">
        <v>43029</v>
      </c>
      <c r="F141" s="243">
        <v>43393</v>
      </c>
      <c r="G141" s="242">
        <v>2018</v>
      </c>
      <c r="H141" s="116">
        <v>32816</v>
      </c>
      <c r="I141" s="117">
        <v>5940</v>
      </c>
      <c r="J141" s="244">
        <v>45377</v>
      </c>
      <c r="K141" s="245" t="s">
        <v>221</v>
      </c>
      <c r="L141" s="246" t="s">
        <v>207</v>
      </c>
      <c r="M141" s="243">
        <v>43393</v>
      </c>
      <c r="N141" s="242" t="s">
        <v>3962</v>
      </c>
      <c r="O141" s="242" t="s">
        <v>3961</v>
      </c>
      <c r="P141" s="242" t="s">
        <v>1258</v>
      </c>
      <c r="Q141" s="242" t="s">
        <v>855</v>
      </c>
      <c r="R141" s="242" t="s">
        <v>247</v>
      </c>
      <c r="S141" s="119" t="s">
        <v>209</v>
      </c>
      <c r="T141" s="118" t="s">
        <v>3960</v>
      </c>
      <c r="U141" s="115">
        <v>0</v>
      </c>
      <c r="V141" s="115">
        <v>0</v>
      </c>
      <c r="W141" s="115">
        <v>0</v>
      </c>
      <c r="X141" s="115">
        <v>0</v>
      </c>
      <c r="Y141" s="115">
        <v>0</v>
      </c>
      <c r="Z141" s="115">
        <v>0</v>
      </c>
      <c r="AA141" s="115">
        <v>26876</v>
      </c>
      <c r="AB141" s="115">
        <v>0</v>
      </c>
      <c r="AC141" s="114" t="s">
        <v>207</v>
      </c>
    </row>
    <row r="142" spans="1:29" x14ac:dyDescent="0.25">
      <c r="A142" s="242" t="s">
        <v>3967</v>
      </c>
      <c r="B142" s="242" t="s">
        <v>3963</v>
      </c>
      <c r="C142" s="242" t="s">
        <v>229</v>
      </c>
      <c r="D142" s="242" t="s">
        <v>1254</v>
      </c>
      <c r="E142" s="243">
        <v>43394</v>
      </c>
      <c r="F142" s="243">
        <v>43758</v>
      </c>
      <c r="G142" s="242">
        <v>2019</v>
      </c>
      <c r="H142" s="116">
        <v>36759</v>
      </c>
      <c r="I142" s="117">
        <v>6654</v>
      </c>
      <c r="J142" s="244">
        <v>45377</v>
      </c>
      <c r="K142" s="245" t="s">
        <v>221</v>
      </c>
      <c r="L142" s="246" t="s">
        <v>207</v>
      </c>
      <c r="M142" s="243">
        <v>43758</v>
      </c>
      <c r="N142" s="242" t="s">
        <v>3962</v>
      </c>
      <c r="O142" s="242" t="s">
        <v>3961</v>
      </c>
      <c r="P142" s="242" t="s">
        <v>1258</v>
      </c>
      <c r="Q142" s="242" t="s">
        <v>855</v>
      </c>
      <c r="R142" s="242" t="s">
        <v>247</v>
      </c>
      <c r="S142" s="119" t="s">
        <v>209</v>
      </c>
      <c r="T142" s="118" t="s">
        <v>3960</v>
      </c>
      <c r="U142" s="115">
        <v>0</v>
      </c>
      <c r="V142" s="115">
        <v>0</v>
      </c>
      <c r="W142" s="115">
        <v>0</v>
      </c>
      <c r="X142" s="115">
        <v>0</v>
      </c>
      <c r="Y142" s="115">
        <v>0</v>
      </c>
      <c r="Z142" s="115">
        <v>0</v>
      </c>
      <c r="AA142" s="115">
        <v>0</v>
      </c>
      <c r="AB142" s="115">
        <v>0</v>
      </c>
      <c r="AC142" s="114" t="s">
        <v>207</v>
      </c>
    </row>
    <row r="143" spans="1:29" x14ac:dyDescent="0.25">
      <c r="A143" s="242" t="s">
        <v>3966</v>
      </c>
      <c r="B143" s="242" t="s">
        <v>3963</v>
      </c>
      <c r="C143" s="242" t="s">
        <v>229</v>
      </c>
      <c r="D143" s="242" t="s">
        <v>1254</v>
      </c>
      <c r="E143" s="243">
        <v>43759</v>
      </c>
      <c r="F143" s="243">
        <v>44124</v>
      </c>
      <c r="G143" s="242">
        <v>2020</v>
      </c>
      <c r="H143" s="116">
        <v>33284</v>
      </c>
      <c r="I143" s="117">
        <v>6025</v>
      </c>
      <c r="J143" s="244">
        <v>45377</v>
      </c>
      <c r="K143" s="245" t="s">
        <v>221</v>
      </c>
      <c r="L143" s="246" t="s">
        <v>207</v>
      </c>
      <c r="M143" s="243">
        <v>44124</v>
      </c>
      <c r="N143" s="242" t="s">
        <v>3962</v>
      </c>
      <c r="O143" s="242" t="s">
        <v>3961</v>
      </c>
      <c r="P143" s="242" t="s">
        <v>1258</v>
      </c>
      <c r="Q143" s="242" t="s">
        <v>855</v>
      </c>
      <c r="R143" s="242" t="s">
        <v>247</v>
      </c>
      <c r="S143" s="119" t="s">
        <v>209</v>
      </c>
      <c r="T143" s="118" t="s">
        <v>3960</v>
      </c>
      <c r="U143" s="115">
        <v>0</v>
      </c>
      <c r="V143" s="115">
        <v>0</v>
      </c>
      <c r="W143" s="115">
        <v>0</v>
      </c>
      <c r="X143" s="115">
        <v>0</v>
      </c>
      <c r="Y143" s="115">
        <v>0</v>
      </c>
      <c r="Z143" s="115">
        <v>0</v>
      </c>
      <c r="AA143" s="115">
        <v>0</v>
      </c>
      <c r="AB143" s="115">
        <v>0</v>
      </c>
      <c r="AC143" s="114" t="s">
        <v>207</v>
      </c>
    </row>
    <row r="144" spans="1:29" x14ac:dyDescent="0.25">
      <c r="A144" s="242" t="s">
        <v>3965</v>
      </c>
      <c r="B144" s="242" t="s">
        <v>3963</v>
      </c>
      <c r="C144" s="242" t="s">
        <v>229</v>
      </c>
      <c r="D144" s="242" t="s">
        <v>1254</v>
      </c>
      <c r="E144" s="243">
        <v>44125</v>
      </c>
      <c r="F144" s="243">
        <v>44489</v>
      </c>
      <c r="G144" s="242">
        <v>2021</v>
      </c>
      <c r="H144" s="116">
        <v>21813</v>
      </c>
      <c r="I144" s="117">
        <v>3949</v>
      </c>
      <c r="J144" s="244">
        <v>45377</v>
      </c>
      <c r="K144" s="245" t="s">
        <v>221</v>
      </c>
      <c r="L144" s="246" t="s">
        <v>207</v>
      </c>
      <c r="M144" s="243">
        <v>44489</v>
      </c>
      <c r="N144" s="242" t="s">
        <v>3962</v>
      </c>
      <c r="O144" s="242" t="s">
        <v>3961</v>
      </c>
      <c r="P144" s="242" t="s">
        <v>1258</v>
      </c>
      <c r="Q144" s="242" t="s">
        <v>855</v>
      </c>
      <c r="R144" s="242" t="s">
        <v>247</v>
      </c>
      <c r="S144" s="119" t="s">
        <v>209</v>
      </c>
      <c r="T144" s="118" t="s">
        <v>3960</v>
      </c>
      <c r="U144" s="115">
        <v>0</v>
      </c>
      <c r="V144" s="115">
        <v>0</v>
      </c>
      <c r="W144" s="115">
        <v>0</v>
      </c>
      <c r="X144" s="115">
        <v>0</v>
      </c>
      <c r="Y144" s="115">
        <v>0</v>
      </c>
      <c r="Z144" s="115">
        <v>0</v>
      </c>
      <c r="AA144" s="115">
        <v>5228</v>
      </c>
      <c r="AB144" s="115">
        <v>0</v>
      </c>
      <c r="AC144" s="114" t="s">
        <v>207</v>
      </c>
    </row>
    <row r="145" spans="1:29" x14ac:dyDescent="0.25">
      <c r="A145" s="242" t="s">
        <v>3964</v>
      </c>
      <c r="B145" s="242" t="s">
        <v>3963</v>
      </c>
      <c r="C145" s="242" t="s">
        <v>229</v>
      </c>
      <c r="D145" s="242" t="s">
        <v>1254</v>
      </c>
      <c r="E145" s="243">
        <v>44490</v>
      </c>
      <c r="F145" s="243">
        <v>44854</v>
      </c>
      <c r="G145" s="242">
        <v>2022</v>
      </c>
      <c r="H145" s="116">
        <v>12578</v>
      </c>
      <c r="I145" s="117">
        <v>2277</v>
      </c>
      <c r="J145" s="244">
        <v>45377</v>
      </c>
      <c r="K145" s="245" t="s">
        <v>221</v>
      </c>
      <c r="L145" s="246" t="s">
        <v>207</v>
      </c>
      <c r="M145" s="243">
        <v>44854</v>
      </c>
      <c r="N145" s="242" t="s">
        <v>3962</v>
      </c>
      <c r="O145" s="242" t="s">
        <v>3961</v>
      </c>
      <c r="P145" s="242" t="s">
        <v>1258</v>
      </c>
      <c r="Q145" s="242" t="s">
        <v>855</v>
      </c>
      <c r="R145" s="242" t="s">
        <v>247</v>
      </c>
      <c r="S145" s="119" t="s">
        <v>209</v>
      </c>
      <c r="T145" s="118" t="s">
        <v>3960</v>
      </c>
      <c r="U145" s="115">
        <v>0</v>
      </c>
      <c r="V145" s="115">
        <v>0</v>
      </c>
      <c r="W145" s="115">
        <v>0</v>
      </c>
      <c r="X145" s="115">
        <v>0</v>
      </c>
      <c r="Y145" s="115">
        <v>0</v>
      </c>
      <c r="Z145" s="115">
        <v>0</v>
      </c>
      <c r="AA145" s="115">
        <v>10301</v>
      </c>
      <c r="AB145" s="115">
        <v>0</v>
      </c>
      <c r="AC145" s="114" t="s">
        <v>207</v>
      </c>
    </row>
    <row r="146" spans="1:29" x14ac:dyDescent="0.25">
      <c r="A146" s="242" t="s">
        <v>2548</v>
      </c>
      <c r="B146" s="242" t="s">
        <v>2547</v>
      </c>
      <c r="C146" s="242" t="s">
        <v>217</v>
      </c>
      <c r="D146" s="242" t="s">
        <v>1254</v>
      </c>
      <c r="E146" s="243">
        <v>44713</v>
      </c>
      <c r="F146" s="243">
        <v>45077</v>
      </c>
      <c r="G146" s="242">
        <v>2023</v>
      </c>
      <c r="H146" s="116">
        <v>7859</v>
      </c>
      <c r="I146" s="117" t="s">
        <v>207</v>
      </c>
      <c r="J146" s="244">
        <v>45377</v>
      </c>
      <c r="K146" s="245" t="s">
        <v>221</v>
      </c>
      <c r="L146" s="246" t="s">
        <v>207</v>
      </c>
      <c r="M146" s="243">
        <v>45077</v>
      </c>
      <c r="N146" s="242" t="s">
        <v>2546</v>
      </c>
      <c r="O146" s="242" t="s">
        <v>2545</v>
      </c>
      <c r="P146" s="244" t="s">
        <v>280</v>
      </c>
      <c r="Q146" s="242" t="s">
        <v>279</v>
      </c>
      <c r="R146" s="242" t="s">
        <v>247</v>
      </c>
      <c r="S146" s="119" t="s">
        <v>209</v>
      </c>
      <c r="T146" s="118" t="s">
        <v>2544</v>
      </c>
      <c r="U146" s="117" t="s">
        <v>207</v>
      </c>
      <c r="V146" s="115">
        <v>0</v>
      </c>
      <c r="W146" s="115">
        <v>0</v>
      </c>
      <c r="X146" s="115">
        <v>0</v>
      </c>
      <c r="Y146" s="115">
        <v>0</v>
      </c>
      <c r="Z146" s="115">
        <v>0</v>
      </c>
      <c r="AA146" s="115">
        <v>0</v>
      </c>
      <c r="AB146" s="115">
        <v>0</v>
      </c>
      <c r="AC146" s="114" t="s">
        <v>207</v>
      </c>
    </row>
    <row r="147" spans="1:29" x14ac:dyDescent="0.25">
      <c r="A147" s="242" t="s">
        <v>1888</v>
      </c>
      <c r="B147" s="242" t="s">
        <v>1887</v>
      </c>
      <c r="C147" s="242" t="s">
        <v>258</v>
      </c>
      <c r="D147" s="242" t="s">
        <v>1254</v>
      </c>
      <c r="E147" s="244">
        <v>44881</v>
      </c>
      <c r="F147" s="244">
        <v>45245</v>
      </c>
      <c r="G147" s="242">
        <v>2023</v>
      </c>
      <c r="H147" s="116">
        <v>30181</v>
      </c>
      <c r="I147" s="117" t="s">
        <v>207</v>
      </c>
      <c r="J147" s="244">
        <v>45377</v>
      </c>
      <c r="K147" s="245" t="s">
        <v>221</v>
      </c>
      <c r="L147" s="246" t="s">
        <v>207</v>
      </c>
      <c r="M147" s="244">
        <v>45245</v>
      </c>
      <c r="N147" s="242" t="s">
        <v>1886</v>
      </c>
      <c r="O147" s="242" t="s">
        <v>1632</v>
      </c>
      <c r="P147" s="242" t="s">
        <v>267</v>
      </c>
      <c r="Q147" s="242" t="s">
        <v>288</v>
      </c>
      <c r="R147" s="242" t="s">
        <v>247</v>
      </c>
      <c r="S147" s="119" t="s">
        <v>209</v>
      </c>
      <c r="T147" s="118" t="s">
        <v>1885</v>
      </c>
      <c r="U147" s="117" t="s">
        <v>207</v>
      </c>
      <c r="V147" s="115">
        <v>0</v>
      </c>
      <c r="W147" s="115">
        <v>0</v>
      </c>
      <c r="X147" s="115">
        <v>0</v>
      </c>
      <c r="Y147" s="115">
        <v>0</v>
      </c>
      <c r="Z147" s="115">
        <v>0</v>
      </c>
      <c r="AA147" s="115">
        <v>0</v>
      </c>
      <c r="AB147" s="115">
        <v>27181</v>
      </c>
      <c r="AC147" s="114" t="s">
        <v>207</v>
      </c>
    </row>
    <row r="148" spans="1:29" x14ac:dyDescent="0.25">
      <c r="A148" s="242" t="s">
        <v>1741</v>
      </c>
      <c r="B148" s="242" t="s">
        <v>1740</v>
      </c>
      <c r="C148" s="242" t="s">
        <v>258</v>
      </c>
      <c r="D148" s="242" t="s">
        <v>1254</v>
      </c>
      <c r="E148" s="244">
        <v>44866</v>
      </c>
      <c r="F148" s="244">
        <v>45230</v>
      </c>
      <c r="G148" s="242">
        <v>2023</v>
      </c>
      <c r="H148" s="116">
        <v>66930</v>
      </c>
      <c r="I148" s="117" t="s">
        <v>207</v>
      </c>
      <c r="J148" s="244">
        <v>45377</v>
      </c>
      <c r="K148" s="245" t="s">
        <v>221</v>
      </c>
      <c r="L148" s="246" t="s">
        <v>207</v>
      </c>
      <c r="M148" s="244">
        <v>45230</v>
      </c>
      <c r="N148" s="242" t="s">
        <v>1739</v>
      </c>
      <c r="O148" s="242" t="s">
        <v>289</v>
      </c>
      <c r="P148" s="242" t="s">
        <v>220</v>
      </c>
      <c r="Q148" s="242" t="s">
        <v>318</v>
      </c>
      <c r="R148" s="242" t="s">
        <v>247</v>
      </c>
      <c r="S148" s="119" t="s">
        <v>209</v>
      </c>
      <c r="T148" s="118" t="s">
        <v>1738</v>
      </c>
      <c r="U148" s="117" t="s">
        <v>207</v>
      </c>
      <c r="V148" s="115">
        <v>0</v>
      </c>
      <c r="W148" s="115">
        <v>0</v>
      </c>
      <c r="X148" s="115">
        <v>0</v>
      </c>
      <c r="Y148" s="115">
        <v>0</v>
      </c>
      <c r="Z148" s="115">
        <v>0</v>
      </c>
      <c r="AA148" s="115">
        <v>0</v>
      </c>
      <c r="AB148" s="115">
        <v>1922</v>
      </c>
      <c r="AC148" s="114" t="s">
        <v>207</v>
      </c>
    </row>
    <row r="149" spans="1:29" x14ac:dyDescent="0.25">
      <c r="A149" s="242" t="s">
        <v>1626</v>
      </c>
      <c r="B149" s="242" t="s">
        <v>1625</v>
      </c>
      <c r="C149" s="242" t="s">
        <v>258</v>
      </c>
      <c r="D149" s="242" t="s">
        <v>1254</v>
      </c>
      <c r="E149" s="244">
        <v>44819</v>
      </c>
      <c r="F149" s="244">
        <v>45213</v>
      </c>
      <c r="G149" s="242">
        <v>2023</v>
      </c>
      <c r="H149" s="116">
        <v>134887</v>
      </c>
      <c r="I149" s="117" t="s">
        <v>207</v>
      </c>
      <c r="J149" s="244">
        <v>45377</v>
      </c>
      <c r="K149" s="245" t="s">
        <v>221</v>
      </c>
      <c r="L149" s="246" t="s">
        <v>207</v>
      </c>
      <c r="M149" s="244">
        <v>45213</v>
      </c>
      <c r="N149" s="242" t="s">
        <v>1624</v>
      </c>
      <c r="O149" s="242" t="s">
        <v>1605</v>
      </c>
      <c r="P149" s="242" t="s">
        <v>220</v>
      </c>
      <c r="Q149" s="242" t="s">
        <v>318</v>
      </c>
      <c r="R149" s="242" t="s">
        <v>247</v>
      </c>
      <c r="S149" s="119" t="s">
        <v>209</v>
      </c>
      <c r="T149" s="118" t="s">
        <v>1623</v>
      </c>
      <c r="U149" s="117" t="s">
        <v>207</v>
      </c>
      <c r="V149" s="115">
        <v>0</v>
      </c>
      <c r="W149" s="115">
        <v>0</v>
      </c>
      <c r="X149" s="115">
        <v>0</v>
      </c>
      <c r="Y149" s="115">
        <v>0</v>
      </c>
      <c r="Z149" s="115">
        <v>0</v>
      </c>
      <c r="AA149" s="115">
        <v>46286</v>
      </c>
      <c r="AB149" s="115">
        <v>0</v>
      </c>
      <c r="AC149" s="114" t="s">
        <v>207</v>
      </c>
    </row>
    <row r="150" spans="1:29" x14ac:dyDescent="0.25">
      <c r="A150" s="242" t="s">
        <v>1576</v>
      </c>
      <c r="B150" s="242" t="s">
        <v>1575</v>
      </c>
      <c r="C150" s="242" t="s">
        <v>258</v>
      </c>
      <c r="D150" s="242" t="s">
        <v>1254</v>
      </c>
      <c r="E150" s="244">
        <v>44925</v>
      </c>
      <c r="F150" s="244">
        <v>45107</v>
      </c>
      <c r="G150" s="242">
        <v>2023</v>
      </c>
      <c r="H150" s="116">
        <v>52625</v>
      </c>
      <c r="I150" s="117" t="s">
        <v>207</v>
      </c>
      <c r="J150" s="244">
        <v>45377</v>
      </c>
      <c r="K150" s="245" t="s">
        <v>221</v>
      </c>
      <c r="L150" s="246" t="s">
        <v>207</v>
      </c>
      <c r="M150" s="244">
        <v>45107</v>
      </c>
      <c r="N150" s="242" t="s">
        <v>1574</v>
      </c>
      <c r="O150" s="242" t="s">
        <v>1565</v>
      </c>
      <c r="P150" s="242" t="s">
        <v>267</v>
      </c>
      <c r="Q150" s="242" t="s">
        <v>461</v>
      </c>
      <c r="R150" s="242" t="s">
        <v>247</v>
      </c>
      <c r="S150" s="119" t="s">
        <v>209</v>
      </c>
      <c r="T150" s="118" t="s">
        <v>1573</v>
      </c>
      <c r="U150" s="117" t="s">
        <v>207</v>
      </c>
      <c r="V150" s="115">
        <v>0</v>
      </c>
      <c r="W150" s="115">
        <v>0</v>
      </c>
      <c r="X150" s="115">
        <v>0</v>
      </c>
      <c r="Y150" s="115">
        <v>0</v>
      </c>
      <c r="Z150" s="115">
        <v>0</v>
      </c>
      <c r="AA150" s="115">
        <v>27306</v>
      </c>
      <c r="AB150" s="115">
        <v>0</v>
      </c>
      <c r="AC150" s="114" t="s">
        <v>207</v>
      </c>
    </row>
    <row r="151" spans="1:29" x14ac:dyDescent="0.25">
      <c r="A151" s="242" t="s">
        <v>1568</v>
      </c>
      <c r="B151" s="242" t="s">
        <v>1567</v>
      </c>
      <c r="C151" s="242" t="s">
        <v>258</v>
      </c>
      <c r="D151" s="242" t="s">
        <v>1254</v>
      </c>
      <c r="E151" s="244">
        <v>44931</v>
      </c>
      <c r="F151" s="244">
        <v>45138</v>
      </c>
      <c r="G151" s="242">
        <v>2023</v>
      </c>
      <c r="H151" s="116">
        <v>23653</v>
      </c>
      <c r="I151" s="117" t="s">
        <v>207</v>
      </c>
      <c r="J151" s="244">
        <v>45377</v>
      </c>
      <c r="K151" s="245" t="s">
        <v>221</v>
      </c>
      <c r="L151" s="246" t="s">
        <v>207</v>
      </c>
      <c r="M151" s="244">
        <v>45138</v>
      </c>
      <c r="N151" s="242" t="s">
        <v>1566</v>
      </c>
      <c r="O151" s="242" t="s">
        <v>1565</v>
      </c>
      <c r="P151" s="242" t="s">
        <v>267</v>
      </c>
      <c r="Q151" s="242" t="s">
        <v>461</v>
      </c>
      <c r="R151" s="242" t="s">
        <v>247</v>
      </c>
      <c r="S151" s="119" t="s">
        <v>209</v>
      </c>
      <c r="T151" s="118" t="s">
        <v>1564</v>
      </c>
      <c r="U151" s="117" t="s">
        <v>207</v>
      </c>
      <c r="V151" s="115">
        <v>0</v>
      </c>
      <c r="W151" s="115">
        <v>0</v>
      </c>
      <c r="X151" s="115">
        <v>0</v>
      </c>
      <c r="Y151" s="115">
        <v>0</v>
      </c>
      <c r="Z151" s="115">
        <v>0</v>
      </c>
      <c r="AA151" s="115">
        <v>23653</v>
      </c>
      <c r="AB151" s="115">
        <v>0</v>
      </c>
      <c r="AC151" s="114" t="s">
        <v>207</v>
      </c>
    </row>
    <row r="152" spans="1:29" x14ac:dyDescent="0.25">
      <c r="A152" s="242" t="s">
        <v>3694</v>
      </c>
      <c r="B152" s="242" t="s">
        <v>3692</v>
      </c>
      <c r="C152" s="242" t="s">
        <v>229</v>
      </c>
      <c r="D152" s="242" t="s">
        <v>1254</v>
      </c>
      <c r="E152" s="243">
        <v>44348</v>
      </c>
      <c r="F152" s="243">
        <v>44712</v>
      </c>
      <c r="G152" s="242">
        <v>2022</v>
      </c>
      <c r="H152" s="116">
        <v>88275</v>
      </c>
      <c r="I152" s="116">
        <v>16981</v>
      </c>
      <c r="J152" s="244">
        <v>45363</v>
      </c>
      <c r="K152" s="245" t="s">
        <v>221</v>
      </c>
      <c r="L152" s="246" t="s">
        <v>207</v>
      </c>
      <c r="M152" s="243">
        <v>44712</v>
      </c>
      <c r="N152" s="242" t="s">
        <v>3691</v>
      </c>
      <c r="O152" s="242" t="s">
        <v>869</v>
      </c>
      <c r="P152" s="242" t="s">
        <v>1272</v>
      </c>
      <c r="Q152" s="242" t="s">
        <v>211</v>
      </c>
      <c r="R152" s="242" t="s">
        <v>210</v>
      </c>
      <c r="S152" s="119" t="s">
        <v>209</v>
      </c>
      <c r="T152" s="118" t="s">
        <v>3690</v>
      </c>
      <c r="U152" s="115">
        <v>0</v>
      </c>
      <c r="V152" s="115">
        <v>0</v>
      </c>
      <c r="W152" s="115">
        <v>0</v>
      </c>
      <c r="X152" s="115">
        <v>0</v>
      </c>
      <c r="Y152" s="115">
        <v>0</v>
      </c>
      <c r="Z152" s="115">
        <v>0</v>
      </c>
      <c r="AA152" s="115">
        <v>0</v>
      </c>
      <c r="AB152" s="115">
        <v>0</v>
      </c>
      <c r="AC152" s="114" t="s">
        <v>207</v>
      </c>
    </row>
    <row r="153" spans="1:29" ht="31.5" x14ac:dyDescent="0.25">
      <c r="A153" s="242" t="s">
        <v>3028</v>
      </c>
      <c r="B153" s="242" t="s">
        <v>3027</v>
      </c>
      <c r="C153" s="242" t="s">
        <v>229</v>
      </c>
      <c r="D153" s="242" t="s">
        <v>1254</v>
      </c>
      <c r="E153" s="243">
        <v>44181</v>
      </c>
      <c r="F153" s="243">
        <v>44545</v>
      </c>
      <c r="G153" s="117" t="s">
        <v>207</v>
      </c>
      <c r="H153" s="117" t="s">
        <v>207</v>
      </c>
      <c r="I153" s="117" t="s">
        <v>207</v>
      </c>
      <c r="J153" s="244">
        <v>45363</v>
      </c>
      <c r="K153" s="246" t="s">
        <v>207</v>
      </c>
      <c r="L153" s="246" t="s">
        <v>207</v>
      </c>
      <c r="M153" s="117" t="s">
        <v>207</v>
      </c>
      <c r="N153" s="242" t="s">
        <v>3026</v>
      </c>
      <c r="O153" s="242" t="s">
        <v>1406</v>
      </c>
      <c r="P153" s="242" t="s">
        <v>1405</v>
      </c>
      <c r="Q153" s="242" t="s">
        <v>1893</v>
      </c>
      <c r="R153" s="242" t="s">
        <v>210</v>
      </c>
      <c r="S153" s="124" t="s">
        <v>3025</v>
      </c>
      <c r="T153" s="118" t="s">
        <v>3024</v>
      </c>
      <c r="U153" s="117" t="s">
        <v>207</v>
      </c>
      <c r="V153" s="115">
        <v>0</v>
      </c>
      <c r="W153" s="115">
        <v>0</v>
      </c>
      <c r="X153" s="115">
        <v>0</v>
      </c>
      <c r="Y153" s="115">
        <v>0</v>
      </c>
      <c r="Z153" s="115">
        <v>0</v>
      </c>
      <c r="AA153" s="115">
        <v>0</v>
      </c>
      <c r="AB153" s="115">
        <v>0</v>
      </c>
      <c r="AC153" s="114" t="s">
        <v>3023</v>
      </c>
    </row>
    <row r="154" spans="1:29" x14ac:dyDescent="0.25">
      <c r="A154" s="242" t="s">
        <v>2425</v>
      </c>
      <c r="B154" s="242" t="s">
        <v>2423</v>
      </c>
      <c r="C154" s="242" t="s">
        <v>258</v>
      </c>
      <c r="D154" s="242" t="s">
        <v>1254</v>
      </c>
      <c r="E154" s="243">
        <v>44228</v>
      </c>
      <c r="F154" s="243">
        <v>44592</v>
      </c>
      <c r="G154" s="242">
        <v>2022</v>
      </c>
      <c r="H154" s="116">
        <v>23347</v>
      </c>
      <c r="I154" s="117" t="s">
        <v>207</v>
      </c>
      <c r="J154" s="244">
        <v>45363</v>
      </c>
      <c r="K154" s="245" t="s">
        <v>221</v>
      </c>
      <c r="L154" s="246" t="s">
        <v>207</v>
      </c>
      <c r="M154" s="243">
        <v>44592</v>
      </c>
      <c r="N154" s="242" t="s">
        <v>2422</v>
      </c>
      <c r="O154" s="242" t="s">
        <v>2421</v>
      </c>
      <c r="P154" s="242" t="s">
        <v>255</v>
      </c>
      <c r="Q154" s="242" t="s">
        <v>266</v>
      </c>
      <c r="R154" s="242" t="s">
        <v>247</v>
      </c>
      <c r="S154" s="119" t="s">
        <v>209</v>
      </c>
      <c r="T154" s="118" t="s">
        <v>2420</v>
      </c>
      <c r="U154" s="117" t="s">
        <v>207</v>
      </c>
      <c r="V154" s="115">
        <v>0</v>
      </c>
      <c r="W154" s="115">
        <v>0</v>
      </c>
      <c r="X154" s="115">
        <v>0</v>
      </c>
      <c r="Y154" s="115">
        <v>0</v>
      </c>
      <c r="Z154" s="115">
        <v>0</v>
      </c>
      <c r="AA154" s="115">
        <v>0</v>
      </c>
      <c r="AB154" s="115">
        <v>0</v>
      </c>
      <c r="AC154" s="114" t="s">
        <v>207</v>
      </c>
    </row>
    <row r="155" spans="1:29" x14ac:dyDescent="0.25">
      <c r="A155" s="242" t="s">
        <v>2424</v>
      </c>
      <c r="B155" s="242" t="s">
        <v>2423</v>
      </c>
      <c r="C155" s="242" t="s">
        <v>258</v>
      </c>
      <c r="D155" s="242" t="s">
        <v>1254</v>
      </c>
      <c r="E155" s="243">
        <v>44593</v>
      </c>
      <c r="F155" s="243">
        <v>44957</v>
      </c>
      <c r="G155" s="242">
        <v>2023</v>
      </c>
      <c r="H155" s="116">
        <v>30946</v>
      </c>
      <c r="I155" s="117" t="s">
        <v>207</v>
      </c>
      <c r="J155" s="244">
        <v>45363</v>
      </c>
      <c r="K155" s="245" t="s">
        <v>221</v>
      </c>
      <c r="L155" s="246" t="s">
        <v>207</v>
      </c>
      <c r="M155" s="243">
        <v>44957</v>
      </c>
      <c r="N155" s="242" t="s">
        <v>2422</v>
      </c>
      <c r="O155" s="242" t="s">
        <v>2421</v>
      </c>
      <c r="P155" s="242" t="s">
        <v>255</v>
      </c>
      <c r="Q155" s="242" t="s">
        <v>266</v>
      </c>
      <c r="R155" s="242" t="s">
        <v>247</v>
      </c>
      <c r="S155" s="119" t="s">
        <v>209</v>
      </c>
      <c r="T155" s="118" t="s">
        <v>2420</v>
      </c>
      <c r="U155" s="117" t="s">
        <v>207</v>
      </c>
      <c r="V155" s="115">
        <v>0</v>
      </c>
      <c r="W155" s="115">
        <v>18665</v>
      </c>
      <c r="X155" s="115">
        <v>0</v>
      </c>
      <c r="Y155" s="115">
        <v>0</v>
      </c>
      <c r="Z155" s="115">
        <v>0</v>
      </c>
      <c r="AA155" s="115">
        <v>0</v>
      </c>
      <c r="AB155" s="115">
        <v>1799</v>
      </c>
      <c r="AC155" s="114" t="s">
        <v>2419</v>
      </c>
    </row>
    <row r="156" spans="1:29" x14ac:dyDescent="0.25">
      <c r="A156" s="242" t="s">
        <v>1757</v>
      </c>
      <c r="B156" s="242" t="s">
        <v>1756</v>
      </c>
      <c r="C156" s="242" t="s">
        <v>258</v>
      </c>
      <c r="D156" s="242" t="s">
        <v>1254</v>
      </c>
      <c r="E156" s="244">
        <v>44713</v>
      </c>
      <c r="F156" s="244">
        <v>45077</v>
      </c>
      <c r="G156" s="242">
        <v>2023</v>
      </c>
      <c r="H156" s="116">
        <v>49560</v>
      </c>
      <c r="I156" s="117" t="s">
        <v>207</v>
      </c>
      <c r="J156" s="244">
        <v>45363</v>
      </c>
      <c r="K156" s="245" t="s">
        <v>221</v>
      </c>
      <c r="L156" s="246" t="s">
        <v>207</v>
      </c>
      <c r="M156" s="244">
        <v>45077</v>
      </c>
      <c r="N156" s="242" t="s">
        <v>1755</v>
      </c>
      <c r="O156" s="242" t="s">
        <v>1632</v>
      </c>
      <c r="P156" s="242" t="s">
        <v>267</v>
      </c>
      <c r="Q156" s="242" t="s">
        <v>288</v>
      </c>
      <c r="R156" s="242" t="s">
        <v>247</v>
      </c>
      <c r="S156" s="119" t="s">
        <v>209</v>
      </c>
      <c r="T156" s="118" t="s">
        <v>1754</v>
      </c>
      <c r="U156" s="117" t="s">
        <v>207</v>
      </c>
      <c r="V156" s="115">
        <v>0</v>
      </c>
      <c r="W156" s="115">
        <v>0</v>
      </c>
      <c r="X156" s="115">
        <v>0</v>
      </c>
      <c r="Y156" s="115">
        <v>0</v>
      </c>
      <c r="Z156" s="115">
        <v>0</v>
      </c>
      <c r="AA156" s="115">
        <v>49560</v>
      </c>
      <c r="AB156" s="115">
        <v>0</v>
      </c>
      <c r="AC156" s="114" t="s">
        <v>207</v>
      </c>
    </row>
    <row r="157" spans="1:29" x14ac:dyDescent="0.25">
      <c r="A157" s="242" t="s">
        <v>1586</v>
      </c>
      <c r="B157" s="242" t="s">
        <v>1585</v>
      </c>
      <c r="C157" s="242" t="s">
        <v>258</v>
      </c>
      <c r="D157" s="242" t="s">
        <v>1254</v>
      </c>
      <c r="E157" s="244">
        <v>45036</v>
      </c>
      <c r="F157" s="244">
        <v>45230</v>
      </c>
      <c r="G157" s="242">
        <v>2023</v>
      </c>
      <c r="H157" s="116">
        <v>20928</v>
      </c>
      <c r="I157" s="117" t="s">
        <v>207</v>
      </c>
      <c r="J157" s="244">
        <v>45363</v>
      </c>
      <c r="K157" s="245" t="s">
        <v>221</v>
      </c>
      <c r="L157" s="246" t="s">
        <v>207</v>
      </c>
      <c r="M157" s="244">
        <v>45230</v>
      </c>
      <c r="N157" s="242" t="s">
        <v>1584</v>
      </c>
      <c r="O157" s="242" t="s">
        <v>1583</v>
      </c>
      <c r="P157" s="242" t="s">
        <v>325</v>
      </c>
      <c r="Q157" s="242" t="s">
        <v>318</v>
      </c>
      <c r="R157" s="242" t="s">
        <v>247</v>
      </c>
      <c r="S157" s="119" t="s">
        <v>209</v>
      </c>
      <c r="T157" s="118" t="s">
        <v>1582</v>
      </c>
      <c r="U157" s="117" t="s">
        <v>207</v>
      </c>
      <c r="V157" s="115">
        <v>0</v>
      </c>
      <c r="W157" s="115">
        <v>0</v>
      </c>
      <c r="X157" s="115">
        <v>0</v>
      </c>
      <c r="Y157" s="115">
        <v>0</v>
      </c>
      <c r="Z157" s="115">
        <v>0</v>
      </c>
      <c r="AA157" s="115">
        <v>0</v>
      </c>
      <c r="AB157" s="115">
        <v>0</v>
      </c>
      <c r="AC157" s="114" t="s">
        <v>207</v>
      </c>
    </row>
    <row r="158" spans="1:29" x14ac:dyDescent="0.25">
      <c r="A158" s="242" t="s">
        <v>1337</v>
      </c>
      <c r="B158" s="242" t="s">
        <v>1335</v>
      </c>
      <c r="C158" s="242" t="s">
        <v>229</v>
      </c>
      <c r="D158" s="242" t="s">
        <v>1254</v>
      </c>
      <c r="E158" s="243">
        <v>43922</v>
      </c>
      <c r="F158" s="243">
        <v>44286</v>
      </c>
      <c r="G158" s="242">
        <v>2021</v>
      </c>
      <c r="H158" s="116">
        <v>246426</v>
      </c>
      <c r="I158" s="117">
        <v>43341</v>
      </c>
      <c r="J158" s="244">
        <v>45363</v>
      </c>
      <c r="K158" s="245" t="s">
        <v>221</v>
      </c>
      <c r="L158" s="246" t="s">
        <v>207</v>
      </c>
      <c r="M158" s="243">
        <v>44286</v>
      </c>
      <c r="N158" s="242" t="s">
        <v>1334</v>
      </c>
      <c r="O158" s="242" t="s">
        <v>1333</v>
      </c>
      <c r="P158" s="242" t="s">
        <v>255</v>
      </c>
      <c r="Q158" s="242" t="s">
        <v>211</v>
      </c>
      <c r="R158" s="242" t="s">
        <v>210</v>
      </c>
      <c r="S158" s="119" t="s">
        <v>209</v>
      </c>
      <c r="T158" s="118" t="s">
        <v>1332</v>
      </c>
      <c r="U158" s="115">
        <v>0</v>
      </c>
      <c r="V158" s="115">
        <v>0</v>
      </c>
      <c r="W158" s="115">
        <v>0</v>
      </c>
      <c r="X158" s="115">
        <v>0</v>
      </c>
      <c r="Y158" s="115">
        <v>0</v>
      </c>
      <c r="Z158" s="115">
        <v>0</v>
      </c>
      <c r="AA158" s="115">
        <v>150241</v>
      </c>
      <c r="AB158" s="115">
        <v>0</v>
      </c>
      <c r="AC158" s="114" t="s">
        <v>207</v>
      </c>
    </row>
    <row r="159" spans="1:29" x14ac:dyDescent="0.25">
      <c r="A159" s="242" t="s">
        <v>1316</v>
      </c>
      <c r="B159" s="242" t="s">
        <v>1315</v>
      </c>
      <c r="C159" s="242" t="s">
        <v>229</v>
      </c>
      <c r="D159" s="242" t="s">
        <v>1254</v>
      </c>
      <c r="E159" s="243">
        <v>44571</v>
      </c>
      <c r="F159" s="243">
        <v>44935</v>
      </c>
      <c r="G159" s="242">
        <v>2023</v>
      </c>
      <c r="H159" s="116">
        <v>15287</v>
      </c>
      <c r="I159" s="117">
        <v>2691</v>
      </c>
      <c r="J159" s="246">
        <v>45363</v>
      </c>
      <c r="K159" s="245" t="s">
        <v>221</v>
      </c>
      <c r="L159" s="246" t="s">
        <v>207</v>
      </c>
      <c r="M159" s="243">
        <v>44935</v>
      </c>
      <c r="N159" s="242" t="s">
        <v>1314</v>
      </c>
      <c r="O159" s="242" t="s">
        <v>1313</v>
      </c>
      <c r="P159" s="242" t="s">
        <v>1272</v>
      </c>
      <c r="Q159" s="242" t="s">
        <v>461</v>
      </c>
      <c r="R159" s="119" t="s">
        <v>247</v>
      </c>
      <c r="S159" s="119" t="s">
        <v>209</v>
      </c>
      <c r="T159" s="118" t="s">
        <v>1312</v>
      </c>
      <c r="U159" s="115">
        <v>0</v>
      </c>
      <c r="V159" s="115">
        <v>0</v>
      </c>
      <c r="W159" s="115">
        <v>0</v>
      </c>
      <c r="X159" s="115">
        <v>0</v>
      </c>
      <c r="Y159" s="115">
        <v>0</v>
      </c>
      <c r="Z159" s="115">
        <v>0</v>
      </c>
      <c r="AA159" s="115">
        <v>0</v>
      </c>
      <c r="AB159" s="115">
        <v>0</v>
      </c>
      <c r="AC159" s="114" t="s">
        <v>207</v>
      </c>
    </row>
    <row r="160" spans="1:29" x14ac:dyDescent="0.25">
      <c r="A160" s="242" t="s">
        <v>3656</v>
      </c>
      <c r="B160" s="242" t="s">
        <v>3655</v>
      </c>
      <c r="C160" s="242" t="s">
        <v>229</v>
      </c>
      <c r="D160" s="242" t="s">
        <v>1254</v>
      </c>
      <c r="E160" s="243">
        <v>44607</v>
      </c>
      <c r="F160" s="243">
        <v>44971</v>
      </c>
      <c r="G160" s="242">
        <v>2023</v>
      </c>
      <c r="H160" s="116">
        <v>137096</v>
      </c>
      <c r="I160" s="116">
        <v>26372</v>
      </c>
      <c r="J160" s="244">
        <v>45349</v>
      </c>
      <c r="K160" s="245" t="s">
        <v>221</v>
      </c>
      <c r="L160" s="246" t="s">
        <v>207</v>
      </c>
      <c r="M160" s="243">
        <v>44971</v>
      </c>
      <c r="N160" s="242" t="s">
        <v>3654</v>
      </c>
      <c r="O160" s="242" t="s">
        <v>869</v>
      </c>
      <c r="P160" s="242" t="s">
        <v>1272</v>
      </c>
      <c r="Q160" s="242" t="s">
        <v>211</v>
      </c>
      <c r="R160" s="242" t="s">
        <v>210</v>
      </c>
      <c r="S160" s="119" t="s">
        <v>209</v>
      </c>
      <c r="T160" s="118" t="s">
        <v>3653</v>
      </c>
      <c r="U160" s="115">
        <v>0</v>
      </c>
      <c r="V160" s="115">
        <v>0</v>
      </c>
      <c r="W160" s="115">
        <v>0</v>
      </c>
      <c r="X160" s="115">
        <v>0</v>
      </c>
      <c r="Y160" s="115">
        <v>0</v>
      </c>
      <c r="Z160" s="115">
        <v>0</v>
      </c>
      <c r="AA160" s="115">
        <v>7534</v>
      </c>
      <c r="AB160" s="115">
        <v>0</v>
      </c>
      <c r="AC160" s="114" t="s">
        <v>207</v>
      </c>
    </row>
    <row r="161" spans="1:29" x14ac:dyDescent="0.25">
      <c r="A161" s="242" t="s">
        <v>1603</v>
      </c>
      <c r="B161" s="242" t="s">
        <v>1602</v>
      </c>
      <c r="C161" s="242" t="s">
        <v>258</v>
      </c>
      <c r="D161" s="242" t="s">
        <v>1254</v>
      </c>
      <c r="E161" s="244">
        <v>44744</v>
      </c>
      <c r="F161" s="244">
        <v>44957</v>
      </c>
      <c r="G161" s="242">
        <v>2023</v>
      </c>
      <c r="H161" s="116">
        <v>68393</v>
      </c>
      <c r="I161" s="117" t="s">
        <v>207</v>
      </c>
      <c r="J161" s="244">
        <v>45349</v>
      </c>
      <c r="K161" s="245" t="s">
        <v>221</v>
      </c>
      <c r="L161" s="246" t="s">
        <v>207</v>
      </c>
      <c r="M161" s="244">
        <v>44957</v>
      </c>
      <c r="N161" s="242" t="s">
        <v>1601</v>
      </c>
      <c r="O161" s="242" t="s">
        <v>1565</v>
      </c>
      <c r="P161" s="242" t="s">
        <v>267</v>
      </c>
      <c r="Q161" s="242" t="s">
        <v>461</v>
      </c>
      <c r="R161" s="242" t="s">
        <v>247</v>
      </c>
      <c r="S161" s="119" t="s">
        <v>209</v>
      </c>
      <c r="T161" s="118" t="s">
        <v>1600</v>
      </c>
      <c r="U161" s="117" t="s">
        <v>207</v>
      </c>
      <c r="V161" s="115">
        <v>0</v>
      </c>
      <c r="W161" s="115">
        <v>0</v>
      </c>
      <c r="X161" s="115">
        <v>0</v>
      </c>
      <c r="Y161" s="115">
        <v>0</v>
      </c>
      <c r="Z161" s="115">
        <v>0</v>
      </c>
      <c r="AA161" s="115">
        <v>31128</v>
      </c>
      <c r="AB161" s="115">
        <v>0</v>
      </c>
      <c r="AC161" s="114" t="s">
        <v>207</v>
      </c>
    </row>
    <row r="162" spans="1:29" x14ac:dyDescent="0.25">
      <c r="A162" s="242" t="s">
        <v>3867</v>
      </c>
      <c r="B162" s="242" t="s">
        <v>3866</v>
      </c>
      <c r="C162" s="242" t="s">
        <v>229</v>
      </c>
      <c r="D162" s="242" t="s">
        <v>1254</v>
      </c>
      <c r="E162" s="243">
        <v>44302</v>
      </c>
      <c r="F162" s="243">
        <v>44666</v>
      </c>
      <c r="G162" s="242">
        <v>2022</v>
      </c>
      <c r="H162" s="116">
        <v>89619</v>
      </c>
      <c r="I162" s="116">
        <v>17239</v>
      </c>
      <c r="J162" s="244">
        <v>45335</v>
      </c>
      <c r="K162" s="245" t="s">
        <v>221</v>
      </c>
      <c r="L162" s="246" t="s">
        <v>207</v>
      </c>
      <c r="M162" s="243">
        <v>44666</v>
      </c>
      <c r="N162" s="242" t="s">
        <v>3865</v>
      </c>
      <c r="O162" s="242" t="s">
        <v>869</v>
      </c>
      <c r="P162" s="242" t="s">
        <v>1272</v>
      </c>
      <c r="Q162" s="242" t="s">
        <v>211</v>
      </c>
      <c r="R162" s="242" t="s">
        <v>210</v>
      </c>
      <c r="S162" s="119" t="s">
        <v>209</v>
      </c>
      <c r="T162" s="118" t="s">
        <v>3864</v>
      </c>
      <c r="U162" s="115">
        <v>0</v>
      </c>
      <c r="V162" s="115">
        <v>0</v>
      </c>
      <c r="W162" s="115">
        <v>0</v>
      </c>
      <c r="X162" s="115">
        <v>0</v>
      </c>
      <c r="Y162" s="115">
        <v>0</v>
      </c>
      <c r="Z162" s="115">
        <v>0</v>
      </c>
      <c r="AA162" s="115">
        <v>1500</v>
      </c>
      <c r="AB162" s="115">
        <v>0</v>
      </c>
      <c r="AC162" s="114" t="s">
        <v>207</v>
      </c>
    </row>
    <row r="163" spans="1:29" x14ac:dyDescent="0.25">
      <c r="A163" s="242" t="s">
        <v>3445</v>
      </c>
      <c r="B163" s="242" t="s">
        <v>3443</v>
      </c>
      <c r="C163" s="242" t="s">
        <v>229</v>
      </c>
      <c r="D163" s="242" t="s">
        <v>1254</v>
      </c>
      <c r="E163" s="243">
        <v>44197</v>
      </c>
      <c r="F163" s="243">
        <v>44561</v>
      </c>
      <c r="G163" s="242">
        <v>2021</v>
      </c>
      <c r="H163" s="116">
        <v>6218</v>
      </c>
      <c r="I163" s="116">
        <v>1196</v>
      </c>
      <c r="J163" s="244">
        <v>45335</v>
      </c>
      <c r="K163" s="245" t="s">
        <v>221</v>
      </c>
      <c r="L163" s="246" t="s">
        <v>207</v>
      </c>
      <c r="M163" s="243">
        <v>44561</v>
      </c>
      <c r="N163" s="242" t="s">
        <v>3442</v>
      </c>
      <c r="O163" s="242" t="s">
        <v>793</v>
      </c>
      <c r="P163" s="242" t="s">
        <v>255</v>
      </c>
      <c r="Q163" s="242" t="s">
        <v>211</v>
      </c>
      <c r="R163" s="242" t="s">
        <v>210</v>
      </c>
      <c r="S163" s="119" t="s">
        <v>209</v>
      </c>
      <c r="T163" s="118" t="s">
        <v>3441</v>
      </c>
      <c r="U163" s="115">
        <v>0</v>
      </c>
      <c r="V163" s="115">
        <v>0</v>
      </c>
      <c r="W163" s="115">
        <v>0</v>
      </c>
      <c r="X163" s="115">
        <v>0</v>
      </c>
      <c r="Y163" s="115">
        <v>0</v>
      </c>
      <c r="Z163" s="115">
        <v>0</v>
      </c>
      <c r="AA163" s="115">
        <v>0</v>
      </c>
      <c r="AB163" s="115">
        <v>0</v>
      </c>
      <c r="AC163" s="114" t="s">
        <v>207</v>
      </c>
    </row>
    <row r="164" spans="1:29" x14ac:dyDescent="0.25">
      <c r="A164" s="242" t="s">
        <v>3444</v>
      </c>
      <c r="B164" s="242" t="s">
        <v>3443</v>
      </c>
      <c r="C164" s="242" t="s">
        <v>229</v>
      </c>
      <c r="D164" s="242" t="s">
        <v>1254</v>
      </c>
      <c r="E164" s="243">
        <v>44562</v>
      </c>
      <c r="F164" s="243">
        <v>44926</v>
      </c>
      <c r="G164" s="242">
        <v>2022</v>
      </c>
      <c r="H164" s="116">
        <v>10031</v>
      </c>
      <c r="I164" s="116">
        <v>1930</v>
      </c>
      <c r="J164" s="244">
        <v>45335</v>
      </c>
      <c r="K164" s="245" t="s">
        <v>221</v>
      </c>
      <c r="L164" s="246" t="s">
        <v>207</v>
      </c>
      <c r="M164" s="243">
        <v>44926</v>
      </c>
      <c r="N164" s="242" t="s">
        <v>3442</v>
      </c>
      <c r="O164" s="242" t="s">
        <v>793</v>
      </c>
      <c r="P164" s="242" t="s">
        <v>255</v>
      </c>
      <c r="Q164" s="242" t="s">
        <v>211</v>
      </c>
      <c r="R164" s="242" t="s">
        <v>210</v>
      </c>
      <c r="S164" s="119" t="s">
        <v>209</v>
      </c>
      <c r="T164" s="118" t="s">
        <v>3441</v>
      </c>
      <c r="U164" s="115">
        <v>0</v>
      </c>
      <c r="V164" s="115">
        <v>0</v>
      </c>
      <c r="W164" s="115">
        <v>0</v>
      </c>
      <c r="X164" s="115">
        <v>0</v>
      </c>
      <c r="Y164" s="115">
        <v>0</v>
      </c>
      <c r="Z164" s="115">
        <v>0</v>
      </c>
      <c r="AA164" s="115">
        <v>0</v>
      </c>
      <c r="AB164" s="115">
        <v>0</v>
      </c>
      <c r="AC164" s="114" t="s">
        <v>207</v>
      </c>
    </row>
    <row r="165" spans="1:29" x14ac:dyDescent="0.25">
      <c r="A165" s="242" t="s">
        <v>1953</v>
      </c>
      <c r="B165" s="242" t="s">
        <v>1952</v>
      </c>
      <c r="C165" s="242" t="s">
        <v>258</v>
      </c>
      <c r="D165" s="242" t="s">
        <v>1254</v>
      </c>
      <c r="E165" s="244">
        <v>44728</v>
      </c>
      <c r="F165" s="244">
        <v>45092</v>
      </c>
      <c r="G165" s="242">
        <v>2023</v>
      </c>
      <c r="H165" s="116">
        <v>26817</v>
      </c>
      <c r="I165" s="117" t="s">
        <v>207</v>
      </c>
      <c r="J165" s="244">
        <v>45335</v>
      </c>
      <c r="K165" s="245" t="s">
        <v>215</v>
      </c>
      <c r="L165" s="244">
        <v>45649</v>
      </c>
      <c r="M165" s="244">
        <v>45092</v>
      </c>
      <c r="N165" s="242" t="s">
        <v>1951</v>
      </c>
      <c r="O165" s="242" t="s">
        <v>1632</v>
      </c>
      <c r="P165" s="242" t="s">
        <v>267</v>
      </c>
      <c r="Q165" s="242" t="s">
        <v>288</v>
      </c>
      <c r="R165" s="242" t="s">
        <v>247</v>
      </c>
      <c r="S165" s="119" t="s">
        <v>209</v>
      </c>
      <c r="T165" s="118" t="s">
        <v>1950</v>
      </c>
      <c r="U165" s="117" t="s">
        <v>207</v>
      </c>
      <c r="V165" s="115">
        <v>0</v>
      </c>
      <c r="W165" s="115">
        <v>0</v>
      </c>
      <c r="X165" s="115">
        <v>0</v>
      </c>
      <c r="Y165" s="115">
        <v>0</v>
      </c>
      <c r="Z165" s="115">
        <v>0</v>
      </c>
      <c r="AA165" s="115">
        <v>9381</v>
      </c>
      <c r="AB165" s="115">
        <v>2663</v>
      </c>
      <c r="AC165" s="114" t="s">
        <v>207</v>
      </c>
    </row>
    <row r="166" spans="1:29" x14ac:dyDescent="0.25">
      <c r="A166" s="242" t="s">
        <v>1878</v>
      </c>
      <c r="B166" s="242" t="s">
        <v>1877</v>
      </c>
      <c r="C166" s="242" t="s">
        <v>258</v>
      </c>
      <c r="D166" s="242" t="s">
        <v>1254</v>
      </c>
      <c r="E166" s="244">
        <v>44713</v>
      </c>
      <c r="F166" s="244">
        <v>45077</v>
      </c>
      <c r="G166" s="242">
        <v>2023</v>
      </c>
      <c r="H166" s="116">
        <v>68914</v>
      </c>
      <c r="I166" s="117" t="s">
        <v>207</v>
      </c>
      <c r="J166" s="244">
        <v>45335</v>
      </c>
      <c r="K166" s="245" t="s">
        <v>221</v>
      </c>
      <c r="L166" s="246" t="s">
        <v>207</v>
      </c>
      <c r="M166" s="244">
        <v>45077</v>
      </c>
      <c r="N166" s="242" t="s">
        <v>1876</v>
      </c>
      <c r="O166" s="242" t="s">
        <v>1632</v>
      </c>
      <c r="P166" s="242" t="s">
        <v>267</v>
      </c>
      <c r="Q166" s="242" t="s">
        <v>288</v>
      </c>
      <c r="R166" s="242" t="s">
        <v>247</v>
      </c>
      <c r="S166" s="119" t="s">
        <v>209</v>
      </c>
      <c r="T166" s="118" t="s">
        <v>1875</v>
      </c>
      <c r="U166" s="117" t="s">
        <v>207</v>
      </c>
      <c r="V166" s="115">
        <v>0</v>
      </c>
      <c r="W166" s="115">
        <v>0</v>
      </c>
      <c r="X166" s="115">
        <v>0</v>
      </c>
      <c r="Y166" s="115">
        <v>0</v>
      </c>
      <c r="Z166" s="115">
        <v>0</v>
      </c>
      <c r="AA166" s="115">
        <v>0</v>
      </c>
      <c r="AB166" s="115">
        <v>0</v>
      </c>
      <c r="AC166" s="114" t="s">
        <v>207</v>
      </c>
    </row>
    <row r="167" spans="1:29" x14ac:dyDescent="0.25">
      <c r="A167" s="242" t="s">
        <v>4078</v>
      </c>
      <c r="B167" s="242" t="s">
        <v>4074</v>
      </c>
      <c r="C167" s="242" t="s">
        <v>229</v>
      </c>
      <c r="D167" s="242" t="s">
        <v>1254</v>
      </c>
      <c r="E167" s="243">
        <v>43313</v>
      </c>
      <c r="F167" s="243">
        <v>43677</v>
      </c>
      <c r="G167" s="242">
        <v>2019</v>
      </c>
      <c r="H167" s="116">
        <v>28369</v>
      </c>
      <c r="I167" s="116">
        <v>2990</v>
      </c>
      <c r="J167" s="244">
        <v>45314</v>
      </c>
      <c r="K167" s="245" t="s">
        <v>221</v>
      </c>
      <c r="L167" s="246" t="s">
        <v>207</v>
      </c>
      <c r="M167" s="243">
        <v>43677</v>
      </c>
      <c r="N167" s="242" t="s">
        <v>4073</v>
      </c>
      <c r="O167" s="242" t="s">
        <v>2928</v>
      </c>
      <c r="P167" s="242" t="s">
        <v>255</v>
      </c>
      <c r="Q167" s="242" t="s">
        <v>492</v>
      </c>
      <c r="R167" s="242" t="s">
        <v>210</v>
      </c>
      <c r="S167" s="124" t="s">
        <v>4072</v>
      </c>
      <c r="T167" s="118" t="s">
        <v>4071</v>
      </c>
      <c r="U167" s="115">
        <v>0</v>
      </c>
      <c r="V167" s="115">
        <v>0</v>
      </c>
      <c r="W167" s="115">
        <v>0</v>
      </c>
      <c r="X167" s="115">
        <v>0</v>
      </c>
      <c r="Y167" s="115">
        <v>0</v>
      </c>
      <c r="Z167" s="115">
        <v>0</v>
      </c>
      <c r="AA167" s="115">
        <v>0</v>
      </c>
      <c r="AB167" s="115">
        <v>0</v>
      </c>
      <c r="AC167" s="114" t="s">
        <v>207</v>
      </c>
    </row>
    <row r="168" spans="1:29" x14ac:dyDescent="0.25">
      <c r="A168" s="242" t="s">
        <v>4077</v>
      </c>
      <c r="B168" s="242" t="s">
        <v>4074</v>
      </c>
      <c r="C168" s="242" t="s">
        <v>229</v>
      </c>
      <c r="D168" s="242" t="s">
        <v>1254</v>
      </c>
      <c r="E168" s="243">
        <v>43678</v>
      </c>
      <c r="F168" s="243">
        <v>44043</v>
      </c>
      <c r="G168" s="242">
        <v>2020</v>
      </c>
      <c r="H168" s="116">
        <v>14630</v>
      </c>
      <c r="I168" s="116">
        <v>1542</v>
      </c>
      <c r="J168" s="244">
        <v>45314</v>
      </c>
      <c r="K168" s="245" t="s">
        <v>221</v>
      </c>
      <c r="L168" s="246" t="s">
        <v>207</v>
      </c>
      <c r="M168" s="243">
        <v>44043</v>
      </c>
      <c r="N168" s="242" t="s">
        <v>4073</v>
      </c>
      <c r="O168" s="242" t="s">
        <v>2928</v>
      </c>
      <c r="P168" s="242" t="s">
        <v>255</v>
      </c>
      <c r="Q168" s="242" t="s">
        <v>492</v>
      </c>
      <c r="R168" s="242" t="s">
        <v>210</v>
      </c>
      <c r="S168" s="124" t="s">
        <v>4072</v>
      </c>
      <c r="T168" s="118" t="s">
        <v>4071</v>
      </c>
      <c r="U168" s="115">
        <v>0</v>
      </c>
      <c r="V168" s="115">
        <v>0</v>
      </c>
      <c r="W168" s="115">
        <v>0</v>
      </c>
      <c r="X168" s="115">
        <v>0</v>
      </c>
      <c r="Y168" s="115">
        <v>0</v>
      </c>
      <c r="Z168" s="115">
        <v>0</v>
      </c>
      <c r="AA168" s="115">
        <v>0</v>
      </c>
      <c r="AB168" s="115">
        <v>0</v>
      </c>
      <c r="AC168" s="114" t="s">
        <v>207</v>
      </c>
    </row>
    <row r="169" spans="1:29" x14ac:dyDescent="0.25">
      <c r="A169" s="242" t="s">
        <v>4076</v>
      </c>
      <c r="B169" s="242" t="s">
        <v>4074</v>
      </c>
      <c r="C169" s="242" t="s">
        <v>229</v>
      </c>
      <c r="D169" s="242" t="s">
        <v>1254</v>
      </c>
      <c r="E169" s="243">
        <v>44044</v>
      </c>
      <c r="F169" s="243">
        <v>44408</v>
      </c>
      <c r="G169" s="242">
        <v>2021</v>
      </c>
      <c r="H169" s="116">
        <v>28215</v>
      </c>
      <c r="I169" s="116">
        <v>2974</v>
      </c>
      <c r="J169" s="244">
        <v>45314</v>
      </c>
      <c r="K169" s="245" t="s">
        <v>221</v>
      </c>
      <c r="L169" s="246" t="s">
        <v>207</v>
      </c>
      <c r="M169" s="243">
        <v>44408</v>
      </c>
      <c r="N169" s="242" t="s">
        <v>4073</v>
      </c>
      <c r="O169" s="242" t="s">
        <v>2928</v>
      </c>
      <c r="P169" s="242" t="s">
        <v>255</v>
      </c>
      <c r="Q169" s="242" t="s">
        <v>492</v>
      </c>
      <c r="R169" s="242" t="s">
        <v>210</v>
      </c>
      <c r="S169" s="124" t="s">
        <v>4072</v>
      </c>
      <c r="T169" s="118" t="s">
        <v>4071</v>
      </c>
      <c r="U169" s="115">
        <v>0</v>
      </c>
      <c r="V169" s="115">
        <v>0</v>
      </c>
      <c r="W169" s="115">
        <v>0</v>
      </c>
      <c r="X169" s="115">
        <v>0</v>
      </c>
      <c r="Y169" s="115">
        <v>0</v>
      </c>
      <c r="Z169" s="115">
        <v>0</v>
      </c>
      <c r="AA169" s="115">
        <v>0</v>
      </c>
      <c r="AB169" s="115">
        <v>0</v>
      </c>
      <c r="AC169" s="114" t="s">
        <v>207</v>
      </c>
    </row>
    <row r="170" spans="1:29" x14ac:dyDescent="0.25">
      <c r="A170" s="242" t="s">
        <v>4075</v>
      </c>
      <c r="B170" s="242" t="s">
        <v>4074</v>
      </c>
      <c r="C170" s="242" t="s">
        <v>229</v>
      </c>
      <c r="D170" s="242" t="s">
        <v>1254</v>
      </c>
      <c r="E170" s="243">
        <v>44409</v>
      </c>
      <c r="F170" s="243">
        <v>44773</v>
      </c>
      <c r="G170" s="242">
        <v>2022</v>
      </c>
      <c r="H170" s="116">
        <v>51190</v>
      </c>
      <c r="I170" s="116">
        <v>5395</v>
      </c>
      <c r="J170" s="244">
        <v>45314</v>
      </c>
      <c r="K170" s="245" t="s">
        <v>221</v>
      </c>
      <c r="L170" s="246" t="s">
        <v>207</v>
      </c>
      <c r="M170" s="243">
        <v>44773</v>
      </c>
      <c r="N170" s="242" t="s">
        <v>4073</v>
      </c>
      <c r="O170" s="242" t="s">
        <v>2928</v>
      </c>
      <c r="P170" s="242" t="s">
        <v>255</v>
      </c>
      <c r="Q170" s="242" t="s">
        <v>492</v>
      </c>
      <c r="R170" s="242" t="s">
        <v>210</v>
      </c>
      <c r="S170" s="124" t="s">
        <v>4072</v>
      </c>
      <c r="T170" s="118" t="s">
        <v>4071</v>
      </c>
      <c r="U170" s="115">
        <v>0</v>
      </c>
      <c r="V170" s="115">
        <v>0</v>
      </c>
      <c r="W170" s="115">
        <v>0</v>
      </c>
      <c r="X170" s="115">
        <v>0</v>
      </c>
      <c r="Y170" s="115">
        <v>0</v>
      </c>
      <c r="Z170" s="115">
        <v>0</v>
      </c>
      <c r="AA170" s="115">
        <v>0</v>
      </c>
      <c r="AB170" s="115">
        <v>0</v>
      </c>
      <c r="AC170" s="114" t="s">
        <v>207</v>
      </c>
    </row>
    <row r="171" spans="1:29" x14ac:dyDescent="0.25">
      <c r="A171" s="242" t="s">
        <v>3260</v>
      </c>
      <c r="B171" s="242" t="s">
        <v>3259</v>
      </c>
      <c r="C171" s="242" t="s">
        <v>229</v>
      </c>
      <c r="D171" s="242" t="s">
        <v>1254</v>
      </c>
      <c r="E171" s="243">
        <v>44743</v>
      </c>
      <c r="F171" s="243">
        <v>45107</v>
      </c>
      <c r="G171" s="242">
        <v>2023</v>
      </c>
      <c r="H171" s="116">
        <v>11070</v>
      </c>
      <c r="I171" s="116">
        <v>2130</v>
      </c>
      <c r="J171" s="244">
        <v>45314</v>
      </c>
      <c r="K171" s="245" t="s">
        <v>221</v>
      </c>
      <c r="L171" s="246" t="s">
        <v>207</v>
      </c>
      <c r="M171" s="243">
        <v>45107</v>
      </c>
      <c r="N171" s="242" t="s">
        <v>3258</v>
      </c>
      <c r="O171" s="242" t="s">
        <v>3257</v>
      </c>
      <c r="P171" s="242" t="s">
        <v>1272</v>
      </c>
      <c r="Q171" s="242" t="s">
        <v>211</v>
      </c>
      <c r="R171" s="242" t="s">
        <v>210</v>
      </c>
      <c r="S171" s="119" t="s">
        <v>209</v>
      </c>
      <c r="T171" s="118" t="s">
        <v>3256</v>
      </c>
      <c r="U171" s="115">
        <v>0</v>
      </c>
      <c r="V171" s="115">
        <v>0</v>
      </c>
      <c r="W171" s="115">
        <v>0</v>
      </c>
      <c r="X171" s="115">
        <v>0</v>
      </c>
      <c r="Y171" s="115">
        <v>0</v>
      </c>
      <c r="Z171" s="115">
        <v>0</v>
      </c>
      <c r="AA171" s="115">
        <v>0</v>
      </c>
      <c r="AB171" s="115">
        <v>0</v>
      </c>
      <c r="AC171" s="114" t="s">
        <v>207</v>
      </c>
    </row>
    <row r="172" spans="1:29" x14ac:dyDescent="0.25">
      <c r="A172" s="242" t="s">
        <v>1934</v>
      </c>
      <c r="B172" s="242" t="s">
        <v>1933</v>
      </c>
      <c r="C172" s="242" t="s">
        <v>258</v>
      </c>
      <c r="D172" s="242" t="s">
        <v>1254</v>
      </c>
      <c r="E172" s="244">
        <v>44728</v>
      </c>
      <c r="F172" s="244">
        <v>45092</v>
      </c>
      <c r="G172" s="242">
        <v>2023</v>
      </c>
      <c r="H172" s="116">
        <v>18875</v>
      </c>
      <c r="I172" s="117" t="s">
        <v>207</v>
      </c>
      <c r="J172" s="244">
        <v>45314</v>
      </c>
      <c r="K172" s="245" t="s">
        <v>215</v>
      </c>
      <c r="L172" s="244">
        <v>45649</v>
      </c>
      <c r="M172" s="244">
        <v>45092</v>
      </c>
      <c r="N172" s="242" t="s">
        <v>1932</v>
      </c>
      <c r="O172" s="242" t="s">
        <v>1632</v>
      </c>
      <c r="P172" s="242" t="s">
        <v>267</v>
      </c>
      <c r="Q172" s="242" t="s">
        <v>288</v>
      </c>
      <c r="R172" s="242" t="s">
        <v>247</v>
      </c>
      <c r="S172" s="119" t="s">
        <v>209</v>
      </c>
      <c r="T172" s="118" t="s">
        <v>1931</v>
      </c>
      <c r="U172" s="117" t="s">
        <v>207</v>
      </c>
      <c r="V172" s="115">
        <v>0</v>
      </c>
      <c r="W172" s="115">
        <v>0</v>
      </c>
      <c r="X172" s="115">
        <v>0</v>
      </c>
      <c r="Y172" s="115">
        <v>0</v>
      </c>
      <c r="Z172" s="115">
        <v>0</v>
      </c>
      <c r="AA172" s="115">
        <v>5535</v>
      </c>
      <c r="AB172" s="115">
        <v>0</v>
      </c>
      <c r="AC172" s="114" t="s">
        <v>207</v>
      </c>
    </row>
    <row r="173" spans="1:29" x14ac:dyDescent="0.25">
      <c r="A173" s="242" t="s">
        <v>1906</v>
      </c>
      <c r="B173" s="242" t="s">
        <v>1904</v>
      </c>
      <c r="C173" s="242" t="s">
        <v>258</v>
      </c>
      <c r="D173" s="242" t="s">
        <v>1254</v>
      </c>
      <c r="E173" s="244">
        <v>44652</v>
      </c>
      <c r="F173" s="244">
        <v>45016</v>
      </c>
      <c r="G173" s="242">
        <v>2023</v>
      </c>
      <c r="H173" s="116">
        <v>113598</v>
      </c>
      <c r="I173" s="117" t="s">
        <v>207</v>
      </c>
      <c r="J173" s="244">
        <v>45314</v>
      </c>
      <c r="K173" s="245" t="s">
        <v>215</v>
      </c>
      <c r="L173" s="244">
        <v>45545</v>
      </c>
      <c r="M173" s="244">
        <v>45016</v>
      </c>
      <c r="N173" s="242" t="s">
        <v>1903</v>
      </c>
      <c r="O173" s="242" t="s">
        <v>1632</v>
      </c>
      <c r="P173" s="242" t="s">
        <v>267</v>
      </c>
      <c r="Q173" s="242" t="s">
        <v>318</v>
      </c>
      <c r="R173" s="242" t="s">
        <v>247</v>
      </c>
      <c r="S173" s="119" t="s">
        <v>209</v>
      </c>
      <c r="T173" s="118" t="s">
        <v>1902</v>
      </c>
      <c r="U173" s="117" t="s">
        <v>207</v>
      </c>
      <c r="V173" s="115">
        <v>0</v>
      </c>
      <c r="W173" s="115">
        <v>0</v>
      </c>
      <c r="X173" s="115">
        <v>0</v>
      </c>
      <c r="Y173" s="115">
        <v>0</v>
      </c>
      <c r="Z173" s="115">
        <v>0</v>
      </c>
      <c r="AA173" s="115">
        <v>23519</v>
      </c>
      <c r="AB173" s="115">
        <v>537</v>
      </c>
      <c r="AC173" s="114" t="s">
        <v>207</v>
      </c>
    </row>
    <row r="174" spans="1:29" x14ac:dyDescent="0.25">
      <c r="A174" s="242" t="s">
        <v>1828</v>
      </c>
      <c r="B174" s="242" t="s">
        <v>1827</v>
      </c>
      <c r="C174" s="242" t="s">
        <v>258</v>
      </c>
      <c r="D174" s="242" t="s">
        <v>1254</v>
      </c>
      <c r="E174" s="244">
        <v>44621</v>
      </c>
      <c r="F174" s="244">
        <v>44985</v>
      </c>
      <c r="G174" s="242">
        <v>2023</v>
      </c>
      <c r="H174" s="116">
        <v>31288</v>
      </c>
      <c r="I174" s="117" t="s">
        <v>207</v>
      </c>
      <c r="J174" s="244">
        <v>45314</v>
      </c>
      <c r="K174" s="245" t="s">
        <v>221</v>
      </c>
      <c r="L174" s="246" t="s">
        <v>207</v>
      </c>
      <c r="M174" s="244">
        <v>44985</v>
      </c>
      <c r="N174" s="242" t="s">
        <v>1826</v>
      </c>
      <c r="O174" s="242" t="s">
        <v>1565</v>
      </c>
      <c r="P174" s="242" t="s">
        <v>267</v>
      </c>
      <c r="Q174" s="242" t="s">
        <v>461</v>
      </c>
      <c r="R174" s="242" t="s">
        <v>247</v>
      </c>
      <c r="S174" s="119" t="s">
        <v>209</v>
      </c>
      <c r="T174" s="118" t="s">
        <v>1825</v>
      </c>
      <c r="U174" s="117" t="s">
        <v>207</v>
      </c>
      <c r="V174" s="115">
        <v>0</v>
      </c>
      <c r="W174" s="115">
        <v>0</v>
      </c>
      <c r="X174" s="115">
        <v>0</v>
      </c>
      <c r="Y174" s="115">
        <v>0</v>
      </c>
      <c r="Z174" s="115">
        <v>0</v>
      </c>
      <c r="AA174" s="115">
        <v>0</v>
      </c>
      <c r="AB174" s="115">
        <v>0</v>
      </c>
      <c r="AC174" s="114" t="s">
        <v>207</v>
      </c>
    </row>
    <row r="175" spans="1:29" x14ac:dyDescent="0.25">
      <c r="A175" s="242" t="s">
        <v>1640</v>
      </c>
      <c r="B175" s="242" t="s">
        <v>1638</v>
      </c>
      <c r="C175" s="242" t="s">
        <v>258</v>
      </c>
      <c r="D175" s="242" t="s">
        <v>1254</v>
      </c>
      <c r="E175" s="244">
        <v>44523</v>
      </c>
      <c r="F175" s="244">
        <v>45016</v>
      </c>
      <c r="G175" s="242">
        <v>2023</v>
      </c>
      <c r="H175" s="116">
        <v>65859</v>
      </c>
      <c r="I175" s="117" t="s">
        <v>207</v>
      </c>
      <c r="J175" s="244">
        <v>45314</v>
      </c>
      <c r="K175" s="245" t="s">
        <v>215</v>
      </c>
      <c r="L175" s="244">
        <v>45531</v>
      </c>
      <c r="M175" s="244">
        <v>45016</v>
      </c>
      <c r="N175" s="242" t="s">
        <v>1637</v>
      </c>
      <c r="O175" s="242" t="s">
        <v>289</v>
      </c>
      <c r="P175" s="242" t="s">
        <v>267</v>
      </c>
      <c r="Q175" s="242" t="s">
        <v>478</v>
      </c>
      <c r="R175" s="242" t="s">
        <v>247</v>
      </c>
      <c r="S175" s="119" t="s">
        <v>209</v>
      </c>
      <c r="T175" s="118" t="s">
        <v>1636</v>
      </c>
      <c r="U175" s="117" t="s">
        <v>207</v>
      </c>
      <c r="V175" s="115">
        <v>0</v>
      </c>
      <c r="W175" s="115">
        <v>0</v>
      </c>
      <c r="X175" s="115">
        <v>0</v>
      </c>
      <c r="Y175" s="115">
        <v>0</v>
      </c>
      <c r="Z175" s="115">
        <v>0</v>
      </c>
      <c r="AA175" s="115">
        <v>50171</v>
      </c>
      <c r="AB175" s="115">
        <v>13156</v>
      </c>
      <c r="AC175" s="114" t="s">
        <v>207</v>
      </c>
    </row>
    <row r="176" spans="1:29" x14ac:dyDescent="0.25">
      <c r="A176" s="242" t="s">
        <v>2592</v>
      </c>
      <c r="B176" s="242" t="s">
        <v>2591</v>
      </c>
      <c r="C176" s="242" t="s">
        <v>229</v>
      </c>
      <c r="D176" s="242" t="s">
        <v>1254</v>
      </c>
      <c r="E176" s="244">
        <v>44415</v>
      </c>
      <c r="F176" s="244">
        <v>44779</v>
      </c>
      <c r="G176" s="242">
        <v>2022</v>
      </c>
      <c r="H176" s="116">
        <v>89536</v>
      </c>
      <c r="I176" s="117">
        <v>15750</v>
      </c>
      <c r="J176" s="244">
        <v>45286</v>
      </c>
      <c r="K176" s="245" t="s">
        <v>221</v>
      </c>
      <c r="L176" s="246" t="s">
        <v>207</v>
      </c>
      <c r="M176" s="244">
        <v>44779</v>
      </c>
      <c r="N176" s="242" t="s">
        <v>2590</v>
      </c>
      <c r="O176" s="242" t="s">
        <v>2589</v>
      </c>
      <c r="P176" s="242" t="s">
        <v>1258</v>
      </c>
      <c r="Q176" s="242" t="s">
        <v>461</v>
      </c>
      <c r="R176" s="242" t="s">
        <v>247</v>
      </c>
      <c r="S176" s="119" t="s">
        <v>209</v>
      </c>
      <c r="T176" s="118" t="s">
        <v>2588</v>
      </c>
      <c r="U176" s="115">
        <v>0</v>
      </c>
      <c r="V176" s="115">
        <v>0</v>
      </c>
      <c r="W176" s="115">
        <v>0</v>
      </c>
      <c r="X176" s="115">
        <v>0</v>
      </c>
      <c r="Y176" s="115">
        <v>0</v>
      </c>
      <c r="Z176" s="115">
        <v>0</v>
      </c>
      <c r="AA176" s="115">
        <v>0</v>
      </c>
      <c r="AB176" s="115">
        <v>0</v>
      </c>
      <c r="AC176" s="114" t="s">
        <v>207</v>
      </c>
    </row>
    <row r="177" spans="1:29" x14ac:dyDescent="0.25">
      <c r="A177" s="242" t="s">
        <v>2401</v>
      </c>
      <c r="B177" s="242" t="s">
        <v>2400</v>
      </c>
      <c r="C177" s="242" t="s">
        <v>229</v>
      </c>
      <c r="D177" s="242" t="s">
        <v>1254</v>
      </c>
      <c r="E177" s="243">
        <v>44449</v>
      </c>
      <c r="F177" s="243">
        <v>44813</v>
      </c>
      <c r="G177" s="242">
        <v>2022</v>
      </c>
      <c r="H177" s="116">
        <v>12968</v>
      </c>
      <c r="I177" s="116">
        <v>2281</v>
      </c>
      <c r="J177" s="244">
        <v>45286</v>
      </c>
      <c r="K177" s="245" t="s">
        <v>221</v>
      </c>
      <c r="L177" s="246" t="s">
        <v>207</v>
      </c>
      <c r="M177" s="243">
        <v>44813</v>
      </c>
      <c r="N177" s="242" t="s">
        <v>2399</v>
      </c>
      <c r="O177" s="242" t="s">
        <v>2398</v>
      </c>
      <c r="P177" s="242" t="s">
        <v>255</v>
      </c>
      <c r="Q177" s="242" t="s">
        <v>2397</v>
      </c>
      <c r="R177" s="242" t="s">
        <v>247</v>
      </c>
      <c r="S177" s="119" t="s">
        <v>209</v>
      </c>
      <c r="T177" s="118" t="s">
        <v>2396</v>
      </c>
      <c r="U177" s="115">
        <v>0</v>
      </c>
      <c r="V177" s="115">
        <v>0</v>
      </c>
      <c r="W177" s="115">
        <v>0</v>
      </c>
      <c r="X177" s="115">
        <v>0</v>
      </c>
      <c r="Y177" s="115">
        <v>0</v>
      </c>
      <c r="Z177" s="115">
        <v>0</v>
      </c>
      <c r="AA177" s="115">
        <v>0</v>
      </c>
      <c r="AB177" s="115">
        <v>10687</v>
      </c>
      <c r="AC177" s="114" t="s">
        <v>207</v>
      </c>
    </row>
    <row r="178" spans="1:29" x14ac:dyDescent="0.25">
      <c r="A178" s="242" t="s">
        <v>1823</v>
      </c>
      <c r="B178" s="242" t="s">
        <v>1822</v>
      </c>
      <c r="C178" s="242" t="s">
        <v>258</v>
      </c>
      <c r="D178" s="242" t="s">
        <v>1254</v>
      </c>
      <c r="E178" s="244">
        <v>44562</v>
      </c>
      <c r="F178" s="244">
        <v>44926</v>
      </c>
      <c r="G178" s="242">
        <v>2022</v>
      </c>
      <c r="H178" s="116">
        <v>45985</v>
      </c>
      <c r="I178" s="117" t="s">
        <v>207</v>
      </c>
      <c r="J178" s="244">
        <v>45286</v>
      </c>
      <c r="K178" s="245" t="s">
        <v>221</v>
      </c>
      <c r="L178" s="246" t="s">
        <v>207</v>
      </c>
      <c r="M178" s="244">
        <v>44926</v>
      </c>
      <c r="N178" s="242" t="s">
        <v>1821</v>
      </c>
      <c r="O178" s="242" t="s">
        <v>1565</v>
      </c>
      <c r="P178" s="242" t="s">
        <v>267</v>
      </c>
      <c r="Q178" s="242" t="s">
        <v>461</v>
      </c>
      <c r="R178" s="242" t="s">
        <v>247</v>
      </c>
      <c r="S178" s="119" t="s">
        <v>209</v>
      </c>
      <c r="T178" s="118" t="s">
        <v>1820</v>
      </c>
      <c r="U178" s="117" t="s">
        <v>207</v>
      </c>
      <c r="V178" s="115">
        <v>0</v>
      </c>
      <c r="W178" s="115">
        <v>0</v>
      </c>
      <c r="X178" s="115">
        <v>0</v>
      </c>
      <c r="Y178" s="115">
        <v>0</v>
      </c>
      <c r="Z178" s="115">
        <v>0</v>
      </c>
      <c r="AA178" s="115">
        <v>45985</v>
      </c>
      <c r="AB178" s="115">
        <v>0</v>
      </c>
      <c r="AC178" s="114" t="s">
        <v>207</v>
      </c>
    </row>
    <row r="179" spans="1:29" x14ac:dyDescent="0.25">
      <c r="A179" s="242" t="s">
        <v>1563</v>
      </c>
      <c r="B179" s="242" t="s">
        <v>1562</v>
      </c>
      <c r="C179" s="242" t="s">
        <v>503</v>
      </c>
      <c r="D179" s="242" t="s">
        <v>1254</v>
      </c>
      <c r="E179" s="244">
        <v>45124</v>
      </c>
      <c r="F179" s="244">
        <v>45143</v>
      </c>
      <c r="G179" s="242">
        <v>2023</v>
      </c>
      <c r="H179" s="116">
        <v>41444</v>
      </c>
      <c r="I179" s="117" t="s">
        <v>207</v>
      </c>
      <c r="J179" s="244">
        <v>45286</v>
      </c>
      <c r="K179" s="245" t="s">
        <v>221</v>
      </c>
      <c r="L179" s="246" t="s">
        <v>207</v>
      </c>
      <c r="M179" s="244">
        <v>45143</v>
      </c>
      <c r="N179" s="242" t="s">
        <v>1561</v>
      </c>
      <c r="O179" s="242" t="s">
        <v>1386</v>
      </c>
      <c r="P179" s="242" t="s">
        <v>267</v>
      </c>
      <c r="Q179" s="242" t="s">
        <v>500</v>
      </c>
      <c r="R179" s="242" t="s">
        <v>210</v>
      </c>
      <c r="S179" s="119" t="s">
        <v>209</v>
      </c>
      <c r="T179" s="118" t="s">
        <v>1560</v>
      </c>
      <c r="U179" s="117" t="s">
        <v>207</v>
      </c>
      <c r="V179" s="115">
        <v>0</v>
      </c>
      <c r="W179" s="115">
        <v>0</v>
      </c>
      <c r="X179" s="115">
        <v>0</v>
      </c>
      <c r="Y179" s="115">
        <v>0</v>
      </c>
      <c r="Z179" s="115">
        <v>0</v>
      </c>
      <c r="AA179" s="115">
        <v>0</v>
      </c>
      <c r="AB179" s="115">
        <v>0</v>
      </c>
      <c r="AC179" s="114" t="s">
        <v>207</v>
      </c>
    </row>
    <row r="180" spans="1:29" x14ac:dyDescent="0.25">
      <c r="A180" s="242" t="s">
        <v>4328</v>
      </c>
      <c r="B180" s="242" t="s">
        <v>4327</v>
      </c>
      <c r="C180" s="242" t="s">
        <v>229</v>
      </c>
      <c r="D180" s="242" t="s">
        <v>1254</v>
      </c>
      <c r="E180" s="243">
        <v>44204</v>
      </c>
      <c r="F180" s="243">
        <v>44568</v>
      </c>
      <c r="G180" s="242">
        <v>2022</v>
      </c>
      <c r="H180" s="116">
        <v>170945</v>
      </c>
      <c r="I180" s="116">
        <v>32822</v>
      </c>
      <c r="J180" s="244">
        <v>45272</v>
      </c>
      <c r="K180" s="245" t="s">
        <v>221</v>
      </c>
      <c r="L180" s="246" t="s">
        <v>207</v>
      </c>
      <c r="M180" s="243">
        <v>44568</v>
      </c>
      <c r="N180" s="242" t="s">
        <v>4326</v>
      </c>
      <c r="O180" s="242" t="s">
        <v>2128</v>
      </c>
      <c r="P180" s="242" t="s">
        <v>1343</v>
      </c>
      <c r="Q180" s="242" t="s">
        <v>305</v>
      </c>
      <c r="R180" s="242" t="s">
        <v>247</v>
      </c>
      <c r="S180" s="119" t="s">
        <v>209</v>
      </c>
      <c r="T180" s="118" t="s">
        <v>4325</v>
      </c>
      <c r="U180" s="115">
        <v>0</v>
      </c>
      <c r="V180" s="115">
        <v>0</v>
      </c>
      <c r="W180" s="115">
        <v>86956</v>
      </c>
      <c r="X180" s="115">
        <v>0</v>
      </c>
      <c r="Y180" s="115">
        <v>0</v>
      </c>
      <c r="Z180" s="115">
        <v>0</v>
      </c>
      <c r="AA180" s="115">
        <v>0</v>
      </c>
      <c r="AB180" s="115">
        <v>0</v>
      </c>
      <c r="AC180" s="114" t="s">
        <v>4324</v>
      </c>
    </row>
    <row r="181" spans="1:29" x14ac:dyDescent="0.25">
      <c r="A181" s="242" t="s">
        <v>3286</v>
      </c>
      <c r="B181" s="242" t="s">
        <v>3285</v>
      </c>
      <c r="C181" s="242" t="s">
        <v>229</v>
      </c>
      <c r="D181" s="242" t="s">
        <v>1254</v>
      </c>
      <c r="E181" s="243">
        <v>44644</v>
      </c>
      <c r="F181" s="243">
        <v>45008</v>
      </c>
      <c r="G181" s="242">
        <v>2023</v>
      </c>
      <c r="H181" s="116">
        <v>170207</v>
      </c>
      <c r="I181" s="116">
        <v>32748</v>
      </c>
      <c r="J181" s="244">
        <v>45272</v>
      </c>
      <c r="K181" s="245" t="s">
        <v>221</v>
      </c>
      <c r="L181" s="246" t="s">
        <v>207</v>
      </c>
      <c r="M181" s="243">
        <v>45008</v>
      </c>
      <c r="N181" s="242" t="s">
        <v>3284</v>
      </c>
      <c r="O181" s="242" t="s">
        <v>3074</v>
      </c>
      <c r="P181" s="242" t="s">
        <v>1258</v>
      </c>
      <c r="Q181" s="242" t="s">
        <v>416</v>
      </c>
      <c r="R181" s="242" t="s">
        <v>247</v>
      </c>
      <c r="S181" s="119" t="s">
        <v>209</v>
      </c>
      <c r="T181" s="118" t="s">
        <v>3283</v>
      </c>
      <c r="U181" s="117" t="s">
        <v>207</v>
      </c>
      <c r="V181" s="115">
        <v>0</v>
      </c>
      <c r="W181" s="115">
        <v>128000</v>
      </c>
      <c r="X181" s="115">
        <v>0</v>
      </c>
      <c r="Y181" s="115">
        <v>0</v>
      </c>
      <c r="Z181" s="115">
        <v>0</v>
      </c>
      <c r="AA181" s="115">
        <v>0</v>
      </c>
      <c r="AB181" s="115">
        <v>0</v>
      </c>
      <c r="AC181" s="114" t="s">
        <v>3282</v>
      </c>
    </row>
    <row r="182" spans="1:29" x14ac:dyDescent="0.25">
      <c r="A182" s="242" t="s">
        <v>3103</v>
      </c>
      <c r="B182" s="242" t="s">
        <v>3099</v>
      </c>
      <c r="C182" s="242" t="s">
        <v>229</v>
      </c>
      <c r="D182" s="242" t="s">
        <v>1254</v>
      </c>
      <c r="E182" s="243">
        <v>42924</v>
      </c>
      <c r="F182" s="243">
        <v>43288</v>
      </c>
      <c r="G182" s="242">
        <v>2018</v>
      </c>
      <c r="H182" s="116">
        <v>18957</v>
      </c>
      <c r="I182" s="116">
        <v>2778</v>
      </c>
      <c r="J182" s="244">
        <v>45272</v>
      </c>
      <c r="K182" s="245" t="s">
        <v>221</v>
      </c>
      <c r="L182" s="246" t="s">
        <v>207</v>
      </c>
      <c r="M182" s="243">
        <v>43288</v>
      </c>
      <c r="N182" s="242" t="s">
        <v>3098</v>
      </c>
      <c r="O182" s="242" t="s">
        <v>3097</v>
      </c>
      <c r="P182" s="242" t="s">
        <v>1258</v>
      </c>
      <c r="Q182" s="242" t="s">
        <v>248</v>
      </c>
      <c r="R182" s="242" t="s">
        <v>247</v>
      </c>
      <c r="S182" s="119" t="s">
        <v>209</v>
      </c>
      <c r="T182" s="118" t="s">
        <v>3096</v>
      </c>
      <c r="U182" s="115">
        <v>0</v>
      </c>
      <c r="V182" s="115">
        <v>0</v>
      </c>
      <c r="W182" s="115">
        <v>0</v>
      </c>
      <c r="X182" s="115">
        <v>0</v>
      </c>
      <c r="Y182" s="115">
        <v>0</v>
      </c>
      <c r="Z182" s="115">
        <v>0</v>
      </c>
      <c r="AA182" s="115">
        <v>0</v>
      </c>
      <c r="AB182" s="115">
        <v>0</v>
      </c>
      <c r="AC182" s="114" t="s">
        <v>207</v>
      </c>
    </row>
    <row r="183" spans="1:29" x14ac:dyDescent="0.25">
      <c r="A183" s="242" t="s">
        <v>3102</v>
      </c>
      <c r="B183" s="242" t="s">
        <v>3099</v>
      </c>
      <c r="C183" s="242" t="s">
        <v>229</v>
      </c>
      <c r="D183" s="242" t="s">
        <v>1254</v>
      </c>
      <c r="E183" s="243">
        <v>43289</v>
      </c>
      <c r="F183" s="243">
        <v>43653</v>
      </c>
      <c r="G183" s="242">
        <v>2019</v>
      </c>
      <c r="H183" s="116">
        <v>396304</v>
      </c>
      <c r="I183" s="116">
        <v>58074</v>
      </c>
      <c r="J183" s="244">
        <v>45272</v>
      </c>
      <c r="K183" s="245" t="s">
        <v>221</v>
      </c>
      <c r="L183" s="246" t="s">
        <v>207</v>
      </c>
      <c r="M183" s="243">
        <v>43653</v>
      </c>
      <c r="N183" s="242" t="s">
        <v>3098</v>
      </c>
      <c r="O183" s="242" t="s">
        <v>3097</v>
      </c>
      <c r="P183" s="242" t="s">
        <v>1258</v>
      </c>
      <c r="Q183" s="242" t="s">
        <v>248</v>
      </c>
      <c r="R183" s="242" t="s">
        <v>247</v>
      </c>
      <c r="S183" s="119" t="s">
        <v>209</v>
      </c>
      <c r="T183" s="118" t="s">
        <v>3096</v>
      </c>
      <c r="U183" s="115">
        <v>0</v>
      </c>
      <c r="V183" s="115">
        <v>0</v>
      </c>
      <c r="W183" s="115">
        <v>0</v>
      </c>
      <c r="X183" s="115">
        <v>0</v>
      </c>
      <c r="Y183" s="115">
        <v>0</v>
      </c>
      <c r="Z183" s="115">
        <v>0</v>
      </c>
      <c r="AA183" s="115">
        <v>0</v>
      </c>
      <c r="AB183" s="115">
        <v>0</v>
      </c>
      <c r="AC183" s="114" t="s">
        <v>207</v>
      </c>
    </row>
    <row r="184" spans="1:29" ht="31.5" x14ac:dyDescent="0.25">
      <c r="A184" s="242" t="s">
        <v>3100</v>
      </c>
      <c r="B184" s="242" t="s">
        <v>3099</v>
      </c>
      <c r="C184" s="242" t="s">
        <v>229</v>
      </c>
      <c r="D184" s="242" t="s">
        <v>1254</v>
      </c>
      <c r="E184" s="243">
        <v>43654</v>
      </c>
      <c r="F184" s="243">
        <v>44019</v>
      </c>
      <c r="G184" s="117" t="s">
        <v>207</v>
      </c>
      <c r="H184" s="117" t="s">
        <v>207</v>
      </c>
      <c r="I184" s="117" t="s">
        <v>207</v>
      </c>
      <c r="J184" s="244">
        <v>45272</v>
      </c>
      <c r="K184" s="246" t="s">
        <v>207</v>
      </c>
      <c r="L184" s="246" t="s">
        <v>207</v>
      </c>
      <c r="M184" s="117" t="s">
        <v>207</v>
      </c>
      <c r="N184" s="242" t="s">
        <v>3098</v>
      </c>
      <c r="O184" s="242" t="s">
        <v>3097</v>
      </c>
      <c r="P184" s="242" t="s">
        <v>1258</v>
      </c>
      <c r="Q184" s="242" t="s">
        <v>248</v>
      </c>
      <c r="R184" s="242" t="s">
        <v>247</v>
      </c>
      <c r="S184" s="119" t="s">
        <v>209</v>
      </c>
      <c r="T184" s="118" t="s">
        <v>3096</v>
      </c>
      <c r="U184" s="117" t="s">
        <v>207</v>
      </c>
      <c r="V184" s="115">
        <v>0</v>
      </c>
      <c r="W184" s="115">
        <v>0</v>
      </c>
      <c r="X184" s="115">
        <v>0</v>
      </c>
      <c r="Y184" s="115">
        <v>0</v>
      </c>
      <c r="Z184" s="115">
        <v>0</v>
      </c>
      <c r="AA184" s="115">
        <v>0</v>
      </c>
      <c r="AB184" s="115">
        <v>0</v>
      </c>
      <c r="AC184" s="114" t="s">
        <v>3101</v>
      </c>
    </row>
    <row r="185" spans="1:29" ht="31.5" x14ac:dyDescent="0.25">
      <c r="A185" s="242" t="s">
        <v>3100</v>
      </c>
      <c r="B185" s="242" t="s">
        <v>3099</v>
      </c>
      <c r="C185" s="242" t="s">
        <v>229</v>
      </c>
      <c r="D185" s="242" t="s">
        <v>1254</v>
      </c>
      <c r="E185" s="243">
        <v>44020</v>
      </c>
      <c r="F185" s="243">
        <v>44384</v>
      </c>
      <c r="G185" s="117" t="s">
        <v>207</v>
      </c>
      <c r="H185" s="117" t="s">
        <v>207</v>
      </c>
      <c r="I185" s="117" t="s">
        <v>207</v>
      </c>
      <c r="J185" s="244">
        <v>45272</v>
      </c>
      <c r="K185" s="246" t="s">
        <v>207</v>
      </c>
      <c r="L185" s="246" t="s">
        <v>207</v>
      </c>
      <c r="M185" s="117" t="s">
        <v>207</v>
      </c>
      <c r="N185" s="242" t="s">
        <v>3098</v>
      </c>
      <c r="O185" s="242" t="s">
        <v>3097</v>
      </c>
      <c r="P185" s="242" t="s">
        <v>1258</v>
      </c>
      <c r="Q185" s="242" t="s">
        <v>248</v>
      </c>
      <c r="R185" s="242" t="s">
        <v>247</v>
      </c>
      <c r="S185" s="119" t="s">
        <v>209</v>
      </c>
      <c r="T185" s="118" t="s">
        <v>3096</v>
      </c>
      <c r="U185" s="117" t="s">
        <v>207</v>
      </c>
      <c r="V185" s="115">
        <v>0</v>
      </c>
      <c r="W185" s="115">
        <v>0</v>
      </c>
      <c r="X185" s="115">
        <v>0</v>
      </c>
      <c r="Y185" s="115">
        <v>0</v>
      </c>
      <c r="Z185" s="115">
        <v>0</v>
      </c>
      <c r="AA185" s="115">
        <v>0</v>
      </c>
      <c r="AB185" s="115">
        <v>0</v>
      </c>
      <c r="AC185" s="114" t="s">
        <v>3095</v>
      </c>
    </row>
    <row r="186" spans="1:29" x14ac:dyDescent="0.25">
      <c r="A186" s="242" t="s">
        <v>2786</v>
      </c>
      <c r="B186" s="242" t="s">
        <v>2784</v>
      </c>
      <c r="C186" s="242" t="s">
        <v>229</v>
      </c>
      <c r="D186" s="242" t="s">
        <v>1254</v>
      </c>
      <c r="E186" s="243">
        <v>43809</v>
      </c>
      <c r="F186" s="243">
        <v>44174</v>
      </c>
      <c r="G186" s="242">
        <v>2020</v>
      </c>
      <c r="H186" s="116">
        <v>321440</v>
      </c>
      <c r="I186" s="116">
        <v>28010</v>
      </c>
      <c r="J186" s="244">
        <v>45272</v>
      </c>
      <c r="K186" s="245" t="s">
        <v>221</v>
      </c>
      <c r="L186" s="246" t="s">
        <v>207</v>
      </c>
      <c r="M186" s="243">
        <v>44174</v>
      </c>
      <c r="N186" s="242" t="s">
        <v>2783</v>
      </c>
      <c r="O186" s="242" t="s">
        <v>2191</v>
      </c>
      <c r="P186" s="242" t="s">
        <v>255</v>
      </c>
      <c r="Q186" s="242" t="s">
        <v>2096</v>
      </c>
      <c r="R186" s="242" t="s">
        <v>247</v>
      </c>
      <c r="S186" s="119" t="s">
        <v>209</v>
      </c>
      <c r="T186" s="118" t="s">
        <v>2782</v>
      </c>
      <c r="U186" s="115">
        <v>0</v>
      </c>
      <c r="V186" s="115">
        <v>0</v>
      </c>
      <c r="W186" s="115">
        <v>0</v>
      </c>
      <c r="X186" s="115">
        <v>0</v>
      </c>
      <c r="Y186" s="115">
        <v>0</v>
      </c>
      <c r="Z186" s="115">
        <v>0</v>
      </c>
      <c r="AA186" s="115">
        <v>0</v>
      </c>
      <c r="AB186" s="115">
        <v>0</v>
      </c>
      <c r="AC186" s="114" t="s">
        <v>207</v>
      </c>
    </row>
    <row r="187" spans="1:29" x14ac:dyDescent="0.25">
      <c r="A187" s="242" t="s">
        <v>2785</v>
      </c>
      <c r="B187" s="242" t="s">
        <v>2784</v>
      </c>
      <c r="C187" s="242" t="s">
        <v>229</v>
      </c>
      <c r="D187" s="242" t="s">
        <v>1254</v>
      </c>
      <c r="E187" s="243">
        <v>44175</v>
      </c>
      <c r="F187" s="243">
        <v>44539</v>
      </c>
      <c r="G187" s="242">
        <v>2021</v>
      </c>
      <c r="H187" s="116">
        <v>390275</v>
      </c>
      <c r="I187" s="116">
        <v>34009</v>
      </c>
      <c r="J187" s="244">
        <v>45272</v>
      </c>
      <c r="K187" s="245" t="s">
        <v>221</v>
      </c>
      <c r="L187" s="246" t="s">
        <v>207</v>
      </c>
      <c r="M187" s="243">
        <v>44539</v>
      </c>
      <c r="N187" s="242" t="s">
        <v>2783</v>
      </c>
      <c r="O187" s="242" t="s">
        <v>2191</v>
      </c>
      <c r="P187" s="242" t="s">
        <v>255</v>
      </c>
      <c r="Q187" s="242" t="s">
        <v>2096</v>
      </c>
      <c r="R187" s="242" t="s">
        <v>247</v>
      </c>
      <c r="S187" s="119" t="s">
        <v>209</v>
      </c>
      <c r="T187" s="118" t="s">
        <v>2782</v>
      </c>
      <c r="U187" s="115">
        <v>0</v>
      </c>
      <c r="V187" s="115">
        <v>0</v>
      </c>
      <c r="W187" s="115">
        <v>0</v>
      </c>
      <c r="X187" s="115">
        <v>0</v>
      </c>
      <c r="Y187" s="115">
        <v>0</v>
      </c>
      <c r="Z187" s="115">
        <v>0</v>
      </c>
      <c r="AA187" s="115">
        <v>0</v>
      </c>
      <c r="AB187" s="115">
        <v>0</v>
      </c>
      <c r="AC187" s="114" t="s">
        <v>207</v>
      </c>
    </row>
    <row r="188" spans="1:29" x14ac:dyDescent="0.25">
      <c r="A188" s="242" t="s">
        <v>2501</v>
      </c>
      <c r="B188" s="242" t="s">
        <v>2500</v>
      </c>
      <c r="C188" s="242" t="s">
        <v>217</v>
      </c>
      <c r="D188" s="242" t="s">
        <v>1254</v>
      </c>
      <c r="E188" s="243">
        <v>44652</v>
      </c>
      <c r="F188" s="243">
        <v>45016</v>
      </c>
      <c r="G188" s="242">
        <v>2023</v>
      </c>
      <c r="H188" s="116">
        <v>8207</v>
      </c>
      <c r="I188" s="117" t="s">
        <v>207</v>
      </c>
      <c r="J188" s="244">
        <v>45272</v>
      </c>
      <c r="K188" s="245" t="s">
        <v>221</v>
      </c>
      <c r="L188" s="246" t="s">
        <v>207</v>
      </c>
      <c r="M188" s="243">
        <v>45016</v>
      </c>
      <c r="N188" s="242" t="s">
        <v>2499</v>
      </c>
      <c r="O188" s="242" t="s">
        <v>1464</v>
      </c>
      <c r="P188" s="242" t="s">
        <v>267</v>
      </c>
      <c r="Q188" s="242" t="s">
        <v>279</v>
      </c>
      <c r="R188" s="242" t="s">
        <v>247</v>
      </c>
      <c r="S188" s="119" t="s">
        <v>209</v>
      </c>
      <c r="T188" s="118" t="s">
        <v>2498</v>
      </c>
      <c r="U188" s="117" t="s">
        <v>207</v>
      </c>
      <c r="V188" s="115">
        <v>0</v>
      </c>
      <c r="W188" s="115">
        <v>0</v>
      </c>
      <c r="X188" s="115">
        <v>0</v>
      </c>
      <c r="Y188" s="115">
        <v>0</v>
      </c>
      <c r="Z188" s="115">
        <v>0</v>
      </c>
      <c r="AA188" s="115">
        <v>7419</v>
      </c>
      <c r="AB188" s="115">
        <v>0</v>
      </c>
      <c r="AC188" s="114" t="s">
        <v>207</v>
      </c>
    </row>
    <row r="189" spans="1:29" x14ac:dyDescent="0.25">
      <c r="A189" s="242" t="s">
        <v>2453</v>
      </c>
      <c r="B189" s="242" t="s">
        <v>2450</v>
      </c>
      <c r="C189" s="242" t="s">
        <v>229</v>
      </c>
      <c r="D189" s="242" t="s">
        <v>1254</v>
      </c>
      <c r="E189" s="243">
        <v>43989</v>
      </c>
      <c r="F189" s="243">
        <v>44353</v>
      </c>
      <c r="G189" s="242">
        <v>2021</v>
      </c>
      <c r="H189" s="116">
        <v>95309</v>
      </c>
      <c r="I189" s="117">
        <v>10084</v>
      </c>
      <c r="J189" s="244">
        <v>45272</v>
      </c>
      <c r="K189" s="245" t="s">
        <v>221</v>
      </c>
      <c r="L189" s="246" t="s">
        <v>207</v>
      </c>
      <c r="M189" s="243">
        <v>44353</v>
      </c>
      <c r="N189" s="242" t="s">
        <v>2449</v>
      </c>
      <c r="O189" s="242" t="s">
        <v>2448</v>
      </c>
      <c r="P189" s="242" t="s">
        <v>255</v>
      </c>
      <c r="Q189" s="242" t="s">
        <v>2096</v>
      </c>
      <c r="R189" s="242" t="s">
        <v>247</v>
      </c>
      <c r="S189" s="119" t="s">
        <v>209</v>
      </c>
      <c r="T189" s="118" t="s">
        <v>2447</v>
      </c>
      <c r="U189" s="115">
        <v>0</v>
      </c>
      <c r="V189" s="115">
        <v>0</v>
      </c>
      <c r="W189" s="115">
        <v>0</v>
      </c>
      <c r="X189" s="115">
        <v>0</v>
      </c>
      <c r="Y189" s="115">
        <v>0</v>
      </c>
      <c r="Z189" s="115">
        <v>0</v>
      </c>
      <c r="AA189" s="115">
        <v>35226</v>
      </c>
      <c r="AB189" s="115">
        <v>0</v>
      </c>
      <c r="AC189" s="114" t="s">
        <v>207</v>
      </c>
    </row>
    <row r="190" spans="1:29" x14ac:dyDescent="0.25">
      <c r="A190" s="242" t="s">
        <v>2452</v>
      </c>
      <c r="B190" s="242" t="s">
        <v>2450</v>
      </c>
      <c r="C190" s="242" t="s">
        <v>229</v>
      </c>
      <c r="D190" s="242" t="s">
        <v>1254</v>
      </c>
      <c r="E190" s="243">
        <v>44354</v>
      </c>
      <c r="F190" s="243">
        <v>44718</v>
      </c>
      <c r="G190" s="242">
        <v>2022</v>
      </c>
      <c r="H190" s="116">
        <v>95309</v>
      </c>
      <c r="I190" s="117">
        <v>10084</v>
      </c>
      <c r="J190" s="244">
        <v>45272</v>
      </c>
      <c r="K190" s="245" t="s">
        <v>221</v>
      </c>
      <c r="L190" s="246" t="s">
        <v>207</v>
      </c>
      <c r="M190" s="243">
        <v>44718</v>
      </c>
      <c r="N190" s="242" t="s">
        <v>2449</v>
      </c>
      <c r="O190" s="242" t="s">
        <v>2448</v>
      </c>
      <c r="P190" s="242" t="s">
        <v>255</v>
      </c>
      <c r="Q190" s="242" t="s">
        <v>2096</v>
      </c>
      <c r="R190" s="242" t="s">
        <v>247</v>
      </c>
      <c r="S190" s="119" t="s">
        <v>209</v>
      </c>
      <c r="T190" s="118" t="s">
        <v>2447</v>
      </c>
      <c r="U190" s="115">
        <v>0</v>
      </c>
      <c r="V190" s="115">
        <v>0</v>
      </c>
      <c r="W190" s="115">
        <v>0</v>
      </c>
      <c r="X190" s="115">
        <v>0</v>
      </c>
      <c r="Y190" s="115">
        <v>0</v>
      </c>
      <c r="Z190" s="115">
        <v>0</v>
      </c>
      <c r="AA190" s="115">
        <v>0</v>
      </c>
      <c r="AB190" s="115">
        <v>27613</v>
      </c>
      <c r="AC190" s="114" t="s">
        <v>207</v>
      </c>
    </row>
    <row r="191" spans="1:29" x14ac:dyDescent="0.25">
      <c r="A191" s="242" t="s">
        <v>2451</v>
      </c>
      <c r="B191" s="242" t="s">
        <v>2450</v>
      </c>
      <c r="C191" s="242" t="s">
        <v>229</v>
      </c>
      <c r="D191" s="242" t="s">
        <v>1254</v>
      </c>
      <c r="E191" s="243">
        <v>44719</v>
      </c>
      <c r="F191" s="243">
        <v>45083</v>
      </c>
      <c r="G191" s="242">
        <v>2023</v>
      </c>
      <c r="H191" s="116">
        <v>95309</v>
      </c>
      <c r="I191" s="117">
        <v>10084</v>
      </c>
      <c r="J191" s="244">
        <v>45272</v>
      </c>
      <c r="K191" s="245" t="s">
        <v>221</v>
      </c>
      <c r="L191" s="246" t="s">
        <v>207</v>
      </c>
      <c r="M191" s="243">
        <v>45083</v>
      </c>
      <c r="N191" s="242" t="s">
        <v>2449</v>
      </c>
      <c r="O191" s="242" t="s">
        <v>2448</v>
      </c>
      <c r="P191" s="242" t="s">
        <v>255</v>
      </c>
      <c r="Q191" s="242" t="s">
        <v>2096</v>
      </c>
      <c r="R191" s="242" t="s">
        <v>247</v>
      </c>
      <c r="S191" s="119" t="s">
        <v>209</v>
      </c>
      <c r="T191" s="118" t="s">
        <v>2447</v>
      </c>
      <c r="U191" s="115">
        <v>0</v>
      </c>
      <c r="V191" s="115">
        <v>0</v>
      </c>
      <c r="W191" s="115">
        <v>0</v>
      </c>
      <c r="X191" s="115">
        <v>0</v>
      </c>
      <c r="Y191" s="115">
        <v>0</v>
      </c>
      <c r="Z191" s="115">
        <v>0</v>
      </c>
      <c r="AA191" s="115">
        <v>0</v>
      </c>
      <c r="AB191" s="115">
        <v>1424</v>
      </c>
      <c r="AC191" s="114" t="s">
        <v>207</v>
      </c>
    </row>
    <row r="192" spans="1:29" x14ac:dyDescent="0.25">
      <c r="A192" s="242" t="s">
        <v>1968</v>
      </c>
      <c r="B192" s="242" t="s">
        <v>1967</v>
      </c>
      <c r="C192" s="242" t="s">
        <v>258</v>
      </c>
      <c r="D192" s="242" t="s">
        <v>1254</v>
      </c>
      <c r="E192" s="244">
        <v>44728</v>
      </c>
      <c r="F192" s="244">
        <v>45092</v>
      </c>
      <c r="G192" s="242">
        <v>2023</v>
      </c>
      <c r="H192" s="116">
        <v>5562</v>
      </c>
      <c r="I192" s="117" t="s">
        <v>207</v>
      </c>
      <c r="J192" s="244">
        <v>45272</v>
      </c>
      <c r="K192" s="245" t="s">
        <v>221</v>
      </c>
      <c r="L192" s="246" t="s">
        <v>207</v>
      </c>
      <c r="M192" s="244">
        <v>45092</v>
      </c>
      <c r="N192" s="242" t="s">
        <v>1966</v>
      </c>
      <c r="O192" s="242" t="s">
        <v>1632</v>
      </c>
      <c r="P192" s="242" t="s">
        <v>220</v>
      </c>
      <c r="Q192" s="242" t="s">
        <v>288</v>
      </c>
      <c r="R192" s="242" t="s">
        <v>247</v>
      </c>
      <c r="S192" s="119" t="s">
        <v>209</v>
      </c>
      <c r="T192" s="118" t="s">
        <v>1965</v>
      </c>
      <c r="U192" s="117" t="s">
        <v>207</v>
      </c>
      <c r="V192" s="115">
        <v>0</v>
      </c>
      <c r="W192" s="115">
        <v>0</v>
      </c>
      <c r="X192" s="115">
        <v>0</v>
      </c>
      <c r="Y192" s="115">
        <v>0</v>
      </c>
      <c r="Z192" s="115">
        <v>0</v>
      </c>
      <c r="AA192" s="115">
        <v>1100</v>
      </c>
      <c r="AB192" s="115">
        <v>0</v>
      </c>
      <c r="AC192" s="114" t="s">
        <v>207</v>
      </c>
    </row>
    <row r="193" spans="1:29" x14ac:dyDescent="0.25">
      <c r="A193" s="242" t="s">
        <v>1710</v>
      </c>
      <c r="B193" s="242" t="s">
        <v>1709</v>
      </c>
      <c r="C193" s="242" t="s">
        <v>229</v>
      </c>
      <c r="D193" s="242" t="s">
        <v>1254</v>
      </c>
      <c r="E193" s="244">
        <v>44652</v>
      </c>
      <c r="F193" s="244">
        <v>45016</v>
      </c>
      <c r="G193" s="242">
        <v>2023</v>
      </c>
      <c r="H193" s="116">
        <v>43319</v>
      </c>
      <c r="I193" s="117">
        <v>7619</v>
      </c>
      <c r="J193" s="246">
        <v>45272</v>
      </c>
      <c r="K193" s="245" t="s">
        <v>221</v>
      </c>
      <c r="L193" s="246" t="s">
        <v>207</v>
      </c>
      <c r="M193" s="244">
        <v>45016</v>
      </c>
      <c r="N193" s="242" t="s">
        <v>1708</v>
      </c>
      <c r="O193" s="242" t="s">
        <v>1406</v>
      </c>
      <c r="P193" s="242" t="s">
        <v>255</v>
      </c>
      <c r="Q193" s="242" t="s">
        <v>1430</v>
      </c>
      <c r="R193" s="242" t="s">
        <v>247</v>
      </c>
      <c r="S193" s="119" t="s">
        <v>209</v>
      </c>
      <c r="T193" s="118" t="s">
        <v>1707</v>
      </c>
      <c r="U193" s="115">
        <v>0</v>
      </c>
      <c r="V193" s="115">
        <v>0</v>
      </c>
      <c r="W193" s="115">
        <v>0</v>
      </c>
      <c r="X193" s="115">
        <v>0</v>
      </c>
      <c r="Y193" s="115">
        <v>0</v>
      </c>
      <c r="Z193" s="115">
        <v>0</v>
      </c>
      <c r="AA193" s="115">
        <v>0</v>
      </c>
      <c r="AB193" s="115">
        <v>0</v>
      </c>
      <c r="AC193" s="114" t="s">
        <v>207</v>
      </c>
    </row>
    <row r="194" spans="1:29" x14ac:dyDescent="0.25">
      <c r="A194" s="242" t="s">
        <v>1672</v>
      </c>
      <c r="B194" s="242" t="s">
        <v>1671</v>
      </c>
      <c r="C194" s="242" t="s">
        <v>258</v>
      </c>
      <c r="D194" s="242" t="s">
        <v>1254</v>
      </c>
      <c r="E194" s="244">
        <v>44713</v>
      </c>
      <c r="F194" s="244">
        <v>45077</v>
      </c>
      <c r="G194" s="242">
        <v>2023</v>
      </c>
      <c r="H194" s="116">
        <v>321388</v>
      </c>
      <c r="I194" s="117" t="s">
        <v>207</v>
      </c>
      <c r="J194" s="244">
        <v>45272</v>
      </c>
      <c r="K194" s="245" t="s">
        <v>221</v>
      </c>
      <c r="L194" s="246" t="s">
        <v>207</v>
      </c>
      <c r="M194" s="244">
        <v>45077</v>
      </c>
      <c r="N194" s="242" t="s">
        <v>1670</v>
      </c>
      <c r="O194" s="242" t="s">
        <v>1632</v>
      </c>
      <c r="P194" s="242" t="s">
        <v>220</v>
      </c>
      <c r="Q194" s="242" t="s">
        <v>461</v>
      </c>
      <c r="R194" s="242" t="s">
        <v>247</v>
      </c>
      <c r="S194" s="119" t="s">
        <v>209</v>
      </c>
      <c r="T194" s="118" t="s">
        <v>1669</v>
      </c>
      <c r="U194" s="117" t="s">
        <v>207</v>
      </c>
      <c r="V194" s="115">
        <v>0</v>
      </c>
      <c r="W194" s="115">
        <v>0</v>
      </c>
      <c r="X194" s="115">
        <v>0</v>
      </c>
      <c r="Y194" s="115">
        <v>0</v>
      </c>
      <c r="Z194" s="115">
        <v>0</v>
      </c>
      <c r="AA194" s="115">
        <v>269110</v>
      </c>
      <c r="AB194" s="115">
        <v>0</v>
      </c>
      <c r="AC194" s="114" t="s">
        <v>207</v>
      </c>
    </row>
    <row r="195" spans="1:29" x14ac:dyDescent="0.25">
      <c r="A195" s="242" t="s">
        <v>1614</v>
      </c>
      <c r="B195" s="242" t="s">
        <v>1612</v>
      </c>
      <c r="C195" s="242" t="s">
        <v>258</v>
      </c>
      <c r="D195" s="242" t="s">
        <v>1254</v>
      </c>
      <c r="E195" s="244">
        <v>44696</v>
      </c>
      <c r="F195" s="244">
        <v>45016</v>
      </c>
      <c r="G195" s="242">
        <v>2023</v>
      </c>
      <c r="H195" s="116">
        <v>113844</v>
      </c>
      <c r="I195" s="117" t="s">
        <v>207</v>
      </c>
      <c r="J195" s="244">
        <v>45272</v>
      </c>
      <c r="K195" s="245" t="s">
        <v>215</v>
      </c>
      <c r="L195" s="244">
        <v>45573</v>
      </c>
      <c r="M195" s="244">
        <v>45016</v>
      </c>
      <c r="N195" s="242" t="s">
        <v>1611</v>
      </c>
      <c r="O195" s="242" t="s">
        <v>289</v>
      </c>
      <c r="P195" s="242" t="s">
        <v>267</v>
      </c>
      <c r="Q195" s="242" t="s">
        <v>461</v>
      </c>
      <c r="R195" s="242" t="s">
        <v>247</v>
      </c>
      <c r="S195" s="119" t="s">
        <v>209</v>
      </c>
      <c r="T195" s="118" t="s">
        <v>1609</v>
      </c>
      <c r="U195" s="117" t="s">
        <v>207</v>
      </c>
      <c r="V195" s="115">
        <v>0</v>
      </c>
      <c r="W195" s="115">
        <v>0</v>
      </c>
      <c r="X195" s="115">
        <v>0</v>
      </c>
      <c r="Y195" s="115">
        <v>0</v>
      </c>
      <c r="Z195" s="115">
        <v>0</v>
      </c>
      <c r="AA195" s="115">
        <v>13844</v>
      </c>
      <c r="AB195" s="115">
        <v>3733</v>
      </c>
      <c r="AC195" s="114" t="s">
        <v>207</v>
      </c>
    </row>
    <row r="196" spans="1:29" x14ac:dyDescent="0.25">
      <c r="A196" s="242" t="s">
        <v>3745</v>
      </c>
      <c r="B196" s="242" t="s">
        <v>3744</v>
      </c>
      <c r="C196" s="242" t="s">
        <v>217</v>
      </c>
      <c r="D196" s="242" t="s">
        <v>1254</v>
      </c>
      <c r="E196" s="243">
        <v>44197</v>
      </c>
      <c r="F196" s="243">
        <v>44561</v>
      </c>
      <c r="G196" s="242">
        <v>2021</v>
      </c>
      <c r="H196" s="116">
        <v>5980</v>
      </c>
      <c r="I196" s="117" t="s">
        <v>207</v>
      </c>
      <c r="J196" s="244">
        <v>45251</v>
      </c>
      <c r="K196" s="245" t="s">
        <v>221</v>
      </c>
      <c r="L196" s="246" t="s">
        <v>207</v>
      </c>
      <c r="M196" s="243">
        <v>44561</v>
      </c>
      <c r="N196" s="242" t="s">
        <v>3743</v>
      </c>
      <c r="O196" s="242" t="s">
        <v>3728</v>
      </c>
      <c r="P196" s="242" t="s">
        <v>1258</v>
      </c>
      <c r="Q196" s="242" t="s">
        <v>391</v>
      </c>
      <c r="R196" s="242" t="s">
        <v>247</v>
      </c>
      <c r="S196" s="119" t="s">
        <v>209</v>
      </c>
      <c r="T196" s="118" t="s">
        <v>3742</v>
      </c>
      <c r="U196" s="117" t="s">
        <v>207</v>
      </c>
      <c r="V196" s="115">
        <v>0</v>
      </c>
      <c r="W196" s="115">
        <v>0</v>
      </c>
      <c r="X196" s="115">
        <v>0</v>
      </c>
      <c r="Y196" s="115">
        <v>0</v>
      </c>
      <c r="Z196" s="115">
        <v>0</v>
      </c>
      <c r="AA196" s="115">
        <v>5980</v>
      </c>
      <c r="AB196" s="115">
        <v>0</v>
      </c>
      <c r="AC196" s="114" t="s">
        <v>207</v>
      </c>
    </row>
    <row r="197" spans="1:29" x14ac:dyDescent="0.25">
      <c r="A197" s="242" t="s">
        <v>3731</v>
      </c>
      <c r="B197" s="242" t="s">
        <v>3730</v>
      </c>
      <c r="C197" s="242" t="s">
        <v>217</v>
      </c>
      <c r="D197" s="242" t="s">
        <v>1254</v>
      </c>
      <c r="E197" s="243">
        <v>44197</v>
      </c>
      <c r="F197" s="243">
        <v>44561</v>
      </c>
      <c r="G197" s="242">
        <v>2021</v>
      </c>
      <c r="H197" s="116">
        <v>1646</v>
      </c>
      <c r="I197" s="117" t="s">
        <v>207</v>
      </c>
      <c r="J197" s="244">
        <v>45251</v>
      </c>
      <c r="K197" s="245" t="s">
        <v>221</v>
      </c>
      <c r="L197" s="246" t="s">
        <v>207</v>
      </c>
      <c r="M197" s="243">
        <v>44561</v>
      </c>
      <c r="N197" s="242" t="s">
        <v>3729</v>
      </c>
      <c r="O197" s="242" t="s">
        <v>3728</v>
      </c>
      <c r="P197" s="242" t="s">
        <v>1258</v>
      </c>
      <c r="Q197" s="242" t="s">
        <v>391</v>
      </c>
      <c r="R197" s="242" t="s">
        <v>247</v>
      </c>
      <c r="S197" s="119" t="s">
        <v>209</v>
      </c>
      <c r="T197" s="118" t="s">
        <v>3727</v>
      </c>
      <c r="U197" s="117" t="s">
        <v>207</v>
      </c>
      <c r="V197" s="115">
        <v>0</v>
      </c>
      <c r="W197" s="115">
        <v>0</v>
      </c>
      <c r="X197" s="115">
        <v>0</v>
      </c>
      <c r="Y197" s="115">
        <v>0</v>
      </c>
      <c r="Z197" s="115">
        <v>0</v>
      </c>
      <c r="AA197" s="115">
        <v>1646</v>
      </c>
      <c r="AB197" s="115">
        <v>0</v>
      </c>
      <c r="AC197" s="114" t="s">
        <v>207</v>
      </c>
    </row>
    <row r="198" spans="1:29" x14ac:dyDescent="0.25">
      <c r="A198" s="242" t="s">
        <v>2169</v>
      </c>
      <c r="B198" s="242" t="s">
        <v>2168</v>
      </c>
      <c r="C198" s="242" t="s">
        <v>229</v>
      </c>
      <c r="D198" s="242" t="s">
        <v>1254</v>
      </c>
      <c r="E198" s="243">
        <v>44545</v>
      </c>
      <c r="F198" s="243">
        <v>44909</v>
      </c>
      <c r="G198" s="242">
        <v>2022</v>
      </c>
      <c r="H198" s="116">
        <v>169862</v>
      </c>
      <c r="I198" s="117">
        <v>29875</v>
      </c>
      <c r="J198" s="244">
        <v>45251</v>
      </c>
      <c r="K198" s="245" t="s">
        <v>221</v>
      </c>
      <c r="L198" s="246" t="s">
        <v>207</v>
      </c>
      <c r="M198" s="243">
        <v>44909</v>
      </c>
      <c r="N198" s="242" t="s">
        <v>2167</v>
      </c>
      <c r="O198" s="242" t="s">
        <v>417</v>
      </c>
      <c r="P198" s="242" t="s">
        <v>1272</v>
      </c>
      <c r="Q198" s="242" t="s">
        <v>366</v>
      </c>
      <c r="R198" s="242" t="s">
        <v>247</v>
      </c>
      <c r="S198" s="127" t="s">
        <v>209</v>
      </c>
      <c r="T198" s="126" t="s">
        <v>2166</v>
      </c>
      <c r="U198" s="115">
        <v>0</v>
      </c>
      <c r="V198" s="115">
        <v>0</v>
      </c>
      <c r="W198" s="115">
        <v>0</v>
      </c>
      <c r="X198" s="115">
        <v>0</v>
      </c>
      <c r="Y198" s="115">
        <v>0</v>
      </c>
      <c r="Z198" s="115">
        <v>0</v>
      </c>
      <c r="AA198" s="115">
        <v>0</v>
      </c>
      <c r="AB198" s="125">
        <v>139987</v>
      </c>
      <c r="AC198" s="114" t="s">
        <v>207</v>
      </c>
    </row>
    <row r="199" spans="1:29" x14ac:dyDescent="0.25">
      <c r="A199" s="242" t="s">
        <v>1449</v>
      </c>
      <c r="B199" s="242" t="s">
        <v>1446</v>
      </c>
      <c r="C199" s="242" t="s">
        <v>229</v>
      </c>
      <c r="D199" s="242" t="s">
        <v>1254</v>
      </c>
      <c r="E199" s="243">
        <v>43678</v>
      </c>
      <c r="F199" s="243">
        <v>44043</v>
      </c>
      <c r="G199" s="242">
        <v>2020</v>
      </c>
      <c r="H199" s="116">
        <v>2626</v>
      </c>
      <c r="I199" s="117">
        <v>462</v>
      </c>
      <c r="J199" s="246">
        <v>45251</v>
      </c>
      <c r="K199" s="245" t="s">
        <v>221</v>
      </c>
      <c r="L199" s="246" t="s">
        <v>207</v>
      </c>
      <c r="M199" s="243">
        <v>44043</v>
      </c>
      <c r="N199" s="242" t="s">
        <v>1445</v>
      </c>
      <c r="O199" s="242" t="s">
        <v>1444</v>
      </c>
      <c r="P199" s="242" t="s">
        <v>1272</v>
      </c>
      <c r="Q199" s="242" t="s">
        <v>211</v>
      </c>
      <c r="R199" s="242" t="s">
        <v>210</v>
      </c>
      <c r="S199" s="119" t="s">
        <v>209</v>
      </c>
      <c r="T199" s="118" t="s">
        <v>1443</v>
      </c>
      <c r="U199" s="115">
        <v>0</v>
      </c>
      <c r="V199" s="115">
        <v>0</v>
      </c>
      <c r="W199" s="115">
        <v>0</v>
      </c>
      <c r="X199" s="115">
        <v>0</v>
      </c>
      <c r="Y199" s="115">
        <v>0</v>
      </c>
      <c r="Z199" s="115">
        <v>0</v>
      </c>
      <c r="AA199" s="115">
        <v>0</v>
      </c>
      <c r="AB199" s="115">
        <v>0</v>
      </c>
      <c r="AC199" s="114" t="s">
        <v>207</v>
      </c>
    </row>
    <row r="200" spans="1:29" x14ac:dyDescent="0.25">
      <c r="A200" s="242" t="s">
        <v>1448</v>
      </c>
      <c r="B200" s="242" t="s">
        <v>1446</v>
      </c>
      <c r="C200" s="242" t="s">
        <v>229</v>
      </c>
      <c r="D200" s="242" t="s">
        <v>1254</v>
      </c>
      <c r="E200" s="243">
        <v>44044</v>
      </c>
      <c r="F200" s="243">
        <v>44408</v>
      </c>
      <c r="G200" s="242">
        <v>2021</v>
      </c>
      <c r="H200" s="116">
        <v>2862</v>
      </c>
      <c r="I200" s="117">
        <v>503</v>
      </c>
      <c r="J200" s="246">
        <v>45251</v>
      </c>
      <c r="K200" s="245" t="s">
        <v>221</v>
      </c>
      <c r="L200" s="246" t="s">
        <v>207</v>
      </c>
      <c r="M200" s="243">
        <v>44408</v>
      </c>
      <c r="N200" s="242" t="s">
        <v>1445</v>
      </c>
      <c r="O200" s="242" t="s">
        <v>1444</v>
      </c>
      <c r="P200" s="242" t="s">
        <v>1272</v>
      </c>
      <c r="Q200" s="242" t="s">
        <v>211</v>
      </c>
      <c r="R200" s="242" t="s">
        <v>210</v>
      </c>
      <c r="S200" s="119" t="s">
        <v>209</v>
      </c>
      <c r="T200" s="118" t="s">
        <v>1443</v>
      </c>
      <c r="U200" s="115">
        <v>0</v>
      </c>
      <c r="V200" s="115">
        <v>0</v>
      </c>
      <c r="W200" s="115">
        <v>0</v>
      </c>
      <c r="X200" s="115">
        <v>0</v>
      </c>
      <c r="Y200" s="115">
        <v>0</v>
      </c>
      <c r="Z200" s="115">
        <v>0</v>
      </c>
      <c r="AA200" s="115">
        <v>0</v>
      </c>
      <c r="AB200" s="115">
        <v>0</v>
      </c>
      <c r="AC200" s="114" t="s">
        <v>207</v>
      </c>
    </row>
    <row r="201" spans="1:29" x14ac:dyDescent="0.25">
      <c r="A201" s="242" t="s">
        <v>1447</v>
      </c>
      <c r="B201" s="242" t="s">
        <v>1446</v>
      </c>
      <c r="C201" s="242" t="s">
        <v>229</v>
      </c>
      <c r="D201" s="242" t="s">
        <v>1254</v>
      </c>
      <c r="E201" s="243">
        <v>44409</v>
      </c>
      <c r="F201" s="243">
        <v>44773</v>
      </c>
      <c r="G201" s="242">
        <v>2022</v>
      </c>
      <c r="H201" s="116">
        <v>5764</v>
      </c>
      <c r="I201" s="117">
        <v>1014</v>
      </c>
      <c r="J201" s="246">
        <v>45251</v>
      </c>
      <c r="K201" s="245" t="s">
        <v>221</v>
      </c>
      <c r="L201" s="246" t="s">
        <v>207</v>
      </c>
      <c r="M201" s="243">
        <v>44773</v>
      </c>
      <c r="N201" s="242" t="s">
        <v>1445</v>
      </c>
      <c r="O201" s="242" t="s">
        <v>1444</v>
      </c>
      <c r="P201" s="242" t="s">
        <v>1272</v>
      </c>
      <c r="Q201" s="242" t="s">
        <v>211</v>
      </c>
      <c r="R201" s="242" t="s">
        <v>210</v>
      </c>
      <c r="S201" s="119" t="s">
        <v>209</v>
      </c>
      <c r="T201" s="118" t="s">
        <v>1443</v>
      </c>
      <c r="U201" s="115">
        <v>0</v>
      </c>
      <c r="V201" s="115">
        <v>0</v>
      </c>
      <c r="W201" s="115">
        <v>0</v>
      </c>
      <c r="X201" s="115">
        <v>0</v>
      </c>
      <c r="Y201" s="115">
        <v>0</v>
      </c>
      <c r="Z201" s="115">
        <v>0</v>
      </c>
      <c r="AA201" s="115">
        <v>0</v>
      </c>
      <c r="AB201" s="115">
        <v>0</v>
      </c>
      <c r="AC201" s="114" t="s">
        <v>207</v>
      </c>
    </row>
    <row r="202" spans="1:29" x14ac:dyDescent="0.25">
      <c r="A202" s="242" t="s">
        <v>2776</v>
      </c>
      <c r="B202" s="242" t="s">
        <v>2775</v>
      </c>
      <c r="C202" s="242" t="s">
        <v>229</v>
      </c>
      <c r="D202" s="242" t="s">
        <v>1254</v>
      </c>
      <c r="E202" s="243">
        <v>44420</v>
      </c>
      <c r="F202" s="243">
        <v>44784</v>
      </c>
      <c r="G202" s="242">
        <v>2022</v>
      </c>
      <c r="H202" s="116">
        <v>70477</v>
      </c>
      <c r="I202" s="116">
        <v>13560</v>
      </c>
      <c r="J202" s="244">
        <v>45237</v>
      </c>
      <c r="K202" s="245" t="s">
        <v>221</v>
      </c>
      <c r="L202" s="246" t="s">
        <v>207</v>
      </c>
      <c r="M202" s="243">
        <v>44784</v>
      </c>
      <c r="N202" s="242" t="s">
        <v>2774</v>
      </c>
      <c r="O202" s="242" t="s">
        <v>2773</v>
      </c>
      <c r="P202" s="242" t="s">
        <v>255</v>
      </c>
      <c r="Q202" s="242" t="s">
        <v>279</v>
      </c>
      <c r="R202" s="242" t="s">
        <v>247</v>
      </c>
      <c r="S202" s="119" t="s">
        <v>209</v>
      </c>
      <c r="T202" s="118" t="s">
        <v>2772</v>
      </c>
      <c r="U202" s="115">
        <v>0</v>
      </c>
      <c r="V202" s="115">
        <v>0</v>
      </c>
      <c r="W202" s="115">
        <v>0</v>
      </c>
      <c r="X202" s="115">
        <v>0</v>
      </c>
      <c r="Y202" s="115">
        <v>0</v>
      </c>
      <c r="Z202" s="115">
        <v>0</v>
      </c>
      <c r="AA202" s="115">
        <v>40574</v>
      </c>
      <c r="AB202" s="115">
        <v>0</v>
      </c>
      <c r="AC202" s="114" t="s">
        <v>207</v>
      </c>
    </row>
    <row r="203" spans="1:29" x14ac:dyDescent="0.25">
      <c r="A203" s="242" t="s">
        <v>1914</v>
      </c>
      <c r="B203" s="242" t="s">
        <v>1913</v>
      </c>
      <c r="C203" s="242" t="s">
        <v>229</v>
      </c>
      <c r="D203" s="242" t="s">
        <v>1254</v>
      </c>
      <c r="E203" s="244">
        <v>44592</v>
      </c>
      <c r="F203" s="244">
        <v>44956</v>
      </c>
      <c r="G203" s="242">
        <v>2023</v>
      </c>
      <c r="H203" s="116">
        <v>24318</v>
      </c>
      <c r="I203" s="117">
        <v>3860</v>
      </c>
      <c r="J203" s="244">
        <v>45237</v>
      </c>
      <c r="K203" s="245" t="s">
        <v>221</v>
      </c>
      <c r="L203" s="246" t="s">
        <v>207</v>
      </c>
      <c r="M203" s="244">
        <v>44956</v>
      </c>
      <c r="N203" s="242" t="s">
        <v>1912</v>
      </c>
      <c r="O203" s="242" t="s">
        <v>1911</v>
      </c>
      <c r="P203" s="242" t="s">
        <v>1910</v>
      </c>
      <c r="Q203" s="242" t="s">
        <v>1893</v>
      </c>
      <c r="R203" s="242" t="s">
        <v>247</v>
      </c>
      <c r="S203" s="242" t="s">
        <v>209</v>
      </c>
      <c r="T203" s="118" t="s">
        <v>1909</v>
      </c>
      <c r="U203" s="117" t="s">
        <v>207</v>
      </c>
      <c r="V203" s="115">
        <v>0</v>
      </c>
      <c r="W203" s="115">
        <v>0</v>
      </c>
      <c r="X203" s="115">
        <v>0</v>
      </c>
      <c r="Y203" s="115">
        <v>0</v>
      </c>
      <c r="Z203" s="115">
        <v>0</v>
      </c>
      <c r="AA203" s="115">
        <v>0</v>
      </c>
      <c r="AB203" s="115">
        <v>20458</v>
      </c>
      <c r="AC203" s="114" t="s">
        <v>207</v>
      </c>
    </row>
    <row r="204" spans="1:29" x14ac:dyDescent="0.25">
      <c r="A204" s="242" t="s">
        <v>1695</v>
      </c>
      <c r="B204" s="242" t="s">
        <v>1693</v>
      </c>
      <c r="C204" s="242" t="s">
        <v>258</v>
      </c>
      <c r="D204" s="242" t="s">
        <v>1254</v>
      </c>
      <c r="E204" s="244">
        <v>44652</v>
      </c>
      <c r="F204" s="244">
        <v>45016</v>
      </c>
      <c r="G204" s="242">
        <v>2023</v>
      </c>
      <c r="H204" s="116">
        <v>77370</v>
      </c>
      <c r="I204" s="117" t="s">
        <v>207</v>
      </c>
      <c r="J204" s="244">
        <v>45237</v>
      </c>
      <c r="K204" s="245" t="s">
        <v>215</v>
      </c>
      <c r="L204" s="244">
        <v>45573</v>
      </c>
      <c r="M204" s="244">
        <v>45016</v>
      </c>
      <c r="N204" s="242" t="s">
        <v>1692</v>
      </c>
      <c r="O204" s="242" t="s">
        <v>289</v>
      </c>
      <c r="P204" s="242" t="s">
        <v>267</v>
      </c>
      <c r="Q204" s="242" t="s">
        <v>461</v>
      </c>
      <c r="R204" s="242" t="s">
        <v>247</v>
      </c>
      <c r="S204" s="119" t="s">
        <v>209</v>
      </c>
      <c r="T204" s="118" t="s">
        <v>1691</v>
      </c>
      <c r="U204" s="117" t="s">
        <v>207</v>
      </c>
      <c r="V204" s="115">
        <v>0</v>
      </c>
      <c r="W204" s="115">
        <v>0</v>
      </c>
      <c r="X204" s="115">
        <v>0</v>
      </c>
      <c r="Y204" s="115">
        <v>0</v>
      </c>
      <c r="Z204" s="115">
        <v>0</v>
      </c>
      <c r="AA204" s="115">
        <v>0</v>
      </c>
      <c r="AB204" s="115">
        <v>0</v>
      </c>
      <c r="AC204" s="114" t="s">
        <v>207</v>
      </c>
    </row>
    <row r="205" spans="1:29" x14ac:dyDescent="0.25">
      <c r="A205" s="242" t="s">
        <v>1663</v>
      </c>
      <c r="B205" s="242" t="s">
        <v>1662</v>
      </c>
      <c r="C205" s="242" t="s">
        <v>258</v>
      </c>
      <c r="D205" s="242" t="s">
        <v>1254</v>
      </c>
      <c r="E205" s="244">
        <v>44713</v>
      </c>
      <c r="F205" s="244">
        <v>45077</v>
      </c>
      <c r="G205" s="242">
        <v>2023</v>
      </c>
      <c r="H205" s="116">
        <v>59230</v>
      </c>
      <c r="I205" s="117" t="s">
        <v>207</v>
      </c>
      <c r="J205" s="244">
        <v>45237</v>
      </c>
      <c r="K205" s="245" t="s">
        <v>215</v>
      </c>
      <c r="L205" s="246">
        <v>45649</v>
      </c>
      <c r="M205" s="244">
        <v>45077</v>
      </c>
      <c r="N205" s="242" t="s">
        <v>1661</v>
      </c>
      <c r="O205" s="242" t="s">
        <v>289</v>
      </c>
      <c r="P205" s="242" t="s">
        <v>220</v>
      </c>
      <c r="Q205" s="242" t="s">
        <v>318</v>
      </c>
      <c r="R205" s="242" t="s">
        <v>247</v>
      </c>
      <c r="S205" s="119" t="s">
        <v>209</v>
      </c>
      <c r="T205" s="118" t="s">
        <v>1660</v>
      </c>
      <c r="U205" s="117" t="s">
        <v>207</v>
      </c>
      <c r="V205" s="115">
        <v>0</v>
      </c>
      <c r="W205" s="115">
        <v>0</v>
      </c>
      <c r="X205" s="115">
        <v>0</v>
      </c>
      <c r="Y205" s="115">
        <v>0</v>
      </c>
      <c r="Z205" s="115">
        <v>0</v>
      </c>
      <c r="AA205" s="115">
        <v>9083</v>
      </c>
      <c r="AB205" s="115">
        <v>0</v>
      </c>
      <c r="AC205" s="114" t="s">
        <v>207</v>
      </c>
    </row>
    <row r="206" spans="1:29" x14ac:dyDescent="0.25">
      <c r="A206" s="242" t="s">
        <v>1659</v>
      </c>
      <c r="B206" s="242" t="s">
        <v>1658</v>
      </c>
      <c r="C206" s="242" t="s">
        <v>258</v>
      </c>
      <c r="D206" s="242" t="s">
        <v>1254</v>
      </c>
      <c r="E206" s="244">
        <v>44594</v>
      </c>
      <c r="F206" s="244">
        <v>44926</v>
      </c>
      <c r="G206" s="242">
        <v>2022</v>
      </c>
      <c r="H206" s="116">
        <v>115823</v>
      </c>
      <c r="I206" s="117" t="s">
        <v>207</v>
      </c>
      <c r="J206" s="244">
        <v>45237</v>
      </c>
      <c r="K206" s="245" t="s">
        <v>221</v>
      </c>
      <c r="L206" s="246" t="s">
        <v>207</v>
      </c>
      <c r="M206" s="244">
        <v>44926</v>
      </c>
      <c r="N206" s="242" t="s">
        <v>1657</v>
      </c>
      <c r="O206" s="242" t="s">
        <v>1565</v>
      </c>
      <c r="P206" s="242" t="s">
        <v>267</v>
      </c>
      <c r="Q206" s="242" t="s">
        <v>461</v>
      </c>
      <c r="R206" s="242" t="s">
        <v>247</v>
      </c>
      <c r="S206" s="119" t="s">
        <v>209</v>
      </c>
      <c r="T206" s="118" t="s">
        <v>1656</v>
      </c>
      <c r="U206" s="117" t="s">
        <v>207</v>
      </c>
      <c r="V206" s="115">
        <v>0</v>
      </c>
      <c r="W206" s="115">
        <v>0</v>
      </c>
      <c r="X206" s="115">
        <v>0</v>
      </c>
      <c r="Y206" s="115">
        <v>0</v>
      </c>
      <c r="Z206" s="115">
        <v>0</v>
      </c>
      <c r="AA206" s="115">
        <v>73600</v>
      </c>
      <c r="AB206" s="115">
        <v>0</v>
      </c>
      <c r="AC206" s="114" t="s">
        <v>207</v>
      </c>
    </row>
    <row r="207" spans="1:29" x14ac:dyDescent="0.25">
      <c r="A207" s="242" t="s">
        <v>3132</v>
      </c>
      <c r="B207" s="242" t="s">
        <v>3127</v>
      </c>
      <c r="C207" s="242" t="s">
        <v>229</v>
      </c>
      <c r="D207" s="242" t="s">
        <v>1254</v>
      </c>
      <c r="E207" s="243">
        <v>42890</v>
      </c>
      <c r="F207" s="243">
        <v>43254</v>
      </c>
      <c r="G207" s="242">
        <v>2018</v>
      </c>
      <c r="H207" s="116">
        <v>23408</v>
      </c>
      <c r="I207" s="116">
        <v>4504</v>
      </c>
      <c r="J207" s="244">
        <v>45223</v>
      </c>
      <c r="K207" s="245" t="s">
        <v>221</v>
      </c>
      <c r="L207" s="246" t="s">
        <v>207</v>
      </c>
      <c r="M207" s="243">
        <v>43254</v>
      </c>
      <c r="N207" s="242" t="s">
        <v>3126</v>
      </c>
      <c r="O207" s="242" t="s">
        <v>2797</v>
      </c>
      <c r="P207" s="242" t="s">
        <v>255</v>
      </c>
      <c r="Q207" s="242" t="s">
        <v>211</v>
      </c>
      <c r="R207" s="242" t="s">
        <v>210</v>
      </c>
      <c r="S207" s="119" t="s">
        <v>209</v>
      </c>
      <c r="T207" s="118" t="s">
        <v>3125</v>
      </c>
      <c r="U207" s="115">
        <v>0</v>
      </c>
      <c r="V207" s="115">
        <v>0</v>
      </c>
      <c r="W207" s="115">
        <v>0</v>
      </c>
      <c r="X207" s="115">
        <v>0</v>
      </c>
      <c r="Y207" s="115">
        <v>0</v>
      </c>
      <c r="Z207" s="115">
        <v>0</v>
      </c>
      <c r="AA207" s="115">
        <v>0</v>
      </c>
      <c r="AB207" s="115">
        <v>0</v>
      </c>
      <c r="AC207" s="114" t="s">
        <v>207</v>
      </c>
    </row>
    <row r="208" spans="1:29" x14ac:dyDescent="0.25">
      <c r="A208" s="242" t="s">
        <v>3131</v>
      </c>
      <c r="B208" s="242" t="s">
        <v>3127</v>
      </c>
      <c r="C208" s="242" t="s">
        <v>229</v>
      </c>
      <c r="D208" s="242" t="s">
        <v>1254</v>
      </c>
      <c r="E208" s="243">
        <v>43255</v>
      </c>
      <c r="F208" s="243">
        <v>43619</v>
      </c>
      <c r="G208" s="242">
        <v>2019</v>
      </c>
      <c r="H208" s="116">
        <v>41490</v>
      </c>
      <c r="I208" s="116">
        <v>7983</v>
      </c>
      <c r="J208" s="244">
        <v>45223</v>
      </c>
      <c r="K208" s="245" t="s">
        <v>221</v>
      </c>
      <c r="L208" s="246" t="s">
        <v>207</v>
      </c>
      <c r="M208" s="243">
        <v>43619</v>
      </c>
      <c r="N208" s="242" t="s">
        <v>3126</v>
      </c>
      <c r="O208" s="242" t="s">
        <v>2797</v>
      </c>
      <c r="P208" s="242" t="s">
        <v>255</v>
      </c>
      <c r="Q208" s="242" t="s">
        <v>211</v>
      </c>
      <c r="R208" s="242" t="s">
        <v>210</v>
      </c>
      <c r="S208" s="119" t="s">
        <v>209</v>
      </c>
      <c r="T208" s="118" t="s">
        <v>3125</v>
      </c>
      <c r="U208" s="115">
        <v>0</v>
      </c>
      <c r="V208" s="115">
        <v>0</v>
      </c>
      <c r="W208" s="115">
        <v>0</v>
      </c>
      <c r="X208" s="115">
        <v>0</v>
      </c>
      <c r="Y208" s="115">
        <v>0</v>
      </c>
      <c r="Z208" s="115">
        <v>0</v>
      </c>
      <c r="AA208" s="115">
        <v>0</v>
      </c>
      <c r="AB208" s="115">
        <v>0</v>
      </c>
      <c r="AC208" s="114" t="s">
        <v>207</v>
      </c>
    </row>
    <row r="209" spans="1:29" x14ac:dyDescent="0.25">
      <c r="A209" s="242" t="s">
        <v>3130</v>
      </c>
      <c r="B209" s="242" t="s">
        <v>3127</v>
      </c>
      <c r="C209" s="242" t="s">
        <v>229</v>
      </c>
      <c r="D209" s="242" t="s">
        <v>1254</v>
      </c>
      <c r="E209" s="243">
        <v>43620</v>
      </c>
      <c r="F209" s="243">
        <v>43985</v>
      </c>
      <c r="G209" s="242">
        <v>2020</v>
      </c>
      <c r="H209" s="116">
        <v>33787</v>
      </c>
      <c r="I209" s="116">
        <v>6501</v>
      </c>
      <c r="J209" s="244">
        <v>45223</v>
      </c>
      <c r="K209" s="245" t="s">
        <v>221</v>
      </c>
      <c r="L209" s="246" t="s">
        <v>207</v>
      </c>
      <c r="M209" s="243">
        <v>43985</v>
      </c>
      <c r="N209" s="242" t="s">
        <v>3126</v>
      </c>
      <c r="O209" s="242" t="s">
        <v>2797</v>
      </c>
      <c r="P209" s="242" t="s">
        <v>255</v>
      </c>
      <c r="Q209" s="242" t="s">
        <v>211</v>
      </c>
      <c r="R209" s="242" t="s">
        <v>210</v>
      </c>
      <c r="S209" s="119" t="s">
        <v>209</v>
      </c>
      <c r="T209" s="118" t="s">
        <v>3125</v>
      </c>
      <c r="U209" s="115">
        <v>0</v>
      </c>
      <c r="V209" s="115">
        <v>0</v>
      </c>
      <c r="W209" s="115">
        <v>0</v>
      </c>
      <c r="X209" s="115">
        <v>0</v>
      </c>
      <c r="Y209" s="115">
        <v>0</v>
      </c>
      <c r="Z209" s="115">
        <v>0</v>
      </c>
      <c r="AA209" s="115">
        <v>0</v>
      </c>
      <c r="AB209" s="115">
        <v>0</v>
      </c>
      <c r="AC209" s="114" t="s">
        <v>207</v>
      </c>
    </row>
    <row r="210" spans="1:29" x14ac:dyDescent="0.25">
      <c r="A210" s="242" t="s">
        <v>3129</v>
      </c>
      <c r="B210" s="242" t="s">
        <v>3127</v>
      </c>
      <c r="C210" s="242" t="s">
        <v>229</v>
      </c>
      <c r="D210" s="242" t="s">
        <v>1254</v>
      </c>
      <c r="E210" s="243">
        <v>43986</v>
      </c>
      <c r="F210" s="243">
        <v>44350</v>
      </c>
      <c r="G210" s="242">
        <v>2021</v>
      </c>
      <c r="H210" s="116">
        <v>34604</v>
      </c>
      <c r="I210" s="116">
        <v>6658</v>
      </c>
      <c r="J210" s="244">
        <v>45223</v>
      </c>
      <c r="K210" s="245" t="s">
        <v>221</v>
      </c>
      <c r="L210" s="246" t="s">
        <v>207</v>
      </c>
      <c r="M210" s="243">
        <v>44350</v>
      </c>
      <c r="N210" s="242" t="s">
        <v>3126</v>
      </c>
      <c r="O210" s="242" t="s">
        <v>2797</v>
      </c>
      <c r="P210" s="242" t="s">
        <v>255</v>
      </c>
      <c r="Q210" s="242" t="s">
        <v>211</v>
      </c>
      <c r="R210" s="242" t="s">
        <v>210</v>
      </c>
      <c r="S210" s="119" t="s">
        <v>209</v>
      </c>
      <c r="T210" s="118" t="s">
        <v>3125</v>
      </c>
      <c r="U210" s="115">
        <v>0</v>
      </c>
      <c r="V210" s="115">
        <v>0</v>
      </c>
      <c r="W210" s="115">
        <v>0</v>
      </c>
      <c r="X210" s="115">
        <v>0</v>
      </c>
      <c r="Y210" s="115">
        <v>0</v>
      </c>
      <c r="Z210" s="115">
        <v>0</v>
      </c>
      <c r="AA210" s="115">
        <v>0</v>
      </c>
      <c r="AB210" s="115">
        <v>0</v>
      </c>
      <c r="AC210" s="114" t="s">
        <v>207</v>
      </c>
    </row>
    <row r="211" spans="1:29" x14ac:dyDescent="0.25">
      <c r="A211" s="242" t="s">
        <v>3128</v>
      </c>
      <c r="B211" s="242" t="s">
        <v>3127</v>
      </c>
      <c r="C211" s="242" t="s">
        <v>229</v>
      </c>
      <c r="D211" s="242" t="s">
        <v>1254</v>
      </c>
      <c r="E211" s="243">
        <v>44351</v>
      </c>
      <c r="F211" s="243">
        <v>44715</v>
      </c>
      <c r="G211" s="242">
        <v>2022</v>
      </c>
      <c r="H211" s="116">
        <v>41290</v>
      </c>
      <c r="I211" s="116">
        <v>7944</v>
      </c>
      <c r="J211" s="244">
        <v>45223</v>
      </c>
      <c r="K211" s="245" t="s">
        <v>221</v>
      </c>
      <c r="L211" s="246" t="s">
        <v>207</v>
      </c>
      <c r="M211" s="243">
        <v>44715</v>
      </c>
      <c r="N211" s="242" t="s">
        <v>3126</v>
      </c>
      <c r="O211" s="242" t="s">
        <v>2797</v>
      </c>
      <c r="P211" s="242" t="s">
        <v>255</v>
      </c>
      <c r="Q211" s="242" t="s">
        <v>211</v>
      </c>
      <c r="R211" s="242" t="s">
        <v>210</v>
      </c>
      <c r="S211" s="119" t="s">
        <v>209</v>
      </c>
      <c r="T211" s="118" t="s">
        <v>3125</v>
      </c>
      <c r="U211" s="115">
        <v>0</v>
      </c>
      <c r="V211" s="115">
        <v>0</v>
      </c>
      <c r="W211" s="115">
        <v>0</v>
      </c>
      <c r="X211" s="115">
        <v>0</v>
      </c>
      <c r="Y211" s="115">
        <v>0</v>
      </c>
      <c r="Z211" s="115">
        <v>0</v>
      </c>
      <c r="AA211" s="115">
        <v>0</v>
      </c>
      <c r="AB211" s="115">
        <v>0</v>
      </c>
      <c r="AC211" s="114" t="s">
        <v>207</v>
      </c>
    </row>
    <row r="212" spans="1:29" x14ac:dyDescent="0.25">
      <c r="A212" s="242" t="s">
        <v>2873</v>
      </c>
      <c r="B212" s="242" t="s">
        <v>2872</v>
      </c>
      <c r="C212" s="242" t="s">
        <v>229</v>
      </c>
      <c r="D212" s="242" t="s">
        <v>1254</v>
      </c>
      <c r="E212" s="243">
        <v>44378</v>
      </c>
      <c r="F212" s="243">
        <v>44742</v>
      </c>
      <c r="G212" s="242">
        <v>2022</v>
      </c>
      <c r="H212" s="116">
        <v>12939</v>
      </c>
      <c r="I212" s="116">
        <v>2277</v>
      </c>
      <c r="J212" s="244">
        <v>45209</v>
      </c>
      <c r="K212" s="245" t="s">
        <v>221</v>
      </c>
      <c r="L212" s="246" t="s">
        <v>207</v>
      </c>
      <c r="M212" s="243">
        <v>44742</v>
      </c>
      <c r="N212" s="242" t="s">
        <v>2871</v>
      </c>
      <c r="O212" s="242" t="s">
        <v>2870</v>
      </c>
      <c r="P212" s="242" t="s">
        <v>255</v>
      </c>
      <c r="Q212" s="242" t="s">
        <v>211</v>
      </c>
      <c r="R212" s="242" t="s">
        <v>210</v>
      </c>
      <c r="S212" s="119" t="s">
        <v>209</v>
      </c>
      <c r="T212" s="118" t="s">
        <v>2869</v>
      </c>
      <c r="U212" s="115">
        <v>0</v>
      </c>
      <c r="V212" s="115">
        <v>0</v>
      </c>
      <c r="W212" s="115">
        <v>0</v>
      </c>
      <c r="X212" s="115">
        <v>0</v>
      </c>
      <c r="Y212" s="115">
        <v>0</v>
      </c>
      <c r="Z212" s="115">
        <v>0</v>
      </c>
      <c r="AA212" s="115">
        <v>0</v>
      </c>
      <c r="AB212" s="115">
        <v>0</v>
      </c>
      <c r="AC212" s="114" t="s">
        <v>207</v>
      </c>
    </row>
    <row r="213" spans="1:29" x14ac:dyDescent="0.25">
      <c r="A213" s="242" t="s">
        <v>1897</v>
      </c>
      <c r="B213" s="242" t="s">
        <v>1896</v>
      </c>
      <c r="C213" s="242" t="s">
        <v>229</v>
      </c>
      <c r="D213" s="242" t="s">
        <v>1254</v>
      </c>
      <c r="E213" s="244">
        <v>44037</v>
      </c>
      <c r="F213" s="244">
        <v>44766</v>
      </c>
      <c r="G213" s="242">
        <v>2022</v>
      </c>
      <c r="H213" s="116">
        <v>36742</v>
      </c>
      <c r="I213" s="117">
        <v>6463</v>
      </c>
      <c r="J213" s="244">
        <v>45209</v>
      </c>
      <c r="K213" s="245" t="s">
        <v>221</v>
      </c>
      <c r="L213" s="246" t="s">
        <v>207</v>
      </c>
      <c r="M213" s="244">
        <v>44766</v>
      </c>
      <c r="N213" s="242" t="s">
        <v>1895</v>
      </c>
      <c r="O213" s="242" t="s">
        <v>1894</v>
      </c>
      <c r="P213" s="242" t="s">
        <v>1272</v>
      </c>
      <c r="Q213" s="242" t="s">
        <v>1893</v>
      </c>
      <c r="R213" s="242" t="s">
        <v>247</v>
      </c>
      <c r="S213" s="242" t="s">
        <v>209</v>
      </c>
      <c r="T213" s="118" t="s">
        <v>1892</v>
      </c>
      <c r="U213" s="117" t="s">
        <v>207</v>
      </c>
      <c r="V213" s="115">
        <v>0</v>
      </c>
      <c r="W213" s="115">
        <v>0</v>
      </c>
      <c r="X213" s="115">
        <v>0</v>
      </c>
      <c r="Y213" s="115">
        <v>0</v>
      </c>
      <c r="Z213" s="115">
        <v>0</v>
      </c>
      <c r="AA213" s="115">
        <v>0</v>
      </c>
      <c r="AB213" s="115">
        <v>0</v>
      </c>
      <c r="AC213" s="114" t="s">
        <v>207</v>
      </c>
    </row>
    <row r="214" spans="1:29" x14ac:dyDescent="0.25">
      <c r="A214" s="242" t="s">
        <v>1689</v>
      </c>
      <c r="B214" s="242" t="s">
        <v>1686</v>
      </c>
      <c r="C214" s="242" t="s">
        <v>229</v>
      </c>
      <c r="D214" s="242" t="s">
        <v>1254</v>
      </c>
      <c r="E214" s="244">
        <v>44629</v>
      </c>
      <c r="F214" s="244">
        <v>44993</v>
      </c>
      <c r="G214" s="242">
        <v>2023</v>
      </c>
      <c r="H214" s="116">
        <v>447551</v>
      </c>
      <c r="I214" s="117">
        <v>38999</v>
      </c>
      <c r="J214" s="244">
        <v>45209</v>
      </c>
      <c r="K214" s="245" t="s">
        <v>221</v>
      </c>
      <c r="L214" s="246" t="s">
        <v>207</v>
      </c>
      <c r="M214" s="244">
        <v>44993</v>
      </c>
      <c r="N214" s="242" t="s">
        <v>1685</v>
      </c>
      <c r="O214" s="242" t="s">
        <v>1684</v>
      </c>
      <c r="P214" s="242" t="s">
        <v>1272</v>
      </c>
      <c r="Q214" s="242" t="s">
        <v>536</v>
      </c>
      <c r="R214" s="242" t="s">
        <v>247</v>
      </c>
      <c r="S214" s="119" t="s">
        <v>209</v>
      </c>
      <c r="T214" s="118" t="s">
        <v>1683</v>
      </c>
      <c r="U214" s="115">
        <v>0</v>
      </c>
      <c r="V214" s="115">
        <v>0</v>
      </c>
      <c r="W214" s="115">
        <v>1682</v>
      </c>
      <c r="X214" s="115">
        <v>0</v>
      </c>
      <c r="Y214" s="115">
        <v>0</v>
      </c>
      <c r="Z214" s="115">
        <v>0</v>
      </c>
      <c r="AA214" s="115">
        <v>29409</v>
      </c>
      <c r="AB214" s="115">
        <v>0</v>
      </c>
      <c r="AC214" s="114" t="s">
        <v>1688</v>
      </c>
    </row>
    <row r="215" spans="1:29" x14ac:dyDescent="0.25">
      <c r="A215" s="242" t="s">
        <v>1590</v>
      </c>
      <c r="B215" s="242" t="s">
        <v>1589</v>
      </c>
      <c r="C215" s="242" t="s">
        <v>503</v>
      </c>
      <c r="D215" s="242" t="s">
        <v>1254</v>
      </c>
      <c r="E215" s="244">
        <v>44994</v>
      </c>
      <c r="F215" s="244">
        <v>45005</v>
      </c>
      <c r="G215" s="242">
        <v>2023</v>
      </c>
      <c r="H215" s="116">
        <v>71350</v>
      </c>
      <c r="I215" s="117" t="s">
        <v>207</v>
      </c>
      <c r="J215" s="244">
        <v>45209</v>
      </c>
      <c r="K215" s="245" t="s">
        <v>221</v>
      </c>
      <c r="L215" s="246" t="s">
        <v>207</v>
      </c>
      <c r="M215" s="244">
        <v>45005</v>
      </c>
      <c r="N215" s="242" t="s">
        <v>1588</v>
      </c>
      <c r="O215" s="242" t="s">
        <v>1386</v>
      </c>
      <c r="P215" s="242" t="s">
        <v>267</v>
      </c>
      <c r="Q215" s="242" t="s">
        <v>500</v>
      </c>
      <c r="R215" s="242" t="s">
        <v>210</v>
      </c>
      <c r="S215" s="119" t="s">
        <v>209</v>
      </c>
      <c r="T215" s="118" t="s">
        <v>1587</v>
      </c>
      <c r="U215" s="117" t="s">
        <v>207</v>
      </c>
      <c r="V215" s="115">
        <v>0</v>
      </c>
      <c r="W215" s="115">
        <v>0</v>
      </c>
      <c r="X215" s="115">
        <v>0</v>
      </c>
      <c r="Y215" s="115">
        <v>0</v>
      </c>
      <c r="Z215" s="115">
        <v>0</v>
      </c>
      <c r="AA215" s="115">
        <v>16328</v>
      </c>
      <c r="AB215" s="115">
        <v>0</v>
      </c>
      <c r="AC215" s="114" t="s">
        <v>207</v>
      </c>
    </row>
    <row r="216" spans="1:29" x14ac:dyDescent="0.25">
      <c r="A216" s="242" t="s">
        <v>3146</v>
      </c>
      <c r="B216" s="242" t="s">
        <v>3145</v>
      </c>
      <c r="C216" s="242" t="s">
        <v>229</v>
      </c>
      <c r="D216" s="242" t="s">
        <v>1254</v>
      </c>
      <c r="E216" s="243">
        <v>43371</v>
      </c>
      <c r="F216" s="243">
        <v>43735</v>
      </c>
      <c r="G216" s="242">
        <v>2019</v>
      </c>
      <c r="H216" s="116">
        <v>26966</v>
      </c>
      <c r="I216" s="116">
        <v>4270</v>
      </c>
      <c r="J216" s="246">
        <v>45195</v>
      </c>
      <c r="K216" s="245" t="s">
        <v>221</v>
      </c>
      <c r="L216" s="246" t="s">
        <v>207</v>
      </c>
      <c r="M216" s="243">
        <v>43735</v>
      </c>
      <c r="N216" s="242" t="s">
        <v>3144</v>
      </c>
      <c r="O216" s="242" t="s">
        <v>3143</v>
      </c>
      <c r="P216" s="242" t="s">
        <v>1272</v>
      </c>
      <c r="Q216" s="242" t="s">
        <v>1893</v>
      </c>
      <c r="R216" s="242" t="s">
        <v>247</v>
      </c>
      <c r="S216" s="119" t="s">
        <v>209</v>
      </c>
      <c r="T216" s="118" t="s">
        <v>3142</v>
      </c>
      <c r="U216" s="115">
        <v>0</v>
      </c>
      <c r="V216" s="115">
        <v>0</v>
      </c>
      <c r="W216" s="115">
        <v>0</v>
      </c>
      <c r="X216" s="115">
        <v>0</v>
      </c>
      <c r="Y216" s="115">
        <v>0</v>
      </c>
      <c r="Z216" s="115">
        <v>0</v>
      </c>
      <c r="AA216" s="115">
        <v>0</v>
      </c>
      <c r="AB216" s="115">
        <v>0</v>
      </c>
      <c r="AC216" s="114" t="s">
        <v>207</v>
      </c>
    </row>
    <row r="217" spans="1:29" x14ac:dyDescent="0.25">
      <c r="A217" s="242" t="s">
        <v>2037</v>
      </c>
      <c r="B217" s="242" t="s">
        <v>2035</v>
      </c>
      <c r="C217" s="242" t="s">
        <v>258</v>
      </c>
      <c r="D217" s="242" t="s">
        <v>1254</v>
      </c>
      <c r="E217" s="244">
        <v>44562</v>
      </c>
      <c r="F217" s="244">
        <v>44926</v>
      </c>
      <c r="G217" s="242">
        <v>2022</v>
      </c>
      <c r="H217" s="116">
        <v>79813</v>
      </c>
      <c r="I217" s="117" t="s">
        <v>207</v>
      </c>
      <c r="J217" s="244">
        <v>45195</v>
      </c>
      <c r="K217" s="245" t="s">
        <v>215</v>
      </c>
      <c r="L217" s="246">
        <v>45608</v>
      </c>
      <c r="M217" s="243">
        <v>44926</v>
      </c>
      <c r="N217" s="242" t="s">
        <v>2034</v>
      </c>
      <c r="O217" s="242" t="s">
        <v>1565</v>
      </c>
      <c r="P217" s="242" t="s">
        <v>267</v>
      </c>
      <c r="Q217" s="242" t="s">
        <v>461</v>
      </c>
      <c r="R217" s="242" t="s">
        <v>247</v>
      </c>
      <c r="S217" s="119" t="s">
        <v>209</v>
      </c>
      <c r="T217" s="118" t="s">
        <v>2033</v>
      </c>
      <c r="U217" s="117" t="s">
        <v>207</v>
      </c>
      <c r="V217" s="115">
        <v>0</v>
      </c>
      <c r="W217" s="115">
        <v>0</v>
      </c>
      <c r="X217" s="115">
        <v>0</v>
      </c>
      <c r="Y217" s="115">
        <v>0</v>
      </c>
      <c r="Z217" s="115">
        <v>0</v>
      </c>
      <c r="AA217" s="115">
        <v>75651</v>
      </c>
      <c r="AB217" s="115">
        <v>4162</v>
      </c>
      <c r="AC217" s="114" t="s">
        <v>207</v>
      </c>
    </row>
    <row r="218" spans="1:29" x14ac:dyDescent="0.25">
      <c r="A218" s="242" t="s">
        <v>1682</v>
      </c>
      <c r="B218" s="242" t="s">
        <v>1680</v>
      </c>
      <c r="C218" s="242" t="s">
        <v>258</v>
      </c>
      <c r="D218" s="242" t="s">
        <v>1254</v>
      </c>
      <c r="E218" s="244">
        <v>44497</v>
      </c>
      <c r="F218" s="244">
        <v>44742</v>
      </c>
      <c r="G218" s="242">
        <v>2022</v>
      </c>
      <c r="H218" s="116">
        <v>34902</v>
      </c>
      <c r="I218" s="117" t="s">
        <v>207</v>
      </c>
      <c r="J218" s="244">
        <v>45195</v>
      </c>
      <c r="K218" s="245" t="s">
        <v>215</v>
      </c>
      <c r="L218" s="244">
        <v>45433</v>
      </c>
      <c r="M218" s="243">
        <v>44742</v>
      </c>
      <c r="N218" s="242" t="s">
        <v>1679</v>
      </c>
      <c r="O218" s="242" t="s">
        <v>1565</v>
      </c>
      <c r="P218" s="242" t="s">
        <v>1258</v>
      </c>
      <c r="Q218" s="242" t="s">
        <v>461</v>
      </c>
      <c r="R218" s="242" t="s">
        <v>247</v>
      </c>
      <c r="S218" s="119" t="s">
        <v>209</v>
      </c>
      <c r="T218" s="118" t="s">
        <v>1678</v>
      </c>
      <c r="U218" s="117" t="s">
        <v>207</v>
      </c>
      <c r="V218" s="115">
        <v>0</v>
      </c>
      <c r="W218" s="115">
        <v>0</v>
      </c>
      <c r="X218" s="115">
        <v>0</v>
      </c>
      <c r="Y218" s="115">
        <v>0</v>
      </c>
      <c r="Z218" s="115">
        <v>0</v>
      </c>
      <c r="AA218" s="115">
        <v>19902</v>
      </c>
      <c r="AB218" s="115">
        <v>15000</v>
      </c>
      <c r="AC218" s="114" t="s">
        <v>207</v>
      </c>
    </row>
    <row r="219" spans="1:29" x14ac:dyDescent="0.25">
      <c r="A219" s="242" t="s">
        <v>1581</v>
      </c>
      <c r="B219" s="242" t="s">
        <v>1580</v>
      </c>
      <c r="C219" s="242" t="s">
        <v>503</v>
      </c>
      <c r="D219" s="242" t="s">
        <v>1254</v>
      </c>
      <c r="E219" s="244">
        <v>45090</v>
      </c>
      <c r="F219" s="244">
        <v>45093</v>
      </c>
      <c r="G219" s="242">
        <v>2023</v>
      </c>
      <c r="H219" s="116">
        <v>42364</v>
      </c>
      <c r="I219" s="117" t="s">
        <v>207</v>
      </c>
      <c r="J219" s="244">
        <v>45195</v>
      </c>
      <c r="K219" s="245" t="s">
        <v>215</v>
      </c>
      <c r="L219" s="246">
        <v>45335</v>
      </c>
      <c r="M219" s="244">
        <v>45093</v>
      </c>
      <c r="N219" s="242" t="s">
        <v>1579</v>
      </c>
      <c r="O219" s="242" t="s">
        <v>1578</v>
      </c>
      <c r="P219" s="242" t="s">
        <v>1258</v>
      </c>
      <c r="Q219" s="242" t="s">
        <v>500</v>
      </c>
      <c r="R219" s="242" t="s">
        <v>210</v>
      </c>
      <c r="S219" s="119" t="s">
        <v>209</v>
      </c>
      <c r="T219" s="118" t="s">
        <v>1577</v>
      </c>
      <c r="U219" s="117" t="s">
        <v>207</v>
      </c>
      <c r="V219" s="115">
        <v>0</v>
      </c>
      <c r="W219" s="115">
        <v>0</v>
      </c>
      <c r="X219" s="115">
        <v>0</v>
      </c>
      <c r="Y219" s="115">
        <v>0</v>
      </c>
      <c r="Z219" s="115">
        <v>0</v>
      </c>
      <c r="AA219" s="115">
        <v>42364</v>
      </c>
      <c r="AB219" s="115">
        <v>0</v>
      </c>
      <c r="AC219" s="114" t="s">
        <v>207</v>
      </c>
    </row>
    <row r="220" spans="1:29" x14ac:dyDescent="0.25">
      <c r="A220" s="242" t="s">
        <v>3625</v>
      </c>
      <c r="B220" s="242" t="s">
        <v>3624</v>
      </c>
      <c r="C220" s="242" t="s">
        <v>217</v>
      </c>
      <c r="D220" s="242" t="s">
        <v>1254</v>
      </c>
      <c r="E220" s="243">
        <v>44562</v>
      </c>
      <c r="F220" s="243">
        <v>44926</v>
      </c>
      <c r="G220" s="242">
        <v>2022</v>
      </c>
      <c r="H220" s="116">
        <v>40519</v>
      </c>
      <c r="I220" s="117" t="s">
        <v>207</v>
      </c>
      <c r="J220" s="244">
        <v>45181</v>
      </c>
      <c r="K220" s="245" t="s">
        <v>215</v>
      </c>
      <c r="L220" s="244">
        <v>45636</v>
      </c>
      <c r="M220" s="243">
        <v>44926</v>
      </c>
      <c r="N220" s="242" t="s">
        <v>3623</v>
      </c>
      <c r="O220" s="242" t="s">
        <v>1252</v>
      </c>
      <c r="P220" s="242" t="s">
        <v>220</v>
      </c>
      <c r="Q220" s="242" t="s">
        <v>279</v>
      </c>
      <c r="R220" s="242" t="s">
        <v>247</v>
      </c>
      <c r="S220" s="119" t="s">
        <v>209</v>
      </c>
      <c r="T220" s="118" t="s">
        <v>3622</v>
      </c>
      <c r="U220" s="117" t="s">
        <v>207</v>
      </c>
      <c r="V220" s="115">
        <v>0</v>
      </c>
      <c r="W220" s="115">
        <v>0</v>
      </c>
      <c r="X220" s="115">
        <v>0</v>
      </c>
      <c r="Y220" s="115">
        <v>0</v>
      </c>
      <c r="Z220" s="115">
        <v>0</v>
      </c>
      <c r="AA220" s="115">
        <v>0</v>
      </c>
      <c r="AB220" s="115">
        <v>0</v>
      </c>
      <c r="AC220" s="114" t="s">
        <v>207</v>
      </c>
    </row>
    <row r="221" spans="1:29" x14ac:dyDescent="0.25">
      <c r="A221" s="242" t="s">
        <v>3210</v>
      </c>
      <c r="B221" s="242" t="s">
        <v>3208</v>
      </c>
      <c r="C221" s="242" t="s">
        <v>229</v>
      </c>
      <c r="D221" s="242" t="s">
        <v>1254</v>
      </c>
      <c r="E221" s="243">
        <v>44541</v>
      </c>
      <c r="F221" s="243">
        <v>44905</v>
      </c>
      <c r="G221" s="242">
        <v>2022</v>
      </c>
      <c r="H221" s="116">
        <v>13449</v>
      </c>
      <c r="I221" s="116">
        <v>1417</v>
      </c>
      <c r="J221" s="244">
        <v>45181</v>
      </c>
      <c r="K221" s="245" t="s">
        <v>221</v>
      </c>
      <c r="L221" s="246" t="s">
        <v>207</v>
      </c>
      <c r="M221" s="243">
        <v>44905</v>
      </c>
      <c r="N221" s="242" t="s">
        <v>3207</v>
      </c>
      <c r="O221" s="242" t="s">
        <v>3206</v>
      </c>
      <c r="P221" s="242" t="s">
        <v>1272</v>
      </c>
      <c r="Q221" s="242" t="s">
        <v>536</v>
      </c>
      <c r="R221" s="242" t="s">
        <v>247</v>
      </c>
      <c r="S221" s="119" t="s">
        <v>209</v>
      </c>
      <c r="T221" s="118" t="s">
        <v>3205</v>
      </c>
      <c r="U221" s="115">
        <v>0</v>
      </c>
      <c r="V221" s="115">
        <v>0</v>
      </c>
      <c r="W221" s="115">
        <v>0</v>
      </c>
      <c r="X221" s="115">
        <v>0</v>
      </c>
      <c r="Y221" s="115">
        <v>0</v>
      </c>
      <c r="Z221" s="115">
        <v>0</v>
      </c>
      <c r="AA221" s="115">
        <v>0</v>
      </c>
      <c r="AB221" s="115">
        <v>0</v>
      </c>
      <c r="AC221" s="114" t="s">
        <v>207</v>
      </c>
    </row>
    <row r="222" spans="1:29" x14ac:dyDescent="0.25">
      <c r="A222" s="242" t="s">
        <v>3088</v>
      </c>
      <c r="B222" s="242" t="s">
        <v>3087</v>
      </c>
      <c r="C222" s="242" t="s">
        <v>229</v>
      </c>
      <c r="D222" s="242" t="s">
        <v>1254</v>
      </c>
      <c r="E222" s="243">
        <v>44317</v>
      </c>
      <c r="F222" s="243">
        <v>44681</v>
      </c>
      <c r="G222" s="242">
        <v>2022</v>
      </c>
      <c r="H222" s="116">
        <v>90919</v>
      </c>
      <c r="I222" s="116">
        <v>17490</v>
      </c>
      <c r="J222" s="244">
        <v>45181</v>
      </c>
      <c r="K222" s="245" t="s">
        <v>221</v>
      </c>
      <c r="L222" s="246" t="s">
        <v>207</v>
      </c>
      <c r="M222" s="243">
        <v>44681</v>
      </c>
      <c r="N222" s="242" t="s">
        <v>3086</v>
      </c>
      <c r="O222" s="242" t="s">
        <v>2128</v>
      </c>
      <c r="P222" s="242" t="s">
        <v>1258</v>
      </c>
      <c r="Q222" s="242" t="s">
        <v>461</v>
      </c>
      <c r="R222" s="242" t="s">
        <v>247</v>
      </c>
      <c r="S222" s="119" t="s">
        <v>209</v>
      </c>
      <c r="T222" s="118" t="s">
        <v>3085</v>
      </c>
      <c r="U222" s="115">
        <v>0</v>
      </c>
      <c r="V222" s="115">
        <v>0</v>
      </c>
      <c r="W222" s="115">
        <v>0</v>
      </c>
      <c r="X222" s="115">
        <v>0</v>
      </c>
      <c r="Y222" s="115">
        <v>0</v>
      </c>
      <c r="Z222" s="115">
        <v>0</v>
      </c>
      <c r="AA222" s="115">
        <v>73429</v>
      </c>
      <c r="AB222" s="115">
        <v>0</v>
      </c>
      <c r="AC222" s="114" t="s">
        <v>207</v>
      </c>
    </row>
    <row r="223" spans="1:29" x14ac:dyDescent="0.25">
      <c r="A223" s="242" t="s">
        <v>3043</v>
      </c>
      <c r="B223" s="242" t="s">
        <v>3040</v>
      </c>
      <c r="C223" s="242" t="s">
        <v>229</v>
      </c>
      <c r="D223" s="242" t="s">
        <v>1254</v>
      </c>
      <c r="E223" s="243">
        <v>44378</v>
      </c>
      <c r="F223" s="243">
        <v>44742</v>
      </c>
      <c r="G223" s="242">
        <v>2022</v>
      </c>
      <c r="H223" s="116">
        <v>127653</v>
      </c>
      <c r="I223" s="116">
        <v>24556</v>
      </c>
      <c r="J223" s="244">
        <v>45181</v>
      </c>
      <c r="K223" s="245" t="s">
        <v>221</v>
      </c>
      <c r="L223" s="246" t="s">
        <v>207</v>
      </c>
      <c r="M223" s="243">
        <v>44742</v>
      </c>
      <c r="N223" s="242" t="s">
        <v>3039</v>
      </c>
      <c r="O223" s="242" t="s">
        <v>3038</v>
      </c>
      <c r="P223" s="242" t="s">
        <v>1272</v>
      </c>
      <c r="Q223" s="242" t="s">
        <v>211</v>
      </c>
      <c r="R223" s="242" t="s">
        <v>210</v>
      </c>
      <c r="S223" s="119" t="s">
        <v>209</v>
      </c>
      <c r="T223" s="118" t="s">
        <v>3037</v>
      </c>
      <c r="U223" s="115">
        <v>0</v>
      </c>
      <c r="V223" s="115">
        <v>0</v>
      </c>
      <c r="W223" s="115">
        <v>83097</v>
      </c>
      <c r="X223" s="115">
        <v>0</v>
      </c>
      <c r="Y223" s="115">
        <v>0</v>
      </c>
      <c r="Z223" s="115">
        <v>0</v>
      </c>
      <c r="AA223" s="115">
        <v>0</v>
      </c>
      <c r="AB223" s="115">
        <v>0</v>
      </c>
      <c r="AC223" s="114" t="s">
        <v>3042</v>
      </c>
    </row>
    <row r="224" spans="1:29" x14ac:dyDescent="0.25">
      <c r="A224" s="242" t="s">
        <v>2982</v>
      </c>
      <c r="B224" s="242" t="s">
        <v>2979</v>
      </c>
      <c r="C224" s="242" t="s">
        <v>229</v>
      </c>
      <c r="D224" s="242" t="s">
        <v>1254</v>
      </c>
      <c r="E224" s="243">
        <v>43525</v>
      </c>
      <c r="F224" s="243">
        <v>43890</v>
      </c>
      <c r="G224" s="242">
        <v>2020</v>
      </c>
      <c r="H224" s="116">
        <v>1861</v>
      </c>
      <c r="I224" s="116">
        <v>230</v>
      </c>
      <c r="J224" s="244">
        <v>45181</v>
      </c>
      <c r="K224" s="245" t="s">
        <v>221</v>
      </c>
      <c r="L224" s="246" t="s">
        <v>207</v>
      </c>
      <c r="M224" s="243">
        <v>43890</v>
      </c>
      <c r="N224" s="242" t="s">
        <v>2978</v>
      </c>
      <c r="O224" s="242" t="s">
        <v>2977</v>
      </c>
      <c r="P224" s="242" t="s">
        <v>1258</v>
      </c>
      <c r="Q224" s="242" t="s">
        <v>2976</v>
      </c>
      <c r="R224" s="242" t="s">
        <v>247</v>
      </c>
      <c r="S224" s="119" t="s">
        <v>209</v>
      </c>
      <c r="T224" s="118" t="s">
        <v>2975</v>
      </c>
      <c r="U224" s="115">
        <v>0</v>
      </c>
      <c r="V224" s="115">
        <v>0</v>
      </c>
      <c r="W224" s="115">
        <v>0</v>
      </c>
      <c r="X224" s="115">
        <v>0</v>
      </c>
      <c r="Y224" s="115">
        <v>0</v>
      </c>
      <c r="Z224" s="115">
        <v>0</v>
      </c>
      <c r="AA224" s="115">
        <v>0</v>
      </c>
      <c r="AB224" s="115">
        <v>0</v>
      </c>
      <c r="AC224" s="114" t="s">
        <v>207</v>
      </c>
    </row>
    <row r="225" spans="1:29" x14ac:dyDescent="0.25">
      <c r="A225" s="242" t="s">
        <v>2981</v>
      </c>
      <c r="B225" s="242" t="s">
        <v>2979</v>
      </c>
      <c r="C225" s="242" t="s">
        <v>229</v>
      </c>
      <c r="D225" s="242" t="s">
        <v>1254</v>
      </c>
      <c r="E225" s="243">
        <v>43891</v>
      </c>
      <c r="F225" s="243">
        <v>44255</v>
      </c>
      <c r="G225" s="242">
        <v>2021</v>
      </c>
      <c r="H225" s="116">
        <v>2160</v>
      </c>
      <c r="I225" s="116">
        <v>267</v>
      </c>
      <c r="J225" s="244">
        <v>45181</v>
      </c>
      <c r="K225" s="245" t="s">
        <v>221</v>
      </c>
      <c r="L225" s="246" t="s">
        <v>207</v>
      </c>
      <c r="M225" s="243">
        <v>44255</v>
      </c>
      <c r="N225" s="242" t="s">
        <v>2978</v>
      </c>
      <c r="O225" s="242" t="s">
        <v>2977</v>
      </c>
      <c r="P225" s="242" t="s">
        <v>1258</v>
      </c>
      <c r="Q225" s="242" t="s">
        <v>2976</v>
      </c>
      <c r="R225" s="242" t="s">
        <v>247</v>
      </c>
      <c r="S225" s="119" t="s">
        <v>209</v>
      </c>
      <c r="T225" s="118" t="s">
        <v>2975</v>
      </c>
      <c r="U225" s="115">
        <v>0</v>
      </c>
      <c r="V225" s="115">
        <v>0</v>
      </c>
      <c r="W225" s="115">
        <v>0</v>
      </c>
      <c r="X225" s="115">
        <v>0</v>
      </c>
      <c r="Y225" s="115">
        <v>0</v>
      </c>
      <c r="Z225" s="115">
        <v>0</v>
      </c>
      <c r="AA225" s="115">
        <v>0</v>
      </c>
      <c r="AB225" s="115">
        <v>0</v>
      </c>
      <c r="AC225" s="114" t="s">
        <v>207</v>
      </c>
    </row>
    <row r="226" spans="1:29" x14ac:dyDescent="0.25">
      <c r="A226" s="242" t="s">
        <v>2980</v>
      </c>
      <c r="B226" s="242" t="s">
        <v>2979</v>
      </c>
      <c r="C226" s="242" t="s">
        <v>229</v>
      </c>
      <c r="D226" s="242" t="s">
        <v>1254</v>
      </c>
      <c r="E226" s="243">
        <v>44256</v>
      </c>
      <c r="F226" s="243">
        <v>44620</v>
      </c>
      <c r="G226" s="242">
        <v>2022</v>
      </c>
      <c r="H226" s="116">
        <v>2051</v>
      </c>
      <c r="I226" s="116">
        <v>254</v>
      </c>
      <c r="J226" s="244">
        <v>45181</v>
      </c>
      <c r="K226" s="245" t="s">
        <v>221</v>
      </c>
      <c r="L226" s="246" t="s">
        <v>207</v>
      </c>
      <c r="M226" s="243">
        <v>44620</v>
      </c>
      <c r="N226" s="242" t="s">
        <v>2978</v>
      </c>
      <c r="O226" s="242" t="s">
        <v>2977</v>
      </c>
      <c r="P226" s="242" t="s">
        <v>1258</v>
      </c>
      <c r="Q226" s="242" t="s">
        <v>2976</v>
      </c>
      <c r="R226" s="242" t="s">
        <v>247</v>
      </c>
      <c r="S226" s="119" t="s">
        <v>209</v>
      </c>
      <c r="T226" s="118" t="s">
        <v>2975</v>
      </c>
      <c r="U226" s="115">
        <v>0</v>
      </c>
      <c r="V226" s="115">
        <v>0</v>
      </c>
      <c r="W226" s="115">
        <v>0</v>
      </c>
      <c r="X226" s="115">
        <v>0</v>
      </c>
      <c r="Y226" s="115">
        <v>0</v>
      </c>
      <c r="Z226" s="115">
        <v>0</v>
      </c>
      <c r="AA226" s="115">
        <v>0</v>
      </c>
      <c r="AB226" s="115">
        <v>0</v>
      </c>
      <c r="AC226" s="114" t="s">
        <v>207</v>
      </c>
    </row>
    <row r="227" spans="1:29" x14ac:dyDescent="0.25">
      <c r="A227" s="242" t="s">
        <v>2859</v>
      </c>
      <c r="B227" s="242" t="s">
        <v>2857</v>
      </c>
      <c r="C227" s="242" t="s">
        <v>229</v>
      </c>
      <c r="D227" s="242" t="s">
        <v>1254</v>
      </c>
      <c r="E227" s="243">
        <v>44562</v>
      </c>
      <c r="F227" s="243">
        <v>44926</v>
      </c>
      <c r="G227" s="242">
        <v>2022</v>
      </c>
      <c r="H227" s="116">
        <v>256015</v>
      </c>
      <c r="I227" s="116">
        <v>49248</v>
      </c>
      <c r="J227" s="244">
        <v>45181</v>
      </c>
      <c r="K227" s="245" t="s">
        <v>221</v>
      </c>
      <c r="L227" s="246" t="s">
        <v>207</v>
      </c>
      <c r="M227" s="243">
        <v>44926</v>
      </c>
      <c r="N227" s="242" t="s">
        <v>2856</v>
      </c>
      <c r="O227" s="242" t="s">
        <v>227</v>
      </c>
      <c r="P227" s="242" t="s">
        <v>1272</v>
      </c>
      <c r="Q227" s="242" t="s">
        <v>211</v>
      </c>
      <c r="R227" s="242" t="s">
        <v>210</v>
      </c>
      <c r="S227" s="119" t="s">
        <v>209</v>
      </c>
      <c r="T227" s="118" t="s">
        <v>2855</v>
      </c>
      <c r="U227" s="115">
        <v>0</v>
      </c>
      <c r="V227" s="115">
        <v>0</v>
      </c>
      <c r="W227" s="115">
        <v>0</v>
      </c>
      <c r="X227" s="115">
        <v>0</v>
      </c>
      <c r="Y227" s="115">
        <v>0</v>
      </c>
      <c r="Z227" s="115">
        <v>0</v>
      </c>
      <c r="AA227" s="115">
        <v>0</v>
      </c>
      <c r="AB227" s="115">
        <v>0</v>
      </c>
      <c r="AC227" s="114" t="s">
        <v>207</v>
      </c>
    </row>
    <row r="228" spans="1:29" x14ac:dyDescent="0.25">
      <c r="A228" s="242" t="s">
        <v>1717</v>
      </c>
      <c r="B228" s="242" t="s">
        <v>1715</v>
      </c>
      <c r="C228" s="242" t="s">
        <v>258</v>
      </c>
      <c r="D228" s="242" t="s">
        <v>1254</v>
      </c>
      <c r="E228" s="244">
        <v>44580</v>
      </c>
      <c r="F228" s="244">
        <v>44957</v>
      </c>
      <c r="G228" s="242">
        <v>2023</v>
      </c>
      <c r="H228" s="116">
        <v>63520</v>
      </c>
      <c r="I228" s="117" t="s">
        <v>207</v>
      </c>
      <c r="J228" s="246">
        <v>45181</v>
      </c>
      <c r="K228" s="245" t="s">
        <v>215</v>
      </c>
      <c r="L228" s="246">
        <v>45622</v>
      </c>
      <c r="M228" s="244">
        <v>44957</v>
      </c>
      <c r="N228" s="242" t="s">
        <v>1714</v>
      </c>
      <c r="O228" s="242" t="s">
        <v>1605</v>
      </c>
      <c r="P228" s="242" t="s">
        <v>220</v>
      </c>
      <c r="Q228" s="242" t="s">
        <v>318</v>
      </c>
      <c r="R228" s="242" t="s">
        <v>247</v>
      </c>
      <c r="S228" s="119" t="s">
        <v>209</v>
      </c>
      <c r="T228" s="118" t="s">
        <v>1713</v>
      </c>
      <c r="U228" s="117" t="s">
        <v>207</v>
      </c>
      <c r="V228" s="115">
        <v>0</v>
      </c>
      <c r="W228" s="115">
        <v>0</v>
      </c>
      <c r="X228" s="115">
        <v>0</v>
      </c>
      <c r="Y228" s="115">
        <v>0</v>
      </c>
      <c r="Z228" s="115">
        <v>0</v>
      </c>
      <c r="AA228" s="115">
        <v>0</v>
      </c>
      <c r="AB228" s="115">
        <v>0</v>
      </c>
      <c r="AC228" s="114" t="s">
        <v>207</v>
      </c>
    </row>
    <row r="229" spans="1:29" x14ac:dyDescent="0.25">
      <c r="A229" s="242" t="s">
        <v>4147</v>
      </c>
      <c r="B229" s="242" t="s">
        <v>4141</v>
      </c>
      <c r="C229" s="242" t="s">
        <v>229</v>
      </c>
      <c r="D229" s="242" t="s">
        <v>1254</v>
      </c>
      <c r="E229" s="243">
        <v>42125</v>
      </c>
      <c r="F229" s="243">
        <v>42490</v>
      </c>
      <c r="G229" s="242">
        <v>2016</v>
      </c>
      <c r="H229" s="117">
        <v>4820</v>
      </c>
      <c r="I229" s="117">
        <v>926</v>
      </c>
      <c r="J229" s="244">
        <v>45160</v>
      </c>
      <c r="K229" s="245" t="s">
        <v>221</v>
      </c>
      <c r="L229" s="246" t="s">
        <v>207</v>
      </c>
      <c r="M229" s="243">
        <v>42490</v>
      </c>
      <c r="N229" s="242" t="s">
        <v>525</v>
      </c>
      <c r="O229" s="242" t="s">
        <v>524</v>
      </c>
      <c r="P229" s="242" t="s">
        <v>1343</v>
      </c>
      <c r="Q229" s="242" t="s">
        <v>523</v>
      </c>
      <c r="R229" s="242" t="s">
        <v>247</v>
      </c>
      <c r="S229" s="119" t="s">
        <v>209</v>
      </c>
      <c r="T229" s="118" t="s">
        <v>4140</v>
      </c>
      <c r="U229" s="115">
        <v>0</v>
      </c>
      <c r="V229" s="115">
        <v>0</v>
      </c>
      <c r="W229" s="115">
        <v>0</v>
      </c>
      <c r="X229" s="115">
        <v>0</v>
      </c>
      <c r="Y229" s="115">
        <v>0</v>
      </c>
      <c r="Z229" s="115">
        <v>0</v>
      </c>
      <c r="AA229" s="115">
        <v>0</v>
      </c>
      <c r="AB229" s="115">
        <v>0</v>
      </c>
      <c r="AC229" s="114" t="s">
        <v>207</v>
      </c>
    </row>
    <row r="230" spans="1:29" x14ac:dyDescent="0.25">
      <c r="A230" s="242" t="s">
        <v>4146</v>
      </c>
      <c r="B230" s="242" t="s">
        <v>4141</v>
      </c>
      <c r="C230" s="242" t="s">
        <v>229</v>
      </c>
      <c r="D230" s="242" t="s">
        <v>1254</v>
      </c>
      <c r="E230" s="243">
        <v>42491</v>
      </c>
      <c r="F230" s="243">
        <v>42855</v>
      </c>
      <c r="G230" s="242">
        <v>2017</v>
      </c>
      <c r="H230" s="117">
        <v>4709</v>
      </c>
      <c r="I230" s="117">
        <v>905</v>
      </c>
      <c r="J230" s="244">
        <v>45160</v>
      </c>
      <c r="K230" s="245" t="s">
        <v>221</v>
      </c>
      <c r="L230" s="246" t="s">
        <v>207</v>
      </c>
      <c r="M230" s="243">
        <v>42855</v>
      </c>
      <c r="N230" s="242" t="s">
        <v>525</v>
      </c>
      <c r="O230" s="242" t="s">
        <v>524</v>
      </c>
      <c r="P230" s="242" t="s">
        <v>1343</v>
      </c>
      <c r="Q230" s="242" t="s">
        <v>523</v>
      </c>
      <c r="R230" s="242" t="s">
        <v>247</v>
      </c>
      <c r="S230" s="119" t="s">
        <v>209</v>
      </c>
      <c r="T230" s="118" t="s">
        <v>4140</v>
      </c>
      <c r="U230" s="115">
        <v>0</v>
      </c>
      <c r="V230" s="115">
        <v>0</v>
      </c>
      <c r="W230" s="115">
        <v>0</v>
      </c>
      <c r="X230" s="115">
        <v>0</v>
      </c>
      <c r="Y230" s="115">
        <v>0</v>
      </c>
      <c r="Z230" s="115">
        <v>0</v>
      </c>
      <c r="AA230" s="115">
        <v>0</v>
      </c>
      <c r="AB230" s="115">
        <v>0</v>
      </c>
      <c r="AC230" s="114" t="s">
        <v>207</v>
      </c>
    </row>
    <row r="231" spans="1:29" x14ac:dyDescent="0.25">
      <c r="A231" s="242" t="s">
        <v>4145</v>
      </c>
      <c r="B231" s="242" t="s">
        <v>4141</v>
      </c>
      <c r="C231" s="242" t="s">
        <v>229</v>
      </c>
      <c r="D231" s="242" t="s">
        <v>1254</v>
      </c>
      <c r="E231" s="243">
        <v>42856</v>
      </c>
      <c r="F231" s="243">
        <v>43220</v>
      </c>
      <c r="G231" s="242">
        <v>2018</v>
      </c>
      <c r="H231" s="117">
        <v>4207</v>
      </c>
      <c r="I231" s="117">
        <v>808</v>
      </c>
      <c r="J231" s="244">
        <v>45160</v>
      </c>
      <c r="K231" s="245" t="s">
        <v>221</v>
      </c>
      <c r="L231" s="246" t="s">
        <v>207</v>
      </c>
      <c r="M231" s="243">
        <v>43220</v>
      </c>
      <c r="N231" s="242" t="s">
        <v>525</v>
      </c>
      <c r="O231" s="242" t="s">
        <v>524</v>
      </c>
      <c r="P231" s="242" t="s">
        <v>1343</v>
      </c>
      <c r="Q231" s="242" t="s">
        <v>523</v>
      </c>
      <c r="R231" s="242" t="s">
        <v>247</v>
      </c>
      <c r="S231" s="119" t="s">
        <v>209</v>
      </c>
      <c r="T231" s="118" t="s">
        <v>4140</v>
      </c>
      <c r="U231" s="115">
        <v>0</v>
      </c>
      <c r="V231" s="115">
        <v>0</v>
      </c>
      <c r="W231" s="115">
        <v>0</v>
      </c>
      <c r="X231" s="115">
        <v>0</v>
      </c>
      <c r="Y231" s="115">
        <v>0</v>
      </c>
      <c r="Z231" s="115">
        <v>0</v>
      </c>
      <c r="AA231" s="115">
        <v>0</v>
      </c>
      <c r="AB231" s="115">
        <v>0</v>
      </c>
      <c r="AC231" s="114" t="s">
        <v>207</v>
      </c>
    </row>
    <row r="232" spans="1:29" x14ac:dyDescent="0.25">
      <c r="A232" s="242" t="s">
        <v>4144</v>
      </c>
      <c r="B232" s="242" t="s">
        <v>4141</v>
      </c>
      <c r="C232" s="242" t="s">
        <v>229</v>
      </c>
      <c r="D232" s="242" t="s">
        <v>1254</v>
      </c>
      <c r="E232" s="243">
        <v>43221</v>
      </c>
      <c r="F232" s="243">
        <v>43585</v>
      </c>
      <c r="G232" s="242">
        <v>2019</v>
      </c>
      <c r="H232" s="117">
        <v>4261</v>
      </c>
      <c r="I232" s="117">
        <v>819</v>
      </c>
      <c r="J232" s="244">
        <v>45160</v>
      </c>
      <c r="K232" s="245" t="s">
        <v>221</v>
      </c>
      <c r="L232" s="246" t="s">
        <v>207</v>
      </c>
      <c r="M232" s="243">
        <v>43585</v>
      </c>
      <c r="N232" s="242" t="s">
        <v>525</v>
      </c>
      <c r="O232" s="242" t="s">
        <v>524</v>
      </c>
      <c r="P232" s="242" t="s">
        <v>1343</v>
      </c>
      <c r="Q232" s="242" t="s">
        <v>523</v>
      </c>
      <c r="R232" s="242" t="s">
        <v>247</v>
      </c>
      <c r="S232" s="119" t="s">
        <v>209</v>
      </c>
      <c r="T232" s="118" t="s">
        <v>4140</v>
      </c>
      <c r="U232" s="115">
        <v>0</v>
      </c>
      <c r="V232" s="115">
        <v>0</v>
      </c>
      <c r="W232" s="115">
        <v>0</v>
      </c>
      <c r="X232" s="115">
        <v>0</v>
      </c>
      <c r="Y232" s="115">
        <v>0</v>
      </c>
      <c r="Z232" s="115">
        <v>0</v>
      </c>
      <c r="AA232" s="115">
        <v>0</v>
      </c>
      <c r="AB232" s="115">
        <v>0</v>
      </c>
      <c r="AC232" s="114" t="s">
        <v>207</v>
      </c>
    </row>
    <row r="233" spans="1:29" x14ac:dyDescent="0.25">
      <c r="A233" s="242" t="s">
        <v>4143</v>
      </c>
      <c r="B233" s="242" t="s">
        <v>4141</v>
      </c>
      <c r="C233" s="242" t="s">
        <v>229</v>
      </c>
      <c r="D233" s="242" t="s">
        <v>1254</v>
      </c>
      <c r="E233" s="243">
        <v>43586</v>
      </c>
      <c r="F233" s="243">
        <v>43951</v>
      </c>
      <c r="G233" s="242">
        <v>2020</v>
      </c>
      <c r="H233" s="117">
        <v>3715</v>
      </c>
      <c r="I233" s="117">
        <v>714</v>
      </c>
      <c r="J233" s="244">
        <v>45160</v>
      </c>
      <c r="K233" s="245" t="s">
        <v>221</v>
      </c>
      <c r="L233" s="246" t="s">
        <v>207</v>
      </c>
      <c r="M233" s="243">
        <v>43951</v>
      </c>
      <c r="N233" s="242" t="s">
        <v>525</v>
      </c>
      <c r="O233" s="242" t="s">
        <v>524</v>
      </c>
      <c r="P233" s="242" t="s">
        <v>1343</v>
      </c>
      <c r="Q233" s="242" t="s">
        <v>523</v>
      </c>
      <c r="R233" s="242" t="s">
        <v>247</v>
      </c>
      <c r="S233" s="119" t="s">
        <v>209</v>
      </c>
      <c r="T233" s="118" t="s">
        <v>4140</v>
      </c>
      <c r="U233" s="115">
        <v>0</v>
      </c>
      <c r="V233" s="115">
        <v>0</v>
      </c>
      <c r="W233" s="115">
        <v>0</v>
      </c>
      <c r="X233" s="115">
        <v>0</v>
      </c>
      <c r="Y233" s="115">
        <v>0</v>
      </c>
      <c r="Z233" s="115">
        <v>0</v>
      </c>
      <c r="AA233" s="115">
        <v>0</v>
      </c>
      <c r="AB233" s="115">
        <v>0</v>
      </c>
      <c r="AC233" s="114" t="s">
        <v>207</v>
      </c>
    </row>
    <row r="234" spans="1:29" x14ac:dyDescent="0.25">
      <c r="A234" s="242" t="s">
        <v>4142</v>
      </c>
      <c r="B234" s="242" t="s">
        <v>4141</v>
      </c>
      <c r="C234" s="242" t="s">
        <v>229</v>
      </c>
      <c r="D234" s="242" t="s">
        <v>1254</v>
      </c>
      <c r="E234" s="243">
        <v>43952</v>
      </c>
      <c r="F234" s="243">
        <v>44316</v>
      </c>
      <c r="G234" s="242">
        <v>2021</v>
      </c>
      <c r="H234" s="117">
        <v>7812</v>
      </c>
      <c r="I234" s="117">
        <v>1500</v>
      </c>
      <c r="J234" s="244">
        <v>45160</v>
      </c>
      <c r="K234" s="245" t="s">
        <v>221</v>
      </c>
      <c r="L234" s="246" t="s">
        <v>207</v>
      </c>
      <c r="M234" s="243">
        <v>44316</v>
      </c>
      <c r="N234" s="242" t="s">
        <v>525</v>
      </c>
      <c r="O234" s="242" t="s">
        <v>524</v>
      </c>
      <c r="P234" s="242" t="s">
        <v>1343</v>
      </c>
      <c r="Q234" s="242" t="s">
        <v>523</v>
      </c>
      <c r="R234" s="242" t="s">
        <v>247</v>
      </c>
      <c r="S234" s="119" t="s">
        <v>209</v>
      </c>
      <c r="T234" s="118" t="s">
        <v>4140</v>
      </c>
      <c r="U234" s="115">
        <v>0</v>
      </c>
      <c r="V234" s="115">
        <v>0</v>
      </c>
      <c r="W234" s="115">
        <v>0</v>
      </c>
      <c r="X234" s="115">
        <v>0</v>
      </c>
      <c r="Y234" s="115">
        <v>0</v>
      </c>
      <c r="Z234" s="115">
        <v>0</v>
      </c>
      <c r="AA234" s="115">
        <v>0</v>
      </c>
      <c r="AB234" s="115">
        <v>0</v>
      </c>
      <c r="AC234" s="114" t="s">
        <v>207</v>
      </c>
    </row>
    <row r="235" spans="1:29" x14ac:dyDescent="0.25">
      <c r="A235" s="242" t="s">
        <v>3896</v>
      </c>
      <c r="B235" s="242" t="s">
        <v>3895</v>
      </c>
      <c r="C235" s="242" t="s">
        <v>258</v>
      </c>
      <c r="D235" s="242" t="s">
        <v>1254</v>
      </c>
      <c r="E235" s="243">
        <v>44562</v>
      </c>
      <c r="F235" s="243">
        <v>44926</v>
      </c>
      <c r="G235" s="242">
        <v>2022</v>
      </c>
      <c r="H235" s="116">
        <v>40026</v>
      </c>
      <c r="I235" s="117" t="s">
        <v>207</v>
      </c>
      <c r="J235" s="244">
        <v>45160</v>
      </c>
      <c r="K235" s="245" t="s">
        <v>221</v>
      </c>
      <c r="L235" s="246" t="s">
        <v>207</v>
      </c>
      <c r="M235" s="243">
        <v>44926</v>
      </c>
      <c r="N235" s="242" t="s">
        <v>3894</v>
      </c>
      <c r="O235" s="242" t="s">
        <v>1565</v>
      </c>
      <c r="P235" s="242" t="s">
        <v>267</v>
      </c>
      <c r="Q235" s="242" t="s">
        <v>461</v>
      </c>
      <c r="R235" s="242" t="s">
        <v>247</v>
      </c>
      <c r="S235" s="119" t="s">
        <v>209</v>
      </c>
      <c r="T235" s="118" t="s">
        <v>3893</v>
      </c>
      <c r="U235" s="117" t="s">
        <v>207</v>
      </c>
      <c r="V235" s="115">
        <v>0</v>
      </c>
      <c r="W235" s="115">
        <v>0</v>
      </c>
      <c r="X235" s="115">
        <v>0</v>
      </c>
      <c r="Y235" s="115">
        <v>0</v>
      </c>
      <c r="Z235" s="115">
        <v>0</v>
      </c>
      <c r="AA235" s="115">
        <v>40026</v>
      </c>
      <c r="AB235" s="115">
        <v>0</v>
      </c>
      <c r="AC235" s="114" t="s">
        <v>207</v>
      </c>
    </row>
    <row r="236" spans="1:29" x14ac:dyDescent="0.25">
      <c r="A236" s="242" t="s">
        <v>3181</v>
      </c>
      <c r="B236" s="242" t="s">
        <v>3180</v>
      </c>
      <c r="C236" s="242" t="s">
        <v>229</v>
      </c>
      <c r="D236" s="242" t="s">
        <v>1254</v>
      </c>
      <c r="E236" s="243">
        <v>44372</v>
      </c>
      <c r="F236" s="243">
        <v>44736</v>
      </c>
      <c r="G236" s="242">
        <v>2022</v>
      </c>
      <c r="H236" s="116">
        <v>7795</v>
      </c>
      <c r="I236" s="116">
        <v>868</v>
      </c>
      <c r="J236" s="244">
        <v>45160</v>
      </c>
      <c r="K236" s="245" t="s">
        <v>221</v>
      </c>
      <c r="L236" s="246" t="s">
        <v>207</v>
      </c>
      <c r="M236" s="243">
        <v>44736</v>
      </c>
      <c r="N236" s="242" t="s">
        <v>3179</v>
      </c>
      <c r="O236" s="242" t="s">
        <v>3178</v>
      </c>
      <c r="P236" s="242" t="s">
        <v>1272</v>
      </c>
      <c r="Q236" s="242" t="s">
        <v>348</v>
      </c>
      <c r="R236" s="242" t="s">
        <v>247</v>
      </c>
      <c r="S236" s="119" t="s">
        <v>209</v>
      </c>
      <c r="T236" s="118" t="s">
        <v>3177</v>
      </c>
      <c r="U236" s="115">
        <v>0</v>
      </c>
      <c r="V236" s="115">
        <v>0</v>
      </c>
      <c r="W236" s="115">
        <v>0</v>
      </c>
      <c r="X236" s="115">
        <v>0</v>
      </c>
      <c r="Y236" s="115">
        <v>0</v>
      </c>
      <c r="Z236" s="115">
        <v>0</v>
      </c>
      <c r="AA236" s="115">
        <v>0</v>
      </c>
      <c r="AB236" s="115">
        <v>0</v>
      </c>
      <c r="AC236" s="114" t="s">
        <v>207</v>
      </c>
    </row>
    <row r="237" spans="1:29" x14ac:dyDescent="0.25">
      <c r="A237" s="242" t="s">
        <v>2948</v>
      </c>
      <c r="B237" s="242" t="s">
        <v>2946</v>
      </c>
      <c r="C237" s="242" t="s">
        <v>258</v>
      </c>
      <c r="D237" s="242" t="s">
        <v>1254</v>
      </c>
      <c r="E237" s="243">
        <v>44562</v>
      </c>
      <c r="F237" s="243">
        <v>44926</v>
      </c>
      <c r="G237" s="242">
        <v>2022</v>
      </c>
      <c r="H237" s="116">
        <v>150000</v>
      </c>
      <c r="I237" s="117" t="s">
        <v>207</v>
      </c>
      <c r="J237" s="244">
        <v>45160</v>
      </c>
      <c r="K237" s="245" t="s">
        <v>215</v>
      </c>
      <c r="L237" s="244">
        <v>45482</v>
      </c>
      <c r="M237" s="243">
        <v>44926</v>
      </c>
      <c r="N237" s="242" t="s">
        <v>290</v>
      </c>
      <c r="O237" s="242" t="s">
        <v>289</v>
      </c>
      <c r="P237" s="242" t="s">
        <v>220</v>
      </c>
      <c r="Q237" s="242" t="s">
        <v>288</v>
      </c>
      <c r="R237" s="242" t="s">
        <v>247</v>
      </c>
      <c r="S237" s="119" t="s">
        <v>209</v>
      </c>
      <c r="T237" s="118" t="s">
        <v>2945</v>
      </c>
      <c r="U237" s="117" t="s">
        <v>207</v>
      </c>
      <c r="V237" s="115">
        <v>0</v>
      </c>
      <c r="W237" s="115">
        <v>0</v>
      </c>
      <c r="X237" s="115">
        <v>0</v>
      </c>
      <c r="Y237" s="115">
        <v>0</v>
      </c>
      <c r="Z237" s="115">
        <v>0</v>
      </c>
      <c r="AA237" s="115">
        <v>95603</v>
      </c>
      <c r="AB237" s="115">
        <v>29000</v>
      </c>
      <c r="AC237" s="114" t="s">
        <v>207</v>
      </c>
    </row>
    <row r="238" spans="1:29" x14ac:dyDescent="0.25">
      <c r="A238" s="242" t="s">
        <v>2737</v>
      </c>
      <c r="B238" s="242" t="s">
        <v>2736</v>
      </c>
      <c r="C238" s="242" t="s">
        <v>229</v>
      </c>
      <c r="D238" s="242" t="s">
        <v>1254</v>
      </c>
      <c r="E238" s="243">
        <v>44348</v>
      </c>
      <c r="F238" s="243">
        <v>44712</v>
      </c>
      <c r="G238" s="242">
        <v>2022</v>
      </c>
      <c r="H238" s="116">
        <v>9645</v>
      </c>
      <c r="I238" s="116">
        <v>1856</v>
      </c>
      <c r="J238" s="244">
        <v>45160</v>
      </c>
      <c r="K238" s="245" t="s">
        <v>221</v>
      </c>
      <c r="L238" s="246" t="s">
        <v>207</v>
      </c>
      <c r="M238" s="243">
        <v>44712</v>
      </c>
      <c r="N238" s="242" t="s">
        <v>2735</v>
      </c>
      <c r="O238" s="242" t="s">
        <v>2734</v>
      </c>
      <c r="P238" s="242" t="s">
        <v>1272</v>
      </c>
      <c r="Q238" s="242" t="s">
        <v>332</v>
      </c>
      <c r="R238" s="242" t="s">
        <v>247</v>
      </c>
      <c r="S238" s="119" t="s">
        <v>209</v>
      </c>
      <c r="T238" s="118" t="s">
        <v>2733</v>
      </c>
      <c r="U238" s="115">
        <v>0</v>
      </c>
      <c r="V238" s="115">
        <v>0</v>
      </c>
      <c r="W238" s="115">
        <v>0</v>
      </c>
      <c r="X238" s="115">
        <v>0</v>
      </c>
      <c r="Y238" s="115">
        <v>0</v>
      </c>
      <c r="Z238" s="115">
        <v>0</v>
      </c>
      <c r="AA238" s="115">
        <v>0</v>
      </c>
      <c r="AB238" s="115">
        <v>0</v>
      </c>
      <c r="AC238" s="114" t="s">
        <v>207</v>
      </c>
    </row>
    <row r="239" spans="1:29" x14ac:dyDescent="0.25">
      <c r="A239" s="242" t="s">
        <v>2441</v>
      </c>
      <c r="B239" s="242" t="s">
        <v>2440</v>
      </c>
      <c r="C239" s="242" t="s">
        <v>217</v>
      </c>
      <c r="D239" s="242" t="s">
        <v>1254</v>
      </c>
      <c r="E239" s="243">
        <v>44440</v>
      </c>
      <c r="F239" s="243">
        <v>44804</v>
      </c>
      <c r="G239" s="242">
        <v>2022</v>
      </c>
      <c r="H239" s="116">
        <v>53995</v>
      </c>
      <c r="I239" s="117" t="s">
        <v>207</v>
      </c>
      <c r="J239" s="244">
        <v>45160</v>
      </c>
      <c r="K239" s="245" t="s">
        <v>221</v>
      </c>
      <c r="L239" s="246" t="s">
        <v>207</v>
      </c>
      <c r="M239" s="243">
        <v>44804</v>
      </c>
      <c r="N239" s="242" t="s">
        <v>2439</v>
      </c>
      <c r="O239" s="242" t="s">
        <v>2438</v>
      </c>
      <c r="P239" s="242" t="s">
        <v>220</v>
      </c>
      <c r="Q239" s="242" t="s">
        <v>211</v>
      </c>
      <c r="R239" s="242" t="s">
        <v>210</v>
      </c>
      <c r="S239" s="119" t="s">
        <v>209</v>
      </c>
      <c r="T239" s="118" t="s">
        <v>2437</v>
      </c>
      <c r="U239" s="117" t="s">
        <v>207</v>
      </c>
      <c r="V239" s="115">
        <v>0</v>
      </c>
      <c r="W239" s="115">
        <v>0</v>
      </c>
      <c r="X239" s="115">
        <v>0</v>
      </c>
      <c r="Y239" s="115">
        <v>0</v>
      </c>
      <c r="Z239" s="115">
        <v>0</v>
      </c>
      <c r="AA239" s="115">
        <v>0</v>
      </c>
      <c r="AB239" s="115">
        <v>0</v>
      </c>
      <c r="AC239" s="114" t="s">
        <v>207</v>
      </c>
    </row>
    <row r="240" spans="1:29" x14ac:dyDescent="0.25">
      <c r="A240" s="242" t="s">
        <v>1860</v>
      </c>
      <c r="B240" s="242" t="s">
        <v>1858</v>
      </c>
      <c r="C240" s="242" t="s">
        <v>258</v>
      </c>
      <c r="D240" s="242" t="s">
        <v>1254</v>
      </c>
      <c r="E240" s="244">
        <v>44652</v>
      </c>
      <c r="F240" s="244">
        <v>45016</v>
      </c>
      <c r="G240" s="242">
        <v>2023</v>
      </c>
      <c r="H240" s="116">
        <v>10096</v>
      </c>
      <c r="I240" s="117" t="s">
        <v>207</v>
      </c>
      <c r="J240" s="244">
        <v>45160</v>
      </c>
      <c r="K240" s="245" t="s">
        <v>215</v>
      </c>
      <c r="L240" s="246">
        <v>45608</v>
      </c>
      <c r="M240" s="244">
        <v>45016</v>
      </c>
      <c r="N240" s="242" t="s">
        <v>1857</v>
      </c>
      <c r="O240" s="242" t="s">
        <v>1583</v>
      </c>
      <c r="P240" s="242" t="s">
        <v>267</v>
      </c>
      <c r="Q240" s="242" t="s">
        <v>500</v>
      </c>
      <c r="R240" s="242" t="s">
        <v>247</v>
      </c>
      <c r="S240" s="119" t="s">
        <v>209</v>
      </c>
      <c r="T240" s="118" t="s">
        <v>1856</v>
      </c>
      <c r="U240" s="117" t="s">
        <v>207</v>
      </c>
      <c r="V240" s="115">
        <v>0</v>
      </c>
      <c r="W240" s="115">
        <v>0</v>
      </c>
      <c r="X240" s="115">
        <v>0</v>
      </c>
      <c r="Y240" s="115">
        <v>0</v>
      </c>
      <c r="Z240" s="115">
        <v>0</v>
      </c>
      <c r="AA240" s="115">
        <v>0</v>
      </c>
      <c r="AB240" s="115">
        <v>0</v>
      </c>
      <c r="AC240" s="114" t="s">
        <v>207</v>
      </c>
    </row>
    <row r="241" spans="1:29" x14ac:dyDescent="0.25">
      <c r="A241" s="242" t="s">
        <v>1836</v>
      </c>
      <c r="B241" s="242" t="s">
        <v>1834</v>
      </c>
      <c r="C241" s="242" t="s">
        <v>258</v>
      </c>
      <c r="D241" s="242" t="s">
        <v>1254</v>
      </c>
      <c r="E241" s="244">
        <v>44562</v>
      </c>
      <c r="F241" s="244">
        <v>44926</v>
      </c>
      <c r="G241" s="242">
        <v>2022</v>
      </c>
      <c r="H241" s="116">
        <v>57326</v>
      </c>
      <c r="I241" s="117" t="s">
        <v>207</v>
      </c>
      <c r="J241" s="244">
        <v>45160</v>
      </c>
      <c r="K241" s="245" t="s">
        <v>215</v>
      </c>
      <c r="L241" s="246">
        <v>45608</v>
      </c>
      <c r="M241" s="244">
        <v>44926</v>
      </c>
      <c r="N241" s="242" t="s">
        <v>1833</v>
      </c>
      <c r="O241" s="242" t="s">
        <v>1565</v>
      </c>
      <c r="P241" s="242" t="s">
        <v>267</v>
      </c>
      <c r="Q241" s="242" t="s">
        <v>461</v>
      </c>
      <c r="R241" s="242" t="s">
        <v>247</v>
      </c>
      <c r="S241" s="119" t="s">
        <v>209</v>
      </c>
      <c r="T241" s="118" t="s">
        <v>1832</v>
      </c>
      <c r="U241" s="117" t="s">
        <v>207</v>
      </c>
      <c r="V241" s="115">
        <v>0</v>
      </c>
      <c r="W241" s="115">
        <v>0</v>
      </c>
      <c r="X241" s="115">
        <v>0</v>
      </c>
      <c r="Y241" s="115">
        <v>0</v>
      </c>
      <c r="Z241" s="115">
        <v>0</v>
      </c>
      <c r="AA241" s="115">
        <v>3892</v>
      </c>
      <c r="AB241" s="115">
        <v>0</v>
      </c>
      <c r="AC241" s="114" t="s">
        <v>207</v>
      </c>
    </row>
    <row r="242" spans="1:29" x14ac:dyDescent="0.25">
      <c r="A242" s="242" t="s">
        <v>1705</v>
      </c>
      <c r="B242" s="242" t="s">
        <v>1703</v>
      </c>
      <c r="C242" s="242" t="s">
        <v>258</v>
      </c>
      <c r="D242" s="242" t="s">
        <v>1254</v>
      </c>
      <c r="E242" s="244">
        <v>44652</v>
      </c>
      <c r="F242" s="244">
        <v>45016</v>
      </c>
      <c r="G242" s="242">
        <v>2023</v>
      </c>
      <c r="H242" s="116">
        <v>9378</v>
      </c>
      <c r="I242" s="117" t="s">
        <v>207</v>
      </c>
      <c r="J242" s="244">
        <v>45160</v>
      </c>
      <c r="K242" s="245" t="s">
        <v>215</v>
      </c>
      <c r="L242" s="244">
        <v>45517</v>
      </c>
      <c r="M242" s="244">
        <v>45016</v>
      </c>
      <c r="N242" s="242" t="s">
        <v>1702</v>
      </c>
      <c r="O242" s="242" t="s">
        <v>1632</v>
      </c>
      <c r="P242" s="242" t="s">
        <v>267</v>
      </c>
      <c r="Q242" s="242" t="s">
        <v>318</v>
      </c>
      <c r="R242" s="242" t="s">
        <v>247</v>
      </c>
      <c r="S242" s="119" t="s">
        <v>209</v>
      </c>
      <c r="T242" s="118" t="s">
        <v>1701</v>
      </c>
      <c r="U242" s="117" t="s">
        <v>207</v>
      </c>
      <c r="V242" s="115">
        <v>0</v>
      </c>
      <c r="W242" s="115">
        <v>0</v>
      </c>
      <c r="X242" s="115">
        <v>0</v>
      </c>
      <c r="Y242" s="115">
        <v>0</v>
      </c>
      <c r="Z242" s="115">
        <v>0</v>
      </c>
      <c r="AA242" s="115">
        <v>9378</v>
      </c>
      <c r="AB242" s="115">
        <v>0</v>
      </c>
      <c r="AC242" s="114" t="s">
        <v>207</v>
      </c>
    </row>
    <row r="243" spans="1:29" x14ac:dyDescent="0.25">
      <c r="A243" s="242" t="s">
        <v>1622</v>
      </c>
      <c r="B243" s="242" t="s">
        <v>1621</v>
      </c>
      <c r="C243" s="242" t="s">
        <v>258</v>
      </c>
      <c r="D243" s="242" t="s">
        <v>1254</v>
      </c>
      <c r="E243" s="244">
        <v>44634</v>
      </c>
      <c r="F243" s="244">
        <v>44835</v>
      </c>
      <c r="G243" s="242">
        <v>2022</v>
      </c>
      <c r="H243" s="116">
        <v>26898</v>
      </c>
      <c r="I243" s="117" t="s">
        <v>207</v>
      </c>
      <c r="J243" s="244">
        <v>45160</v>
      </c>
      <c r="K243" s="245" t="s">
        <v>221</v>
      </c>
      <c r="L243" s="246" t="s">
        <v>207</v>
      </c>
      <c r="M243" s="244">
        <v>44835</v>
      </c>
      <c r="N243" s="242" t="s">
        <v>1620</v>
      </c>
      <c r="O243" s="242" t="s">
        <v>1565</v>
      </c>
      <c r="P243" s="242" t="s">
        <v>1258</v>
      </c>
      <c r="Q243" s="242" t="s">
        <v>461</v>
      </c>
      <c r="R243" s="242" t="s">
        <v>247</v>
      </c>
      <c r="S243" s="119" t="s">
        <v>209</v>
      </c>
      <c r="T243" s="118" t="s">
        <v>1619</v>
      </c>
      <c r="U243" s="117" t="s">
        <v>207</v>
      </c>
      <c r="V243" s="115">
        <v>0</v>
      </c>
      <c r="W243" s="115">
        <v>0</v>
      </c>
      <c r="X243" s="115">
        <v>0</v>
      </c>
      <c r="Y243" s="115">
        <v>0</v>
      </c>
      <c r="Z243" s="115">
        <v>0</v>
      </c>
      <c r="AA243" s="115">
        <v>26898</v>
      </c>
      <c r="AB243" s="115">
        <v>0</v>
      </c>
      <c r="AC243" s="114" t="s">
        <v>207</v>
      </c>
    </row>
    <row r="244" spans="1:29" x14ac:dyDescent="0.25">
      <c r="A244" s="242" t="s">
        <v>1462</v>
      </c>
      <c r="B244" s="242" t="s">
        <v>1461</v>
      </c>
      <c r="C244" s="242" t="s">
        <v>217</v>
      </c>
      <c r="D244" s="242" t="s">
        <v>1254</v>
      </c>
      <c r="E244" s="243">
        <v>43489</v>
      </c>
      <c r="F244" s="243">
        <v>44219</v>
      </c>
      <c r="G244" s="242">
        <v>2021</v>
      </c>
      <c r="H244" s="116">
        <v>1976</v>
      </c>
      <c r="I244" s="117" t="s">
        <v>207</v>
      </c>
      <c r="J244" s="244">
        <v>45160</v>
      </c>
      <c r="K244" s="245" t="s">
        <v>221</v>
      </c>
      <c r="L244" s="246" t="s">
        <v>207</v>
      </c>
      <c r="M244" s="243">
        <v>44219</v>
      </c>
      <c r="N244" s="242" t="s">
        <v>1460</v>
      </c>
      <c r="O244" s="242" t="s">
        <v>1460</v>
      </c>
      <c r="P244" s="242" t="s">
        <v>220</v>
      </c>
      <c r="Q244" s="242" t="s">
        <v>318</v>
      </c>
      <c r="R244" s="242" t="s">
        <v>247</v>
      </c>
      <c r="S244" s="119" t="s">
        <v>209</v>
      </c>
      <c r="T244" s="118" t="s">
        <v>1459</v>
      </c>
      <c r="U244" s="117" t="s">
        <v>207</v>
      </c>
      <c r="V244" s="115">
        <v>0</v>
      </c>
      <c r="W244" s="115">
        <v>0</v>
      </c>
      <c r="X244" s="115">
        <v>0</v>
      </c>
      <c r="Y244" s="115">
        <v>0</v>
      </c>
      <c r="Z244" s="115">
        <v>0</v>
      </c>
      <c r="AA244" s="115">
        <v>0</v>
      </c>
      <c r="AB244" s="115">
        <v>1096</v>
      </c>
      <c r="AC244" s="114" t="s">
        <v>207</v>
      </c>
    </row>
    <row r="245" spans="1:29" x14ac:dyDescent="0.25">
      <c r="A245" s="242" t="s">
        <v>2966</v>
      </c>
      <c r="B245" s="242" t="s">
        <v>2965</v>
      </c>
      <c r="C245" s="242" t="s">
        <v>229</v>
      </c>
      <c r="D245" s="242" t="s">
        <v>1254</v>
      </c>
      <c r="E245" s="243">
        <v>44378</v>
      </c>
      <c r="F245" s="243">
        <v>44742</v>
      </c>
      <c r="G245" s="242">
        <v>2022</v>
      </c>
      <c r="H245" s="116">
        <v>17117</v>
      </c>
      <c r="I245" s="116">
        <v>3293</v>
      </c>
      <c r="J245" s="244">
        <v>45146</v>
      </c>
      <c r="K245" s="245" t="s">
        <v>221</v>
      </c>
      <c r="L245" s="246" t="s">
        <v>207</v>
      </c>
      <c r="M245" s="243">
        <v>44742</v>
      </c>
      <c r="N245" s="242" t="s">
        <v>2964</v>
      </c>
      <c r="O245" s="242" t="s">
        <v>2963</v>
      </c>
      <c r="P245" s="242" t="s">
        <v>1272</v>
      </c>
      <c r="Q245" s="242" t="s">
        <v>211</v>
      </c>
      <c r="R245" s="242" t="s">
        <v>210</v>
      </c>
      <c r="S245" s="119" t="s">
        <v>209</v>
      </c>
      <c r="T245" s="118" t="s">
        <v>2962</v>
      </c>
      <c r="U245" s="115">
        <v>0</v>
      </c>
      <c r="V245" s="115">
        <v>0</v>
      </c>
      <c r="W245" s="115">
        <v>0</v>
      </c>
      <c r="X245" s="115">
        <v>0</v>
      </c>
      <c r="Y245" s="115">
        <v>0</v>
      </c>
      <c r="Z245" s="115">
        <v>0</v>
      </c>
      <c r="AA245" s="115">
        <v>0</v>
      </c>
      <c r="AB245" s="115">
        <v>0</v>
      </c>
      <c r="AC245" s="114" t="s">
        <v>207</v>
      </c>
    </row>
    <row r="246" spans="1:29" x14ac:dyDescent="0.25">
      <c r="A246" s="242" t="s">
        <v>2250</v>
      </c>
      <c r="B246" s="242" t="s">
        <v>2248</v>
      </c>
      <c r="C246" s="242" t="s">
        <v>258</v>
      </c>
      <c r="D246" s="242" t="s">
        <v>1254</v>
      </c>
      <c r="E246" s="243">
        <v>44531</v>
      </c>
      <c r="F246" s="243">
        <v>44895</v>
      </c>
      <c r="G246" s="242">
        <v>2022</v>
      </c>
      <c r="H246" s="116">
        <v>14429</v>
      </c>
      <c r="I246" s="117" t="s">
        <v>207</v>
      </c>
      <c r="J246" s="244">
        <v>45146</v>
      </c>
      <c r="K246" s="245" t="s">
        <v>215</v>
      </c>
      <c r="L246" s="244">
        <v>45531</v>
      </c>
      <c r="M246" s="243">
        <v>44895</v>
      </c>
      <c r="N246" s="242" t="s">
        <v>2247</v>
      </c>
      <c r="O246" s="242" t="s">
        <v>2246</v>
      </c>
      <c r="P246" s="242" t="s">
        <v>1610</v>
      </c>
      <c r="Q246" s="242" t="s">
        <v>2245</v>
      </c>
      <c r="R246" s="242" t="s">
        <v>247</v>
      </c>
      <c r="S246" s="119" t="s">
        <v>209</v>
      </c>
      <c r="T246" s="118" t="s">
        <v>2244</v>
      </c>
      <c r="U246" s="117" t="s">
        <v>207</v>
      </c>
      <c r="V246" s="115">
        <v>0</v>
      </c>
      <c r="W246" s="115">
        <v>0</v>
      </c>
      <c r="X246" s="115">
        <v>0</v>
      </c>
      <c r="Y246" s="115">
        <v>0</v>
      </c>
      <c r="Z246" s="115">
        <v>0</v>
      </c>
      <c r="AA246" s="115">
        <v>14429</v>
      </c>
      <c r="AB246" s="115">
        <v>0</v>
      </c>
      <c r="AC246" s="114" t="s">
        <v>207</v>
      </c>
    </row>
    <row r="247" spans="1:29" x14ac:dyDescent="0.25">
      <c r="A247" s="242" t="s">
        <v>2231</v>
      </c>
      <c r="B247" s="242" t="s">
        <v>2229</v>
      </c>
      <c r="C247" s="242" t="s">
        <v>258</v>
      </c>
      <c r="D247" s="242" t="s">
        <v>1254</v>
      </c>
      <c r="E247" s="243">
        <v>44593</v>
      </c>
      <c r="F247" s="243">
        <v>44957</v>
      </c>
      <c r="G247" s="242">
        <v>2023</v>
      </c>
      <c r="H247" s="116">
        <v>255190</v>
      </c>
      <c r="I247" s="117" t="s">
        <v>207</v>
      </c>
      <c r="J247" s="246">
        <v>45146</v>
      </c>
      <c r="K247" s="245" t="s">
        <v>215</v>
      </c>
      <c r="L247" s="246">
        <v>45454</v>
      </c>
      <c r="M247" s="243">
        <v>44957</v>
      </c>
      <c r="N247" s="242" t="s">
        <v>2228</v>
      </c>
      <c r="O247" s="242" t="s">
        <v>2227</v>
      </c>
      <c r="P247" s="242" t="s">
        <v>267</v>
      </c>
      <c r="Q247" s="242" t="s">
        <v>318</v>
      </c>
      <c r="R247" s="242" t="s">
        <v>247</v>
      </c>
      <c r="S247" s="119" t="s">
        <v>209</v>
      </c>
      <c r="T247" s="118" t="s">
        <v>2226</v>
      </c>
      <c r="U247" s="117" t="s">
        <v>207</v>
      </c>
      <c r="V247" s="115">
        <v>0</v>
      </c>
      <c r="W247" s="115">
        <v>0</v>
      </c>
      <c r="X247" s="115">
        <v>0</v>
      </c>
      <c r="Y247" s="115">
        <v>0</v>
      </c>
      <c r="Z247" s="115">
        <v>0</v>
      </c>
      <c r="AA247" s="115">
        <v>0</v>
      </c>
      <c r="AB247" s="115">
        <v>200000</v>
      </c>
      <c r="AC247" s="114" t="s">
        <v>207</v>
      </c>
    </row>
    <row r="248" spans="1:29" x14ac:dyDescent="0.25">
      <c r="A248" s="242" t="s">
        <v>1797</v>
      </c>
      <c r="B248" s="242" t="s">
        <v>1796</v>
      </c>
      <c r="C248" s="242" t="s">
        <v>229</v>
      </c>
      <c r="D248" s="242" t="s">
        <v>1254</v>
      </c>
      <c r="E248" s="244">
        <v>44316</v>
      </c>
      <c r="F248" s="244">
        <v>44498</v>
      </c>
      <c r="G248" s="242">
        <v>2021</v>
      </c>
      <c r="H248" s="116">
        <v>2132976</v>
      </c>
      <c r="I248" s="117">
        <v>338526</v>
      </c>
      <c r="J248" s="244">
        <v>45146</v>
      </c>
      <c r="K248" s="245" t="s">
        <v>221</v>
      </c>
      <c r="L248" s="244" t="s">
        <v>207</v>
      </c>
      <c r="M248" s="244">
        <v>44498</v>
      </c>
      <c r="N248" s="242" t="s">
        <v>1795</v>
      </c>
      <c r="O248" s="242" t="s">
        <v>1794</v>
      </c>
      <c r="P248" s="242" t="s">
        <v>1258</v>
      </c>
      <c r="Q248" s="242" t="s">
        <v>1793</v>
      </c>
      <c r="R248" s="242" t="s">
        <v>247</v>
      </c>
      <c r="S248" s="119" t="s">
        <v>209</v>
      </c>
      <c r="T248" s="118" t="s">
        <v>1792</v>
      </c>
      <c r="U248" s="117" t="s">
        <v>207</v>
      </c>
      <c r="V248" s="115">
        <v>158171</v>
      </c>
      <c r="W248" s="115">
        <v>0</v>
      </c>
      <c r="X248" s="115">
        <v>0</v>
      </c>
      <c r="Y248" s="115">
        <v>0</v>
      </c>
      <c r="Z248" s="115">
        <v>0</v>
      </c>
      <c r="AA248" s="115">
        <v>348118</v>
      </c>
      <c r="AB248" s="115">
        <v>875640</v>
      </c>
      <c r="AC248" s="114" t="s">
        <v>1791</v>
      </c>
    </row>
    <row r="249" spans="1:29" x14ac:dyDescent="0.25">
      <c r="A249" s="242" t="s">
        <v>3658</v>
      </c>
      <c r="B249" s="242" t="s">
        <v>3655</v>
      </c>
      <c r="C249" s="242" t="s">
        <v>229</v>
      </c>
      <c r="D249" s="242" t="s">
        <v>1254</v>
      </c>
      <c r="E249" s="243">
        <v>43876</v>
      </c>
      <c r="F249" s="243">
        <v>44241</v>
      </c>
      <c r="G249" s="242">
        <v>2021</v>
      </c>
      <c r="H249" s="116">
        <v>140676</v>
      </c>
      <c r="I249" s="116">
        <v>27061</v>
      </c>
      <c r="J249" s="244">
        <v>45132</v>
      </c>
      <c r="K249" s="245" t="s">
        <v>221</v>
      </c>
      <c r="L249" s="246" t="s">
        <v>207</v>
      </c>
      <c r="M249" s="243">
        <v>44241</v>
      </c>
      <c r="N249" s="242" t="s">
        <v>3654</v>
      </c>
      <c r="O249" s="242" t="s">
        <v>869</v>
      </c>
      <c r="P249" s="242" t="s">
        <v>1272</v>
      </c>
      <c r="Q249" s="242" t="s">
        <v>211</v>
      </c>
      <c r="R249" s="242" t="s">
        <v>210</v>
      </c>
      <c r="S249" s="119" t="s">
        <v>209</v>
      </c>
      <c r="T249" s="118" t="s">
        <v>3653</v>
      </c>
      <c r="U249" s="115">
        <v>0</v>
      </c>
      <c r="V249" s="115">
        <v>0</v>
      </c>
      <c r="W249" s="115">
        <v>0</v>
      </c>
      <c r="X249" s="115">
        <v>0</v>
      </c>
      <c r="Y249" s="115">
        <v>0</v>
      </c>
      <c r="Z249" s="115">
        <v>0</v>
      </c>
      <c r="AA249" s="115">
        <v>76350</v>
      </c>
      <c r="AB249" s="115">
        <v>0</v>
      </c>
      <c r="AC249" s="114" t="s">
        <v>207</v>
      </c>
    </row>
    <row r="250" spans="1:29" x14ac:dyDescent="0.25">
      <c r="A250" s="242" t="s">
        <v>3657</v>
      </c>
      <c r="B250" s="242" t="s">
        <v>3655</v>
      </c>
      <c r="C250" s="242" t="s">
        <v>229</v>
      </c>
      <c r="D250" s="242" t="s">
        <v>1254</v>
      </c>
      <c r="E250" s="243">
        <v>44242</v>
      </c>
      <c r="F250" s="243">
        <v>44606</v>
      </c>
      <c r="G250" s="242">
        <v>2022</v>
      </c>
      <c r="H250" s="116">
        <v>154821</v>
      </c>
      <c r="I250" s="116">
        <v>29782</v>
      </c>
      <c r="J250" s="244">
        <v>45132</v>
      </c>
      <c r="K250" s="245" t="s">
        <v>221</v>
      </c>
      <c r="L250" s="246" t="s">
        <v>207</v>
      </c>
      <c r="M250" s="243">
        <v>44606</v>
      </c>
      <c r="N250" s="242" t="s">
        <v>3654</v>
      </c>
      <c r="O250" s="242" t="s">
        <v>869</v>
      </c>
      <c r="P250" s="242" t="s">
        <v>1272</v>
      </c>
      <c r="Q250" s="242" t="s">
        <v>211</v>
      </c>
      <c r="R250" s="242" t="s">
        <v>210</v>
      </c>
      <c r="S250" s="119" t="s">
        <v>209</v>
      </c>
      <c r="T250" s="118" t="s">
        <v>3653</v>
      </c>
      <c r="U250" s="115">
        <v>0</v>
      </c>
      <c r="V250" s="115">
        <v>0</v>
      </c>
      <c r="W250" s="115">
        <v>0</v>
      </c>
      <c r="X250" s="115">
        <v>0</v>
      </c>
      <c r="Y250" s="115">
        <v>0</v>
      </c>
      <c r="Z250" s="115">
        <v>0</v>
      </c>
      <c r="AA250" s="115">
        <v>115000</v>
      </c>
      <c r="AB250" s="115">
        <v>0</v>
      </c>
      <c r="AC250" s="114" t="s">
        <v>207</v>
      </c>
    </row>
    <row r="251" spans="1:29" x14ac:dyDescent="0.25">
      <c r="A251" s="242" t="s">
        <v>3436</v>
      </c>
      <c r="B251" s="242" t="s">
        <v>3434</v>
      </c>
      <c r="C251" s="242" t="s">
        <v>258</v>
      </c>
      <c r="D251" s="242" t="s">
        <v>1254</v>
      </c>
      <c r="E251" s="243">
        <v>44562</v>
      </c>
      <c r="F251" s="243">
        <v>44926</v>
      </c>
      <c r="G251" s="242">
        <v>2022</v>
      </c>
      <c r="H251" s="116">
        <v>35423</v>
      </c>
      <c r="I251" s="117" t="s">
        <v>207</v>
      </c>
      <c r="J251" s="246">
        <v>45132</v>
      </c>
      <c r="K251" s="245" t="s">
        <v>215</v>
      </c>
      <c r="L251" s="246">
        <v>45608</v>
      </c>
      <c r="M251" s="243">
        <v>44926</v>
      </c>
      <c r="N251" s="242" t="s">
        <v>319</v>
      </c>
      <c r="O251" s="242" t="s">
        <v>3433</v>
      </c>
      <c r="P251" s="242" t="s">
        <v>325</v>
      </c>
      <c r="Q251" s="242" t="s">
        <v>318</v>
      </c>
      <c r="R251" s="242" t="s">
        <v>247</v>
      </c>
      <c r="S251" s="119" t="s">
        <v>209</v>
      </c>
      <c r="T251" s="118" t="s">
        <v>3432</v>
      </c>
      <c r="U251" s="117" t="s">
        <v>207</v>
      </c>
      <c r="V251" s="115">
        <v>0</v>
      </c>
      <c r="W251" s="115">
        <v>0</v>
      </c>
      <c r="X251" s="115">
        <v>0</v>
      </c>
      <c r="Y251" s="115">
        <v>0</v>
      </c>
      <c r="Z251" s="115">
        <v>0</v>
      </c>
      <c r="AA251" s="115">
        <v>0</v>
      </c>
      <c r="AB251" s="115">
        <v>0</v>
      </c>
      <c r="AC251" s="114" t="s">
        <v>207</v>
      </c>
    </row>
    <row r="252" spans="1:29" x14ac:dyDescent="0.25">
      <c r="A252" s="242" t="s">
        <v>3398</v>
      </c>
      <c r="B252" s="242" t="s">
        <v>3397</v>
      </c>
      <c r="C252" s="242" t="s">
        <v>258</v>
      </c>
      <c r="D252" s="242" t="s">
        <v>1254</v>
      </c>
      <c r="E252" s="243">
        <v>44562</v>
      </c>
      <c r="F252" s="243">
        <v>44926</v>
      </c>
      <c r="G252" s="242">
        <v>2022</v>
      </c>
      <c r="H252" s="116">
        <v>261720</v>
      </c>
      <c r="I252" s="117" t="s">
        <v>207</v>
      </c>
      <c r="J252" s="246">
        <v>45132</v>
      </c>
      <c r="K252" s="245" t="s">
        <v>215</v>
      </c>
      <c r="L252" s="246">
        <v>45636</v>
      </c>
      <c r="M252" s="243">
        <v>44926</v>
      </c>
      <c r="N252" s="242" t="s">
        <v>3396</v>
      </c>
      <c r="O252" s="242" t="s">
        <v>3395</v>
      </c>
      <c r="P252" s="242" t="s">
        <v>1610</v>
      </c>
      <c r="Q252" s="242" t="s">
        <v>254</v>
      </c>
      <c r="R252" s="242" t="s">
        <v>247</v>
      </c>
      <c r="S252" s="119" t="s">
        <v>209</v>
      </c>
      <c r="T252" s="118" t="s">
        <v>3394</v>
      </c>
      <c r="U252" s="117" t="s">
        <v>207</v>
      </c>
      <c r="V252" s="115">
        <v>0</v>
      </c>
      <c r="W252" s="115">
        <v>0</v>
      </c>
      <c r="X252" s="115">
        <v>0</v>
      </c>
      <c r="Y252" s="115">
        <v>0</v>
      </c>
      <c r="Z252" s="115">
        <v>0</v>
      </c>
      <c r="AA252" s="115">
        <v>0</v>
      </c>
      <c r="AB252" s="115">
        <v>261720</v>
      </c>
      <c r="AC252" s="114" t="s">
        <v>207</v>
      </c>
    </row>
    <row r="253" spans="1:29" x14ac:dyDescent="0.25">
      <c r="A253" s="242" t="s">
        <v>3223</v>
      </c>
      <c r="B253" s="242" t="s">
        <v>3222</v>
      </c>
      <c r="C253" s="242" t="s">
        <v>229</v>
      </c>
      <c r="D253" s="242" t="s">
        <v>1254</v>
      </c>
      <c r="E253" s="244">
        <v>44499</v>
      </c>
      <c r="F253" s="244">
        <v>44863</v>
      </c>
      <c r="G253" s="242">
        <v>2022</v>
      </c>
      <c r="H253" s="116">
        <v>23526</v>
      </c>
      <c r="I253" s="116">
        <v>2620</v>
      </c>
      <c r="J253" s="244">
        <v>45132</v>
      </c>
      <c r="K253" s="245" t="s">
        <v>221</v>
      </c>
      <c r="L253" s="246" t="s">
        <v>207</v>
      </c>
      <c r="M253" s="244">
        <v>44863</v>
      </c>
      <c r="N253" s="242" t="s">
        <v>3221</v>
      </c>
      <c r="O253" s="242" t="s">
        <v>3220</v>
      </c>
      <c r="P253" s="242" t="s">
        <v>1272</v>
      </c>
      <c r="Q253" s="242" t="s">
        <v>391</v>
      </c>
      <c r="R253" s="242" t="s">
        <v>247</v>
      </c>
      <c r="S253" s="119" t="s">
        <v>209</v>
      </c>
      <c r="T253" s="118" t="s">
        <v>3219</v>
      </c>
      <c r="U253" s="115">
        <v>0</v>
      </c>
      <c r="V253" s="115">
        <v>0</v>
      </c>
      <c r="W253" s="115">
        <v>0</v>
      </c>
      <c r="X253" s="115">
        <v>0</v>
      </c>
      <c r="Y253" s="115">
        <v>0</v>
      </c>
      <c r="Z253" s="115">
        <v>0</v>
      </c>
      <c r="AA253" s="115">
        <v>20906</v>
      </c>
      <c r="AB253" s="115">
        <v>0</v>
      </c>
      <c r="AC253" s="114" t="s">
        <v>207</v>
      </c>
    </row>
    <row r="254" spans="1:29" x14ac:dyDescent="0.25">
      <c r="A254" s="242" t="s">
        <v>3065</v>
      </c>
      <c r="B254" s="242" t="s">
        <v>3064</v>
      </c>
      <c r="C254" s="242" t="s">
        <v>229</v>
      </c>
      <c r="D254" s="242" t="s">
        <v>1254</v>
      </c>
      <c r="E254" s="243">
        <v>44317</v>
      </c>
      <c r="F254" s="243">
        <v>44681</v>
      </c>
      <c r="G254" s="242">
        <v>2022</v>
      </c>
      <c r="H254" s="116">
        <v>49597</v>
      </c>
      <c r="I254" s="116">
        <v>9541</v>
      </c>
      <c r="J254" s="244">
        <v>45132</v>
      </c>
      <c r="K254" s="245" t="s">
        <v>221</v>
      </c>
      <c r="L254" s="246" t="s">
        <v>207</v>
      </c>
      <c r="M254" s="243">
        <v>44681</v>
      </c>
      <c r="N254" s="242" t="s">
        <v>3063</v>
      </c>
      <c r="O254" s="242" t="s">
        <v>2128</v>
      </c>
      <c r="P254" s="242" t="s">
        <v>1258</v>
      </c>
      <c r="Q254" s="242" t="s">
        <v>461</v>
      </c>
      <c r="R254" s="242" t="s">
        <v>247</v>
      </c>
      <c r="S254" s="119" t="s">
        <v>209</v>
      </c>
      <c r="T254" s="118" t="s">
        <v>3062</v>
      </c>
      <c r="U254" s="115">
        <v>0</v>
      </c>
      <c r="V254" s="115">
        <v>0</v>
      </c>
      <c r="W254" s="115">
        <v>0</v>
      </c>
      <c r="X254" s="115">
        <v>0</v>
      </c>
      <c r="Y254" s="115">
        <v>0</v>
      </c>
      <c r="Z254" s="115">
        <v>0</v>
      </c>
      <c r="AA254" s="115">
        <v>0</v>
      </c>
      <c r="AB254" s="115">
        <v>0</v>
      </c>
      <c r="AC254" s="114" t="s">
        <v>207</v>
      </c>
    </row>
    <row r="255" spans="1:29" ht="31.5" x14ac:dyDescent="0.25">
      <c r="A255" s="242" t="s">
        <v>2905</v>
      </c>
      <c r="B255" s="242" t="s">
        <v>2901</v>
      </c>
      <c r="C255" s="242" t="s">
        <v>217</v>
      </c>
      <c r="D255" s="242" t="s">
        <v>1254</v>
      </c>
      <c r="E255" s="243">
        <v>44531</v>
      </c>
      <c r="F255" s="243">
        <v>44895</v>
      </c>
      <c r="G255" s="117" t="s">
        <v>207</v>
      </c>
      <c r="H255" s="117" t="s">
        <v>207</v>
      </c>
      <c r="I255" s="117" t="s">
        <v>207</v>
      </c>
      <c r="J255" s="244">
        <v>45132</v>
      </c>
      <c r="K255" s="246" t="s">
        <v>207</v>
      </c>
      <c r="L255" s="246" t="s">
        <v>207</v>
      </c>
      <c r="M255" s="117" t="s">
        <v>207</v>
      </c>
      <c r="N255" s="242" t="s">
        <v>2900</v>
      </c>
      <c r="O255" s="242" t="s">
        <v>2904</v>
      </c>
      <c r="P255" s="242" t="s">
        <v>1610</v>
      </c>
      <c r="Q255" s="242" t="s">
        <v>1141</v>
      </c>
      <c r="R255" s="242" t="s">
        <v>247</v>
      </c>
      <c r="S255" s="119" t="s">
        <v>209</v>
      </c>
      <c r="T255" s="118" t="s">
        <v>2898</v>
      </c>
      <c r="U255" s="117" t="s">
        <v>207</v>
      </c>
      <c r="V255" s="115">
        <v>0</v>
      </c>
      <c r="W255" s="115">
        <v>0</v>
      </c>
      <c r="X255" s="115">
        <v>0</v>
      </c>
      <c r="Y255" s="115">
        <v>0</v>
      </c>
      <c r="Z255" s="115">
        <v>0</v>
      </c>
      <c r="AA255" s="115">
        <v>0</v>
      </c>
      <c r="AB255" s="115">
        <v>0</v>
      </c>
      <c r="AC255" s="114" t="s">
        <v>2903</v>
      </c>
    </row>
    <row r="256" spans="1:29" x14ac:dyDescent="0.25">
      <c r="A256" s="242" t="s">
        <v>1594</v>
      </c>
      <c r="B256" s="242" t="s">
        <v>1593</v>
      </c>
      <c r="C256" s="242" t="s">
        <v>503</v>
      </c>
      <c r="D256" s="242" t="s">
        <v>1254</v>
      </c>
      <c r="E256" s="244">
        <v>45032</v>
      </c>
      <c r="F256" s="244">
        <v>45034</v>
      </c>
      <c r="G256" s="242">
        <v>2023</v>
      </c>
      <c r="H256" s="116">
        <v>86994</v>
      </c>
      <c r="I256" s="117" t="s">
        <v>207</v>
      </c>
      <c r="J256" s="244">
        <v>45132</v>
      </c>
      <c r="K256" s="245" t="s">
        <v>215</v>
      </c>
      <c r="L256" s="246">
        <v>45335</v>
      </c>
      <c r="M256" s="244">
        <v>45034</v>
      </c>
      <c r="N256" s="242" t="s">
        <v>1592</v>
      </c>
      <c r="O256" s="242" t="s">
        <v>1578</v>
      </c>
      <c r="P256" s="242" t="s">
        <v>1258</v>
      </c>
      <c r="Q256" s="242" t="s">
        <v>500</v>
      </c>
      <c r="R256" s="242" t="s">
        <v>210</v>
      </c>
      <c r="S256" s="119" t="s">
        <v>209</v>
      </c>
      <c r="T256" s="118" t="s">
        <v>1591</v>
      </c>
      <c r="U256" s="117" t="s">
        <v>207</v>
      </c>
      <c r="V256" s="115">
        <v>0</v>
      </c>
      <c r="W256" s="115">
        <v>0</v>
      </c>
      <c r="X256" s="115">
        <v>0</v>
      </c>
      <c r="Y256" s="115">
        <v>0</v>
      </c>
      <c r="Z256" s="115">
        <v>0</v>
      </c>
      <c r="AA256" s="115">
        <v>1629</v>
      </c>
      <c r="AB256" s="115">
        <v>0</v>
      </c>
      <c r="AC256" s="114" t="s">
        <v>207</v>
      </c>
    </row>
    <row r="257" spans="1:29" x14ac:dyDescent="0.25">
      <c r="A257" s="242" t="s">
        <v>1943</v>
      </c>
      <c r="B257" s="242" t="s">
        <v>1941</v>
      </c>
      <c r="C257" s="242" t="s">
        <v>258</v>
      </c>
      <c r="D257" s="242" t="s">
        <v>1254</v>
      </c>
      <c r="E257" s="244">
        <v>44593</v>
      </c>
      <c r="F257" s="244">
        <v>44957</v>
      </c>
      <c r="G257" s="242">
        <v>2023</v>
      </c>
      <c r="H257" s="116">
        <v>57053</v>
      </c>
      <c r="I257" s="117" t="s">
        <v>207</v>
      </c>
      <c r="J257" s="244">
        <v>45118</v>
      </c>
      <c r="K257" s="245" t="s">
        <v>215</v>
      </c>
      <c r="L257" s="244">
        <v>45531</v>
      </c>
      <c r="M257" s="244">
        <v>44957</v>
      </c>
      <c r="N257" s="242" t="s">
        <v>1940</v>
      </c>
      <c r="O257" s="242" t="s">
        <v>1939</v>
      </c>
      <c r="P257" s="242" t="s">
        <v>1610</v>
      </c>
      <c r="Q257" s="242" t="s">
        <v>266</v>
      </c>
      <c r="R257" s="242" t="s">
        <v>247</v>
      </c>
      <c r="S257" s="119" t="s">
        <v>209</v>
      </c>
      <c r="T257" s="118" t="s">
        <v>1938</v>
      </c>
      <c r="U257" s="117" t="s">
        <v>207</v>
      </c>
      <c r="V257" s="115">
        <v>0</v>
      </c>
      <c r="W257" s="115">
        <v>0</v>
      </c>
      <c r="X257" s="115">
        <v>0</v>
      </c>
      <c r="Y257" s="115">
        <v>0</v>
      </c>
      <c r="Z257" s="115">
        <v>0</v>
      </c>
      <c r="AA257" s="115">
        <v>33053</v>
      </c>
      <c r="AB257" s="115">
        <v>4000</v>
      </c>
      <c r="AC257" s="114" t="s">
        <v>207</v>
      </c>
    </row>
    <row r="258" spans="1:29" x14ac:dyDescent="0.25">
      <c r="A258" s="242" t="s">
        <v>1848</v>
      </c>
      <c r="B258" s="242" t="s">
        <v>1846</v>
      </c>
      <c r="C258" s="242" t="s">
        <v>258</v>
      </c>
      <c r="D258" s="242" t="s">
        <v>1254</v>
      </c>
      <c r="E258" s="244">
        <v>44562</v>
      </c>
      <c r="F258" s="244">
        <v>44926</v>
      </c>
      <c r="G258" s="242">
        <v>2022</v>
      </c>
      <c r="H258" s="116">
        <v>28722</v>
      </c>
      <c r="I258" s="117" t="s">
        <v>207</v>
      </c>
      <c r="J258" s="244">
        <v>45118</v>
      </c>
      <c r="K258" s="245" t="s">
        <v>215</v>
      </c>
      <c r="L258" s="244">
        <v>45454</v>
      </c>
      <c r="M258" s="244">
        <v>44926</v>
      </c>
      <c r="N258" s="242" t="s">
        <v>1845</v>
      </c>
      <c r="O258" s="242" t="s">
        <v>1632</v>
      </c>
      <c r="P258" s="242" t="s">
        <v>267</v>
      </c>
      <c r="Q258" s="242" t="s">
        <v>416</v>
      </c>
      <c r="R258" s="242" t="s">
        <v>247</v>
      </c>
      <c r="S258" s="119" t="s">
        <v>209</v>
      </c>
      <c r="T258" s="118" t="s">
        <v>1844</v>
      </c>
      <c r="U258" s="117" t="s">
        <v>207</v>
      </c>
      <c r="V258" s="115">
        <v>0</v>
      </c>
      <c r="W258" s="115">
        <v>0</v>
      </c>
      <c r="X258" s="115">
        <v>0</v>
      </c>
      <c r="Y258" s="115">
        <v>0</v>
      </c>
      <c r="Z258" s="115">
        <v>0</v>
      </c>
      <c r="AA258" s="115">
        <v>28722</v>
      </c>
      <c r="AB258" s="115">
        <v>0</v>
      </c>
      <c r="AC258" s="114" t="s">
        <v>207</v>
      </c>
    </row>
    <row r="259" spans="1:29" x14ac:dyDescent="0.25">
      <c r="A259" s="242" t="s">
        <v>1651</v>
      </c>
      <c r="B259" s="242" t="s">
        <v>1649</v>
      </c>
      <c r="C259" s="242" t="s">
        <v>258</v>
      </c>
      <c r="D259" s="242" t="s">
        <v>1254</v>
      </c>
      <c r="E259" s="244">
        <v>44487</v>
      </c>
      <c r="F259" s="244">
        <v>44851</v>
      </c>
      <c r="G259" s="242">
        <v>2022</v>
      </c>
      <c r="H259" s="116">
        <v>33888</v>
      </c>
      <c r="I259" s="117" t="s">
        <v>207</v>
      </c>
      <c r="J259" s="244">
        <v>45118</v>
      </c>
      <c r="K259" s="245" t="s">
        <v>215</v>
      </c>
      <c r="L259" s="244">
        <v>45482</v>
      </c>
      <c r="M259" s="244">
        <v>44851</v>
      </c>
      <c r="N259" s="242" t="s">
        <v>1648</v>
      </c>
      <c r="O259" s="242" t="s">
        <v>1647</v>
      </c>
      <c r="P259" s="242" t="s">
        <v>325</v>
      </c>
      <c r="Q259" s="242" t="s">
        <v>478</v>
      </c>
      <c r="R259" s="242" t="s">
        <v>247</v>
      </c>
      <c r="S259" s="119" t="s">
        <v>209</v>
      </c>
      <c r="T259" s="118" t="s">
        <v>1646</v>
      </c>
      <c r="U259" s="117" t="s">
        <v>207</v>
      </c>
      <c r="V259" s="115">
        <v>0</v>
      </c>
      <c r="W259" s="115">
        <v>0</v>
      </c>
      <c r="X259" s="115">
        <v>0</v>
      </c>
      <c r="Y259" s="115">
        <v>0</v>
      </c>
      <c r="Z259" s="115">
        <v>0</v>
      </c>
      <c r="AA259" s="115">
        <v>0</v>
      </c>
      <c r="AB259" s="115">
        <v>33888</v>
      </c>
      <c r="AC259" s="114" t="s">
        <v>207</v>
      </c>
    </row>
    <row r="260" spans="1:29" x14ac:dyDescent="0.25">
      <c r="A260" s="242" t="s">
        <v>3659</v>
      </c>
      <c r="B260" s="242" t="s">
        <v>3655</v>
      </c>
      <c r="C260" s="242" t="s">
        <v>229</v>
      </c>
      <c r="D260" s="242" t="s">
        <v>1254</v>
      </c>
      <c r="E260" s="243">
        <v>43511</v>
      </c>
      <c r="F260" s="243">
        <v>43875</v>
      </c>
      <c r="G260" s="242">
        <v>2020</v>
      </c>
      <c r="H260" s="116">
        <v>184802</v>
      </c>
      <c r="I260" s="116">
        <v>35549</v>
      </c>
      <c r="J260" s="244">
        <v>45104</v>
      </c>
      <c r="K260" s="245" t="s">
        <v>221</v>
      </c>
      <c r="L260" s="246" t="s">
        <v>207</v>
      </c>
      <c r="M260" s="243">
        <v>43875</v>
      </c>
      <c r="N260" s="242" t="s">
        <v>3654</v>
      </c>
      <c r="O260" s="242" t="s">
        <v>869</v>
      </c>
      <c r="P260" s="242" t="s">
        <v>1272</v>
      </c>
      <c r="Q260" s="242" t="s">
        <v>211</v>
      </c>
      <c r="R260" s="242" t="s">
        <v>210</v>
      </c>
      <c r="S260" s="119" t="s">
        <v>209</v>
      </c>
      <c r="T260" s="118" t="s">
        <v>3653</v>
      </c>
      <c r="U260" s="115">
        <v>0</v>
      </c>
      <c r="V260" s="115">
        <v>0</v>
      </c>
      <c r="W260" s="115">
        <v>0</v>
      </c>
      <c r="X260" s="115">
        <v>0</v>
      </c>
      <c r="Y260" s="115">
        <v>0</v>
      </c>
      <c r="Z260" s="115">
        <v>0</v>
      </c>
      <c r="AA260" s="115">
        <v>9945</v>
      </c>
      <c r="AB260" s="115">
        <v>0</v>
      </c>
      <c r="AC260" s="114" t="s">
        <v>207</v>
      </c>
    </row>
    <row r="261" spans="1:29" x14ac:dyDescent="0.25">
      <c r="A261" s="242" t="s">
        <v>2344</v>
      </c>
      <c r="B261" s="242" t="s">
        <v>2341</v>
      </c>
      <c r="C261" s="242" t="s">
        <v>229</v>
      </c>
      <c r="D261" s="242" t="s">
        <v>1254</v>
      </c>
      <c r="E261" s="243">
        <v>43554</v>
      </c>
      <c r="F261" s="243">
        <v>43919</v>
      </c>
      <c r="G261" s="242">
        <v>2020</v>
      </c>
      <c r="H261" s="116">
        <v>7533</v>
      </c>
      <c r="I261" s="117">
        <v>797</v>
      </c>
      <c r="J261" s="244">
        <v>45104</v>
      </c>
      <c r="K261" s="245" t="s">
        <v>221</v>
      </c>
      <c r="L261" s="246" t="s">
        <v>207</v>
      </c>
      <c r="M261" s="243">
        <v>43919</v>
      </c>
      <c r="N261" s="242" t="s">
        <v>2340</v>
      </c>
      <c r="O261" s="242" t="s">
        <v>2339</v>
      </c>
      <c r="P261" s="242" t="s">
        <v>255</v>
      </c>
      <c r="Q261" s="242" t="s">
        <v>2096</v>
      </c>
      <c r="R261" s="242" t="s">
        <v>247</v>
      </c>
      <c r="S261" s="119" t="s">
        <v>209</v>
      </c>
      <c r="T261" s="118" t="s">
        <v>2338</v>
      </c>
      <c r="U261" s="115">
        <v>0</v>
      </c>
      <c r="V261" s="115">
        <v>0</v>
      </c>
      <c r="W261" s="115">
        <v>0</v>
      </c>
      <c r="X261" s="115">
        <v>0</v>
      </c>
      <c r="Y261" s="115">
        <v>0</v>
      </c>
      <c r="Z261" s="115">
        <v>0</v>
      </c>
      <c r="AA261" s="115">
        <v>0</v>
      </c>
      <c r="AB261" s="115">
        <v>3368</v>
      </c>
      <c r="AC261" s="114" t="s">
        <v>207</v>
      </c>
    </row>
    <row r="262" spans="1:29" x14ac:dyDescent="0.25">
      <c r="A262" s="242" t="s">
        <v>2343</v>
      </c>
      <c r="B262" s="242" t="s">
        <v>2341</v>
      </c>
      <c r="C262" s="242" t="s">
        <v>229</v>
      </c>
      <c r="D262" s="242" t="s">
        <v>1254</v>
      </c>
      <c r="E262" s="243">
        <v>43920</v>
      </c>
      <c r="F262" s="243">
        <v>44284</v>
      </c>
      <c r="G262" s="242">
        <v>2021</v>
      </c>
      <c r="H262" s="116">
        <v>48559</v>
      </c>
      <c r="I262" s="117">
        <v>5138</v>
      </c>
      <c r="J262" s="244">
        <v>45104</v>
      </c>
      <c r="K262" s="245" t="s">
        <v>221</v>
      </c>
      <c r="L262" s="246" t="s">
        <v>207</v>
      </c>
      <c r="M262" s="243">
        <v>44284</v>
      </c>
      <c r="N262" s="242" t="s">
        <v>2340</v>
      </c>
      <c r="O262" s="242" t="s">
        <v>2339</v>
      </c>
      <c r="P262" s="242" t="s">
        <v>255</v>
      </c>
      <c r="Q262" s="242" t="s">
        <v>2096</v>
      </c>
      <c r="R262" s="242" t="s">
        <v>247</v>
      </c>
      <c r="S262" s="119" t="s">
        <v>209</v>
      </c>
      <c r="T262" s="118" t="s">
        <v>2338</v>
      </c>
      <c r="U262" s="115">
        <v>0</v>
      </c>
      <c r="V262" s="115">
        <v>0</v>
      </c>
      <c r="W262" s="115">
        <v>0</v>
      </c>
      <c r="X262" s="115">
        <v>0</v>
      </c>
      <c r="Y262" s="115">
        <v>0</v>
      </c>
      <c r="Z262" s="115">
        <v>0</v>
      </c>
      <c r="AA262" s="115">
        <v>0</v>
      </c>
      <c r="AB262" s="115">
        <v>21711</v>
      </c>
      <c r="AC262" s="114" t="s">
        <v>207</v>
      </c>
    </row>
    <row r="263" spans="1:29" x14ac:dyDescent="0.25">
      <c r="A263" s="242" t="s">
        <v>2342</v>
      </c>
      <c r="B263" s="242" t="s">
        <v>2341</v>
      </c>
      <c r="C263" s="242" t="s">
        <v>229</v>
      </c>
      <c r="D263" s="242" t="s">
        <v>1254</v>
      </c>
      <c r="E263" s="243">
        <v>44285</v>
      </c>
      <c r="F263" s="243">
        <v>44649</v>
      </c>
      <c r="G263" s="242">
        <v>2022</v>
      </c>
      <c r="H263" s="116">
        <v>66143</v>
      </c>
      <c r="I263" s="117">
        <v>6998</v>
      </c>
      <c r="J263" s="244">
        <v>45104</v>
      </c>
      <c r="K263" s="245" t="s">
        <v>221</v>
      </c>
      <c r="L263" s="246" t="s">
        <v>207</v>
      </c>
      <c r="M263" s="243">
        <v>44649</v>
      </c>
      <c r="N263" s="242" t="s">
        <v>2340</v>
      </c>
      <c r="O263" s="242" t="s">
        <v>2339</v>
      </c>
      <c r="P263" s="242" t="s">
        <v>255</v>
      </c>
      <c r="Q263" s="242" t="s">
        <v>2096</v>
      </c>
      <c r="R263" s="242" t="s">
        <v>247</v>
      </c>
      <c r="S263" s="119" t="s">
        <v>209</v>
      </c>
      <c r="T263" s="118" t="s">
        <v>2338</v>
      </c>
      <c r="U263" s="115">
        <v>0</v>
      </c>
      <c r="V263" s="115">
        <v>0</v>
      </c>
      <c r="W263" s="115">
        <v>0</v>
      </c>
      <c r="X263" s="115">
        <v>0</v>
      </c>
      <c r="Y263" s="115">
        <v>0</v>
      </c>
      <c r="Z263" s="115">
        <v>0</v>
      </c>
      <c r="AA263" s="115">
        <v>0</v>
      </c>
      <c r="AB263" s="115">
        <v>6572</v>
      </c>
      <c r="AC263" s="114" t="s">
        <v>207</v>
      </c>
    </row>
    <row r="264" spans="1:29" x14ac:dyDescent="0.25">
      <c r="A264" s="242" t="s">
        <v>2332</v>
      </c>
      <c r="B264" s="242" t="s">
        <v>2329</v>
      </c>
      <c r="C264" s="242" t="s">
        <v>229</v>
      </c>
      <c r="D264" s="242" t="s">
        <v>1254</v>
      </c>
      <c r="E264" s="243">
        <v>43554</v>
      </c>
      <c r="F264" s="243">
        <v>43919</v>
      </c>
      <c r="G264" s="242">
        <v>2020</v>
      </c>
      <c r="H264" s="116">
        <v>42265</v>
      </c>
      <c r="I264" s="117">
        <v>4472</v>
      </c>
      <c r="J264" s="244">
        <v>45104</v>
      </c>
      <c r="K264" s="245" t="s">
        <v>221</v>
      </c>
      <c r="L264" s="246" t="s">
        <v>207</v>
      </c>
      <c r="M264" s="243">
        <v>43919</v>
      </c>
      <c r="N264" s="242" t="s">
        <v>2328</v>
      </c>
      <c r="O264" s="242" t="s">
        <v>2327</v>
      </c>
      <c r="P264" s="242" t="s">
        <v>255</v>
      </c>
      <c r="Q264" s="242" t="s">
        <v>2096</v>
      </c>
      <c r="R264" s="242" t="s">
        <v>247</v>
      </c>
      <c r="S264" s="119" t="s">
        <v>209</v>
      </c>
      <c r="T264" s="118" t="s">
        <v>2326</v>
      </c>
      <c r="U264" s="115">
        <v>0</v>
      </c>
      <c r="V264" s="115">
        <v>0</v>
      </c>
      <c r="W264" s="115">
        <v>0</v>
      </c>
      <c r="X264" s="115">
        <v>0</v>
      </c>
      <c r="Y264" s="115">
        <v>0</v>
      </c>
      <c r="Z264" s="115">
        <v>0</v>
      </c>
      <c r="AA264" s="115">
        <v>0</v>
      </c>
      <c r="AB264" s="115">
        <v>18897</v>
      </c>
      <c r="AC264" s="114" t="s">
        <v>207</v>
      </c>
    </row>
    <row r="265" spans="1:29" x14ac:dyDescent="0.25">
      <c r="A265" s="242" t="s">
        <v>2331</v>
      </c>
      <c r="B265" s="242" t="s">
        <v>2329</v>
      </c>
      <c r="C265" s="242" t="s">
        <v>229</v>
      </c>
      <c r="D265" s="242" t="s">
        <v>1254</v>
      </c>
      <c r="E265" s="243">
        <v>43920</v>
      </c>
      <c r="F265" s="243">
        <v>44284</v>
      </c>
      <c r="G265" s="242">
        <v>2021</v>
      </c>
      <c r="H265" s="116">
        <v>42794</v>
      </c>
      <c r="I265" s="117">
        <v>4528</v>
      </c>
      <c r="J265" s="244">
        <v>45104</v>
      </c>
      <c r="K265" s="245" t="s">
        <v>221</v>
      </c>
      <c r="L265" s="246" t="s">
        <v>207</v>
      </c>
      <c r="M265" s="243">
        <v>44284</v>
      </c>
      <c r="N265" s="242" t="s">
        <v>2328</v>
      </c>
      <c r="O265" s="242" t="s">
        <v>2327</v>
      </c>
      <c r="P265" s="242" t="s">
        <v>255</v>
      </c>
      <c r="Q265" s="242" t="s">
        <v>2096</v>
      </c>
      <c r="R265" s="242" t="s">
        <v>247</v>
      </c>
      <c r="S265" s="119" t="s">
        <v>209</v>
      </c>
      <c r="T265" s="118" t="s">
        <v>2326</v>
      </c>
      <c r="U265" s="115">
        <v>0</v>
      </c>
      <c r="V265" s="115">
        <v>0</v>
      </c>
      <c r="W265" s="115">
        <v>0</v>
      </c>
      <c r="X265" s="115">
        <v>0</v>
      </c>
      <c r="Y265" s="115">
        <v>0</v>
      </c>
      <c r="Z265" s="115">
        <v>0</v>
      </c>
      <c r="AA265" s="115">
        <v>0</v>
      </c>
      <c r="AB265" s="115">
        <v>19110</v>
      </c>
      <c r="AC265" s="114" t="s">
        <v>207</v>
      </c>
    </row>
    <row r="266" spans="1:29" x14ac:dyDescent="0.25">
      <c r="A266" s="242" t="s">
        <v>2330</v>
      </c>
      <c r="B266" s="242" t="s">
        <v>2329</v>
      </c>
      <c r="C266" s="242" t="s">
        <v>229</v>
      </c>
      <c r="D266" s="242" t="s">
        <v>1254</v>
      </c>
      <c r="E266" s="243">
        <v>44285</v>
      </c>
      <c r="F266" s="243">
        <v>44649</v>
      </c>
      <c r="G266" s="242">
        <v>2022</v>
      </c>
      <c r="H266" s="116">
        <v>60339</v>
      </c>
      <c r="I266" s="117">
        <v>6384</v>
      </c>
      <c r="J266" s="244">
        <v>45104</v>
      </c>
      <c r="K266" s="245" t="s">
        <v>221</v>
      </c>
      <c r="L266" s="246" t="s">
        <v>207</v>
      </c>
      <c r="M266" s="243">
        <v>44649</v>
      </c>
      <c r="N266" s="242" t="s">
        <v>2328</v>
      </c>
      <c r="O266" s="242" t="s">
        <v>2327</v>
      </c>
      <c r="P266" s="242" t="s">
        <v>255</v>
      </c>
      <c r="Q266" s="242" t="s">
        <v>2096</v>
      </c>
      <c r="R266" s="242" t="s">
        <v>247</v>
      </c>
      <c r="S266" s="119" t="s">
        <v>209</v>
      </c>
      <c r="T266" s="118" t="s">
        <v>2326</v>
      </c>
      <c r="U266" s="115">
        <v>0</v>
      </c>
      <c r="V266" s="115">
        <v>0</v>
      </c>
      <c r="W266" s="115">
        <v>0</v>
      </c>
      <c r="X266" s="115">
        <v>0</v>
      </c>
      <c r="Y266" s="115">
        <v>0</v>
      </c>
      <c r="Z266" s="115">
        <v>0</v>
      </c>
      <c r="AA266" s="115">
        <v>0</v>
      </c>
      <c r="AB266" s="115">
        <v>0</v>
      </c>
      <c r="AC266" s="114" t="s">
        <v>207</v>
      </c>
    </row>
    <row r="267" spans="1:29" x14ac:dyDescent="0.25">
      <c r="A267" s="242" t="s">
        <v>1767</v>
      </c>
      <c r="B267" s="242" t="s">
        <v>1765</v>
      </c>
      <c r="C267" s="242" t="s">
        <v>258</v>
      </c>
      <c r="D267" s="242" t="s">
        <v>1254</v>
      </c>
      <c r="E267" s="244">
        <v>44424</v>
      </c>
      <c r="F267" s="244">
        <v>44788</v>
      </c>
      <c r="G267" s="242">
        <v>2022</v>
      </c>
      <c r="H267" s="116">
        <v>29277</v>
      </c>
      <c r="I267" s="117" t="s">
        <v>207</v>
      </c>
      <c r="J267" s="244">
        <v>45104</v>
      </c>
      <c r="K267" s="245" t="s">
        <v>215</v>
      </c>
      <c r="L267" s="244">
        <v>45433</v>
      </c>
      <c r="M267" s="244">
        <v>44788</v>
      </c>
      <c r="N267" s="242" t="s">
        <v>1764</v>
      </c>
      <c r="O267" s="242" t="s">
        <v>1647</v>
      </c>
      <c r="P267" s="242" t="s">
        <v>325</v>
      </c>
      <c r="Q267" s="242" t="s">
        <v>478</v>
      </c>
      <c r="R267" s="242" t="s">
        <v>247</v>
      </c>
      <c r="S267" s="119" t="s">
        <v>209</v>
      </c>
      <c r="T267" s="118" t="s">
        <v>1763</v>
      </c>
      <c r="U267" s="117" t="s">
        <v>207</v>
      </c>
      <c r="V267" s="115">
        <v>0</v>
      </c>
      <c r="W267" s="115">
        <v>0</v>
      </c>
      <c r="X267" s="115">
        <v>0</v>
      </c>
      <c r="Y267" s="115">
        <v>0</v>
      </c>
      <c r="Z267" s="115">
        <v>0</v>
      </c>
      <c r="AA267" s="115">
        <v>0</v>
      </c>
      <c r="AB267" s="115">
        <v>29277</v>
      </c>
      <c r="AC267" s="114" t="s">
        <v>207</v>
      </c>
    </row>
    <row r="268" spans="1:29" x14ac:dyDescent="0.25">
      <c r="A268" s="242" t="s">
        <v>1712</v>
      </c>
      <c r="B268" s="242" t="s">
        <v>1709</v>
      </c>
      <c r="C268" s="242" t="s">
        <v>229</v>
      </c>
      <c r="D268" s="242" t="s">
        <v>1254</v>
      </c>
      <c r="E268" s="244">
        <v>44237</v>
      </c>
      <c r="F268" s="244">
        <v>44651</v>
      </c>
      <c r="G268" s="242">
        <v>2022</v>
      </c>
      <c r="H268" s="116">
        <v>7736</v>
      </c>
      <c r="I268" s="117">
        <v>1361</v>
      </c>
      <c r="J268" s="246">
        <v>45104</v>
      </c>
      <c r="K268" s="245" t="s">
        <v>221</v>
      </c>
      <c r="L268" s="246" t="s">
        <v>207</v>
      </c>
      <c r="M268" s="244">
        <v>44651</v>
      </c>
      <c r="N268" s="242" t="s">
        <v>1708</v>
      </c>
      <c r="O268" s="242" t="s">
        <v>1406</v>
      </c>
      <c r="P268" s="242" t="s">
        <v>255</v>
      </c>
      <c r="Q268" s="242" t="s">
        <v>1430</v>
      </c>
      <c r="R268" s="242" t="s">
        <v>247</v>
      </c>
      <c r="S268" s="119" t="s">
        <v>209</v>
      </c>
      <c r="T268" s="118" t="s">
        <v>1707</v>
      </c>
      <c r="U268" s="115">
        <v>0</v>
      </c>
      <c r="V268" s="115">
        <v>0</v>
      </c>
      <c r="W268" s="115">
        <v>4188</v>
      </c>
      <c r="X268" s="115">
        <v>0</v>
      </c>
      <c r="Y268" s="115">
        <v>0</v>
      </c>
      <c r="Z268" s="115">
        <v>0</v>
      </c>
      <c r="AA268" s="115">
        <v>0</v>
      </c>
      <c r="AB268" s="115">
        <v>0</v>
      </c>
      <c r="AC268" s="114" t="s">
        <v>1711</v>
      </c>
    </row>
    <row r="269" spans="1:29" ht="31.5" customHeight="1" x14ac:dyDescent="0.25">
      <c r="A269" s="242" t="s">
        <v>1398</v>
      </c>
      <c r="B269" s="242" t="s">
        <v>1396</v>
      </c>
      <c r="C269" s="242" t="s">
        <v>217</v>
      </c>
      <c r="D269" s="242" t="s">
        <v>1254</v>
      </c>
      <c r="E269" s="243">
        <v>44440</v>
      </c>
      <c r="F269" s="243">
        <v>44804</v>
      </c>
      <c r="G269" s="242">
        <v>2022</v>
      </c>
      <c r="H269" s="116">
        <v>16586</v>
      </c>
      <c r="I269" s="117" t="s">
        <v>207</v>
      </c>
      <c r="J269" s="244">
        <v>45104</v>
      </c>
      <c r="K269" s="245" t="s">
        <v>221</v>
      </c>
      <c r="L269" s="246" t="s">
        <v>207</v>
      </c>
      <c r="M269" s="243">
        <v>44804</v>
      </c>
      <c r="N269" s="242" t="s">
        <v>1395</v>
      </c>
      <c r="O269" s="242" t="s">
        <v>1395</v>
      </c>
      <c r="P269" s="242" t="s">
        <v>220</v>
      </c>
      <c r="Q269" s="242" t="s">
        <v>391</v>
      </c>
      <c r="R269" s="242" t="s">
        <v>247</v>
      </c>
      <c r="S269" s="119" t="s">
        <v>209</v>
      </c>
      <c r="T269" s="118" t="s">
        <v>1394</v>
      </c>
      <c r="U269" s="117" t="s">
        <v>207</v>
      </c>
      <c r="V269" s="115">
        <v>0</v>
      </c>
      <c r="W269" s="115">
        <v>0</v>
      </c>
      <c r="X269" s="115">
        <v>0</v>
      </c>
      <c r="Y269" s="115">
        <v>0</v>
      </c>
      <c r="Z269" s="115">
        <v>0</v>
      </c>
      <c r="AA269" s="115">
        <v>0</v>
      </c>
      <c r="AB269" s="115">
        <v>4685</v>
      </c>
      <c r="AC269" s="114" t="s">
        <v>207</v>
      </c>
    </row>
    <row r="270" spans="1:29" x14ac:dyDescent="0.25">
      <c r="A270" s="242" t="s">
        <v>1363</v>
      </c>
      <c r="B270" s="242" t="s">
        <v>1362</v>
      </c>
      <c r="C270" s="242" t="s">
        <v>229</v>
      </c>
      <c r="D270" s="242" t="s">
        <v>1254</v>
      </c>
      <c r="E270" s="243">
        <v>44287</v>
      </c>
      <c r="F270" s="243">
        <v>44651</v>
      </c>
      <c r="G270" s="242">
        <v>2022</v>
      </c>
      <c r="H270" s="116">
        <v>238195</v>
      </c>
      <c r="I270" s="117">
        <v>41894</v>
      </c>
      <c r="J270" s="244">
        <v>45104</v>
      </c>
      <c r="K270" s="245" t="s">
        <v>221</v>
      </c>
      <c r="L270" s="246" t="s">
        <v>207</v>
      </c>
      <c r="M270" s="243">
        <v>44651</v>
      </c>
      <c r="N270" s="242" t="s">
        <v>1361</v>
      </c>
      <c r="O270" s="242" t="s">
        <v>1333</v>
      </c>
      <c r="P270" s="242" t="s">
        <v>255</v>
      </c>
      <c r="Q270" s="242" t="s">
        <v>211</v>
      </c>
      <c r="R270" s="242" t="s">
        <v>210</v>
      </c>
      <c r="S270" s="119" t="s">
        <v>209</v>
      </c>
      <c r="T270" s="118" t="s">
        <v>1360</v>
      </c>
      <c r="U270" s="115">
        <v>0</v>
      </c>
      <c r="V270" s="115">
        <v>0</v>
      </c>
      <c r="W270" s="115">
        <v>0</v>
      </c>
      <c r="X270" s="115">
        <v>0</v>
      </c>
      <c r="Y270" s="115">
        <v>0</v>
      </c>
      <c r="Z270" s="115">
        <v>0</v>
      </c>
      <c r="AA270" s="115">
        <v>96301</v>
      </c>
      <c r="AB270" s="115">
        <v>0</v>
      </c>
      <c r="AC270" s="114" t="s">
        <v>207</v>
      </c>
    </row>
    <row r="271" spans="1:29" x14ac:dyDescent="0.25">
      <c r="A271" s="242" t="s">
        <v>1262</v>
      </c>
      <c r="B271" s="242" t="s">
        <v>1261</v>
      </c>
      <c r="C271" s="242" t="s">
        <v>503</v>
      </c>
      <c r="D271" s="242" t="s">
        <v>1254</v>
      </c>
      <c r="E271" s="243">
        <v>44782</v>
      </c>
      <c r="F271" s="243">
        <v>44886</v>
      </c>
      <c r="G271" s="242">
        <v>2022</v>
      </c>
      <c r="H271" s="116">
        <v>70833</v>
      </c>
      <c r="I271" s="117" t="s">
        <v>207</v>
      </c>
      <c r="J271" s="244">
        <v>45104</v>
      </c>
      <c r="K271" s="245" t="s">
        <v>215</v>
      </c>
      <c r="L271" s="246">
        <v>45314</v>
      </c>
      <c r="M271" s="243">
        <v>44886</v>
      </c>
      <c r="N271" s="242" t="s">
        <v>1260</v>
      </c>
      <c r="O271" s="242" t="s">
        <v>1259</v>
      </c>
      <c r="P271" s="242" t="s">
        <v>1258</v>
      </c>
      <c r="Q271" s="242" t="s">
        <v>500</v>
      </c>
      <c r="R271" s="242" t="s">
        <v>210</v>
      </c>
      <c r="S271" s="119" t="s">
        <v>209</v>
      </c>
      <c r="T271" s="118" t="s">
        <v>1257</v>
      </c>
      <c r="U271" s="117" t="s">
        <v>207</v>
      </c>
      <c r="V271" s="115">
        <v>0</v>
      </c>
      <c r="W271" s="115">
        <v>0</v>
      </c>
      <c r="X271" s="115">
        <v>0</v>
      </c>
      <c r="Y271" s="115">
        <v>0</v>
      </c>
      <c r="Z271" s="115">
        <v>0</v>
      </c>
      <c r="AA271" s="115">
        <v>32777</v>
      </c>
      <c r="AB271" s="115">
        <v>0</v>
      </c>
      <c r="AC271" s="114" t="s">
        <v>207</v>
      </c>
    </row>
    <row r="272" spans="1:29" x14ac:dyDescent="0.25">
      <c r="A272" s="242" t="s">
        <v>3706</v>
      </c>
      <c r="B272" s="242" t="s">
        <v>3705</v>
      </c>
      <c r="C272" s="242" t="s">
        <v>217</v>
      </c>
      <c r="D272" s="242" t="s">
        <v>1254</v>
      </c>
      <c r="E272" s="243">
        <v>44197</v>
      </c>
      <c r="F272" s="243">
        <v>44561</v>
      </c>
      <c r="G272" s="242">
        <v>2021</v>
      </c>
      <c r="H272" s="116">
        <v>13436</v>
      </c>
      <c r="I272" s="117" t="s">
        <v>207</v>
      </c>
      <c r="J272" s="244">
        <v>45090</v>
      </c>
      <c r="K272" s="245" t="s">
        <v>221</v>
      </c>
      <c r="L272" s="246" t="s">
        <v>207</v>
      </c>
      <c r="M272" s="243">
        <v>44561</v>
      </c>
      <c r="N272" s="242" t="s">
        <v>857</v>
      </c>
      <c r="O272" s="242" t="s">
        <v>3704</v>
      </c>
      <c r="P272" s="242" t="s">
        <v>1610</v>
      </c>
      <c r="Q272" s="242" t="s">
        <v>855</v>
      </c>
      <c r="R272" s="242" t="s">
        <v>247</v>
      </c>
      <c r="S272" s="119" t="s">
        <v>209</v>
      </c>
      <c r="T272" s="118" t="s">
        <v>3703</v>
      </c>
      <c r="U272" s="117" t="s">
        <v>207</v>
      </c>
      <c r="V272" s="115">
        <v>0</v>
      </c>
      <c r="W272" s="115">
        <v>0</v>
      </c>
      <c r="X272" s="115">
        <v>0</v>
      </c>
      <c r="Y272" s="115">
        <v>0</v>
      </c>
      <c r="Z272" s="115">
        <v>0</v>
      </c>
      <c r="AA272" s="115">
        <v>0</v>
      </c>
      <c r="AB272" s="115">
        <v>13436</v>
      </c>
      <c r="AC272" s="114" t="s">
        <v>207</v>
      </c>
    </row>
    <row r="273" spans="1:29" x14ac:dyDescent="0.25">
      <c r="A273" s="242" t="s">
        <v>2814</v>
      </c>
      <c r="B273" s="242" t="s">
        <v>2812</v>
      </c>
      <c r="C273" s="242" t="s">
        <v>217</v>
      </c>
      <c r="D273" s="242" t="s">
        <v>1254</v>
      </c>
      <c r="E273" s="243">
        <v>44409</v>
      </c>
      <c r="F273" s="243">
        <v>44773</v>
      </c>
      <c r="G273" s="242">
        <v>2022</v>
      </c>
      <c r="H273" s="116">
        <v>12310</v>
      </c>
      <c r="I273" s="117" t="s">
        <v>207</v>
      </c>
      <c r="J273" s="244">
        <v>45090</v>
      </c>
      <c r="K273" s="245" t="s">
        <v>215</v>
      </c>
      <c r="L273" s="244">
        <v>45573</v>
      </c>
      <c r="M273" s="243">
        <v>44773</v>
      </c>
      <c r="N273" s="242" t="s">
        <v>2811</v>
      </c>
      <c r="O273" s="242" t="s">
        <v>1464</v>
      </c>
      <c r="P273" s="242" t="s">
        <v>267</v>
      </c>
      <c r="Q273" s="242" t="s">
        <v>717</v>
      </c>
      <c r="R273" s="242" t="s">
        <v>247</v>
      </c>
      <c r="S273" s="119" t="s">
        <v>209</v>
      </c>
      <c r="T273" s="118" t="s">
        <v>2810</v>
      </c>
      <c r="U273" s="117" t="s">
        <v>207</v>
      </c>
      <c r="V273" s="115">
        <v>0</v>
      </c>
      <c r="W273" s="115">
        <v>0</v>
      </c>
      <c r="X273" s="115">
        <v>0</v>
      </c>
      <c r="Y273" s="115">
        <v>0</v>
      </c>
      <c r="Z273" s="115">
        <v>0</v>
      </c>
      <c r="AA273" s="115">
        <v>7810</v>
      </c>
      <c r="AB273" s="115">
        <v>4500</v>
      </c>
      <c r="AC273" s="114" t="s">
        <v>207</v>
      </c>
    </row>
    <row r="274" spans="1:29" x14ac:dyDescent="0.25">
      <c r="A274" s="242" t="s">
        <v>1915</v>
      </c>
      <c r="B274" s="242" t="s">
        <v>1913</v>
      </c>
      <c r="C274" s="242" t="s">
        <v>229</v>
      </c>
      <c r="D274" s="242" t="s">
        <v>1254</v>
      </c>
      <c r="E274" s="244">
        <v>44227</v>
      </c>
      <c r="F274" s="244">
        <v>44591</v>
      </c>
      <c r="G274" s="242">
        <v>2022</v>
      </c>
      <c r="H274" s="116">
        <v>45747</v>
      </c>
      <c r="I274" s="117">
        <v>7261</v>
      </c>
      <c r="J274" s="244">
        <v>45090</v>
      </c>
      <c r="K274" s="245" t="s">
        <v>221</v>
      </c>
      <c r="L274" s="246" t="s">
        <v>207</v>
      </c>
      <c r="M274" s="244">
        <v>44591</v>
      </c>
      <c r="N274" s="242" t="s">
        <v>1912</v>
      </c>
      <c r="O274" s="242" t="s">
        <v>1911</v>
      </c>
      <c r="P274" s="242" t="s">
        <v>1910</v>
      </c>
      <c r="Q274" s="242" t="s">
        <v>1893</v>
      </c>
      <c r="R274" s="242" t="s">
        <v>247</v>
      </c>
      <c r="S274" s="242" t="s">
        <v>209</v>
      </c>
      <c r="T274" s="118" t="s">
        <v>1909</v>
      </c>
      <c r="U274" s="117" t="s">
        <v>207</v>
      </c>
      <c r="V274" s="115">
        <v>0</v>
      </c>
      <c r="W274" s="115">
        <v>0</v>
      </c>
      <c r="X274" s="115">
        <v>0</v>
      </c>
      <c r="Y274" s="115">
        <v>0</v>
      </c>
      <c r="Z274" s="115">
        <v>0</v>
      </c>
      <c r="AA274" s="115">
        <v>29778</v>
      </c>
      <c r="AB274" s="115">
        <v>0</v>
      </c>
      <c r="AC274" s="114" t="s">
        <v>207</v>
      </c>
    </row>
    <row r="275" spans="1:29" x14ac:dyDescent="0.25">
      <c r="A275" s="242" t="s">
        <v>1775</v>
      </c>
      <c r="B275" s="242" t="s">
        <v>1773</v>
      </c>
      <c r="C275" s="242" t="s">
        <v>258</v>
      </c>
      <c r="D275" s="242" t="s">
        <v>1254</v>
      </c>
      <c r="E275" s="244">
        <v>44591</v>
      </c>
      <c r="F275" s="244">
        <v>44955</v>
      </c>
      <c r="G275" s="242">
        <v>2023</v>
      </c>
      <c r="H275" s="116">
        <v>29960</v>
      </c>
      <c r="I275" s="117" t="s">
        <v>207</v>
      </c>
      <c r="J275" s="244">
        <v>45090</v>
      </c>
      <c r="K275" s="245" t="s">
        <v>215</v>
      </c>
      <c r="L275" s="244">
        <v>45468</v>
      </c>
      <c r="M275" s="244">
        <v>44955</v>
      </c>
      <c r="N275" s="242" t="s">
        <v>1772</v>
      </c>
      <c r="O275" s="242" t="s">
        <v>1771</v>
      </c>
      <c r="P275" s="242" t="s">
        <v>220</v>
      </c>
      <c r="Q275" s="242" t="s">
        <v>1770</v>
      </c>
      <c r="R275" s="119" t="s">
        <v>247</v>
      </c>
      <c r="S275" s="119" t="s">
        <v>209</v>
      </c>
      <c r="T275" s="118" t="s">
        <v>1769</v>
      </c>
      <c r="U275" s="117" t="s">
        <v>207</v>
      </c>
      <c r="V275" s="115">
        <v>0</v>
      </c>
      <c r="W275" s="115">
        <v>0</v>
      </c>
      <c r="X275" s="115">
        <v>0</v>
      </c>
      <c r="Y275" s="115">
        <v>0</v>
      </c>
      <c r="Z275" s="115">
        <v>0</v>
      </c>
      <c r="AA275" s="115">
        <v>945</v>
      </c>
      <c r="AB275" s="115">
        <v>25207</v>
      </c>
      <c r="AC275" s="114" t="s">
        <v>207</v>
      </c>
    </row>
    <row r="276" spans="1:29" x14ac:dyDescent="0.25">
      <c r="A276" s="242" t="s">
        <v>4410</v>
      </c>
      <c r="B276" s="242" t="s">
        <v>4408</v>
      </c>
      <c r="C276" s="242" t="s">
        <v>217</v>
      </c>
      <c r="D276" s="242" t="s">
        <v>1254</v>
      </c>
      <c r="E276" s="243">
        <v>43862</v>
      </c>
      <c r="F276" s="243">
        <v>44227</v>
      </c>
      <c r="G276" s="242">
        <v>2021</v>
      </c>
      <c r="H276" s="116">
        <v>6080</v>
      </c>
      <c r="I276" s="117" t="s">
        <v>207</v>
      </c>
      <c r="J276" s="244">
        <v>45069</v>
      </c>
      <c r="K276" s="245" t="s">
        <v>221</v>
      </c>
      <c r="L276" s="246" t="s">
        <v>207</v>
      </c>
      <c r="M276" s="243">
        <v>44227</v>
      </c>
      <c r="N276" s="242" t="s">
        <v>4407</v>
      </c>
      <c r="O276" s="242" t="s">
        <v>4406</v>
      </c>
      <c r="P276" s="242" t="s">
        <v>325</v>
      </c>
      <c r="Q276" s="242" t="s">
        <v>318</v>
      </c>
      <c r="R276" s="242" t="s">
        <v>247</v>
      </c>
      <c r="S276" s="119" t="s">
        <v>209</v>
      </c>
      <c r="T276" s="118" t="s">
        <v>4405</v>
      </c>
      <c r="U276" s="117" t="s">
        <v>207</v>
      </c>
      <c r="V276" s="115">
        <v>0</v>
      </c>
      <c r="W276" s="115">
        <v>0</v>
      </c>
      <c r="X276" s="115">
        <v>0</v>
      </c>
      <c r="Y276" s="115">
        <v>0</v>
      </c>
      <c r="Z276" s="115">
        <v>0</v>
      </c>
      <c r="AA276" s="115">
        <v>0</v>
      </c>
      <c r="AB276" s="115">
        <v>6080</v>
      </c>
      <c r="AC276" s="114" t="s">
        <v>207</v>
      </c>
    </row>
    <row r="277" spans="1:29" x14ac:dyDescent="0.25">
      <c r="A277" s="242" t="s">
        <v>4409</v>
      </c>
      <c r="B277" s="242" t="s">
        <v>4408</v>
      </c>
      <c r="C277" s="242" t="s">
        <v>217</v>
      </c>
      <c r="D277" s="242" t="s">
        <v>1254</v>
      </c>
      <c r="E277" s="243">
        <v>44228</v>
      </c>
      <c r="F277" s="243">
        <v>44592</v>
      </c>
      <c r="G277" s="242">
        <v>2022</v>
      </c>
      <c r="H277" s="116">
        <v>6653</v>
      </c>
      <c r="I277" s="117" t="s">
        <v>207</v>
      </c>
      <c r="J277" s="244">
        <v>45069</v>
      </c>
      <c r="K277" s="245" t="s">
        <v>221</v>
      </c>
      <c r="L277" s="246" t="s">
        <v>207</v>
      </c>
      <c r="M277" s="243">
        <v>44592</v>
      </c>
      <c r="N277" s="242" t="s">
        <v>4407</v>
      </c>
      <c r="O277" s="242" t="s">
        <v>4406</v>
      </c>
      <c r="P277" s="242" t="s">
        <v>325</v>
      </c>
      <c r="Q277" s="242" t="s">
        <v>318</v>
      </c>
      <c r="R277" s="242" t="s">
        <v>247</v>
      </c>
      <c r="S277" s="119" t="s">
        <v>209</v>
      </c>
      <c r="T277" s="118" t="s">
        <v>4405</v>
      </c>
      <c r="U277" s="117" t="s">
        <v>207</v>
      </c>
      <c r="V277" s="115">
        <v>0</v>
      </c>
      <c r="W277" s="115">
        <v>0</v>
      </c>
      <c r="X277" s="115">
        <v>0</v>
      </c>
      <c r="Y277" s="115">
        <v>0</v>
      </c>
      <c r="Z277" s="115">
        <v>0</v>
      </c>
      <c r="AA277" s="115">
        <v>1849</v>
      </c>
      <c r="AB277" s="115">
        <v>3315</v>
      </c>
      <c r="AC277" s="114" t="s">
        <v>207</v>
      </c>
    </row>
    <row r="278" spans="1:29" x14ac:dyDescent="0.25">
      <c r="A278" s="242" t="s">
        <v>3012</v>
      </c>
      <c r="B278" s="242" t="s">
        <v>3009</v>
      </c>
      <c r="C278" s="242" t="s">
        <v>229</v>
      </c>
      <c r="D278" s="242" t="s">
        <v>1254</v>
      </c>
      <c r="E278" s="243">
        <v>44409</v>
      </c>
      <c r="F278" s="243">
        <v>44773</v>
      </c>
      <c r="G278" s="242">
        <v>2022</v>
      </c>
      <c r="H278" s="116">
        <v>253833</v>
      </c>
      <c r="I278" s="116">
        <v>45950</v>
      </c>
      <c r="J278" s="244">
        <v>45069</v>
      </c>
      <c r="K278" s="245" t="s">
        <v>221</v>
      </c>
      <c r="L278" s="246" t="s">
        <v>207</v>
      </c>
      <c r="M278" s="243">
        <v>44773</v>
      </c>
      <c r="N278" s="242" t="s">
        <v>3008</v>
      </c>
      <c r="O278" s="242" t="s">
        <v>1406</v>
      </c>
      <c r="P278" s="242" t="s">
        <v>1910</v>
      </c>
      <c r="Q278" s="242" t="s">
        <v>1893</v>
      </c>
      <c r="R278" s="242" t="s">
        <v>210</v>
      </c>
      <c r="S278" s="119" t="s">
        <v>209</v>
      </c>
      <c r="T278" s="118" t="s">
        <v>3007</v>
      </c>
      <c r="U278" s="115">
        <v>0</v>
      </c>
      <c r="V278" s="115">
        <v>0</v>
      </c>
      <c r="W278" s="115">
        <v>120000</v>
      </c>
      <c r="X278" s="115">
        <v>0</v>
      </c>
      <c r="Y278" s="115">
        <v>0</v>
      </c>
      <c r="Z278" s="115">
        <v>0</v>
      </c>
      <c r="AA278" s="115">
        <v>0</v>
      </c>
      <c r="AB278" s="115">
        <v>0</v>
      </c>
      <c r="AC278" s="114" t="s">
        <v>3011</v>
      </c>
    </row>
    <row r="279" spans="1:29" x14ac:dyDescent="0.25">
      <c r="A279" s="242" t="s">
        <v>1728</v>
      </c>
      <c r="B279" s="242" t="s">
        <v>1726</v>
      </c>
      <c r="C279" s="242" t="s">
        <v>258</v>
      </c>
      <c r="D279" s="242" t="s">
        <v>1254</v>
      </c>
      <c r="E279" s="244">
        <v>44562</v>
      </c>
      <c r="F279" s="244">
        <v>44926</v>
      </c>
      <c r="G279" s="242">
        <v>2022</v>
      </c>
      <c r="H279" s="116">
        <v>14745</v>
      </c>
      <c r="I279" s="117" t="s">
        <v>207</v>
      </c>
      <c r="J279" s="246">
        <v>45069</v>
      </c>
      <c r="K279" s="245" t="s">
        <v>215</v>
      </c>
      <c r="L279" s="246">
        <v>45482</v>
      </c>
      <c r="M279" s="244">
        <v>44926</v>
      </c>
      <c r="N279" s="242" t="s">
        <v>1725</v>
      </c>
      <c r="O279" s="242" t="s">
        <v>289</v>
      </c>
      <c r="P279" s="242" t="s">
        <v>220</v>
      </c>
      <c r="Q279" s="242" t="s">
        <v>717</v>
      </c>
      <c r="R279" s="242" t="s">
        <v>247</v>
      </c>
      <c r="S279" s="119" t="s">
        <v>209</v>
      </c>
      <c r="T279" s="118" t="s">
        <v>1724</v>
      </c>
      <c r="U279" s="117" t="s">
        <v>207</v>
      </c>
      <c r="V279" s="115">
        <v>0</v>
      </c>
      <c r="W279" s="115">
        <v>0</v>
      </c>
      <c r="X279" s="115">
        <v>0</v>
      </c>
      <c r="Y279" s="115">
        <v>0</v>
      </c>
      <c r="Z279" s="115">
        <v>0</v>
      </c>
      <c r="AA279" s="115">
        <v>14745</v>
      </c>
      <c r="AB279" s="115">
        <v>0</v>
      </c>
      <c r="AC279" s="114" t="s">
        <v>207</v>
      </c>
    </row>
    <row r="280" spans="1:29" x14ac:dyDescent="0.25">
      <c r="A280" s="242" t="s">
        <v>1722</v>
      </c>
      <c r="B280" s="242" t="s">
        <v>1720</v>
      </c>
      <c r="C280" s="242" t="s">
        <v>258</v>
      </c>
      <c r="D280" s="242" t="s">
        <v>1254</v>
      </c>
      <c r="E280" s="244">
        <v>44562</v>
      </c>
      <c r="F280" s="244">
        <v>44926</v>
      </c>
      <c r="G280" s="242">
        <v>2022</v>
      </c>
      <c r="H280" s="116">
        <v>16644</v>
      </c>
      <c r="I280" s="117" t="s">
        <v>207</v>
      </c>
      <c r="J280" s="246">
        <v>45069</v>
      </c>
      <c r="K280" s="245" t="s">
        <v>215</v>
      </c>
      <c r="L280" s="246">
        <v>45482</v>
      </c>
      <c r="M280" s="244">
        <v>44926</v>
      </c>
      <c r="N280" s="242" t="s">
        <v>1719</v>
      </c>
      <c r="O280" s="242" t="s">
        <v>289</v>
      </c>
      <c r="P280" s="242" t="s">
        <v>220</v>
      </c>
      <c r="Q280" s="242" t="s">
        <v>717</v>
      </c>
      <c r="R280" s="242" t="s">
        <v>247</v>
      </c>
      <c r="S280" s="119" t="s">
        <v>209</v>
      </c>
      <c r="T280" s="118" t="s">
        <v>1718</v>
      </c>
      <c r="U280" s="117" t="s">
        <v>207</v>
      </c>
      <c r="V280" s="115">
        <v>0</v>
      </c>
      <c r="W280" s="115">
        <v>0</v>
      </c>
      <c r="X280" s="115">
        <v>0</v>
      </c>
      <c r="Y280" s="115">
        <v>0</v>
      </c>
      <c r="Z280" s="115">
        <v>0</v>
      </c>
      <c r="AA280" s="115">
        <v>16644</v>
      </c>
      <c r="AB280" s="115">
        <v>0</v>
      </c>
      <c r="AC280" s="114" t="s">
        <v>207</v>
      </c>
    </row>
    <row r="281" spans="1:29" x14ac:dyDescent="0.25">
      <c r="A281" s="242" t="s">
        <v>1489</v>
      </c>
      <c r="B281" s="242" t="s">
        <v>1488</v>
      </c>
      <c r="C281" s="242" t="s">
        <v>217</v>
      </c>
      <c r="D281" s="242" t="s">
        <v>1254</v>
      </c>
      <c r="E281" s="243">
        <v>44287</v>
      </c>
      <c r="F281" s="243">
        <v>44651</v>
      </c>
      <c r="G281" s="242">
        <v>2022</v>
      </c>
      <c r="H281" s="116">
        <v>23716</v>
      </c>
      <c r="I281" s="117" t="s">
        <v>207</v>
      </c>
      <c r="J281" s="244">
        <v>45069</v>
      </c>
      <c r="K281" s="245" t="s">
        <v>221</v>
      </c>
      <c r="L281" s="246" t="s">
        <v>207</v>
      </c>
      <c r="M281" s="243">
        <v>44651</v>
      </c>
      <c r="N281" s="242" t="s">
        <v>1487</v>
      </c>
      <c r="O281" s="242" t="s">
        <v>1486</v>
      </c>
      <c r="P281" s="242" t="s">
        <v>325</v>
      </c>
      <c r="Q281" s="242" t="s">
        <v>211</v>
      </c>
      <c r="R281" s="242" t="s">
        <v>210</v>
      </c>
      <c r="S281" s="119" t="s">
        <v>209</v>
      </c>
      <c r="T281" s="118" t="s">
        <v>1485</v>
      </c>
      <c r="U281" s="117" t="s">
        <v>207</v>
      </c>
      <c r="V281" s="115">
        <v>0</v>
      </c>
      <c r="W281" s="115">
        <v>0</v>
      </c>
      <c r="X281" s="115">
        <v>0</v>
      </c>
      <c r="Y281" s="115">
        <v>0</v>
      </c>
      <c r="Z281" s="115">
        <v>0</v>
      </c>
      <c r="AA281" s="115">
        <v>0</v>
      </c>
      <c r="AB281" s="115">
        <v>0</v>
      </c>
      <c r="AC281" s="114" t="s">
        <v>207</v>
      </c>
    </row>
    <row r="282" spans="1:29" x14ac:dyDescent="0.25">
      <c r="A282" s="242" t="s">
        <v>1481</v>
      </c>
      <c r="B282" s="242" t="s">
        <v>1479</v>
      </c>
      <c r="C282" s="242" t="s">
        <v>217</v>
      </c>
      <c r="D282" s="242" t="s">
        <v>1254</v>
      </c>
      <c r="E282" s="243">
        <v>44287</v>
      </c>
      <c r="F282" s="243">
        <v>44651</v>
      </c>
      <c r="G282" s="242">
        <v>2022</v>
      </c>
      <c r="H282" s="116">
        <v>32266</v>
      </c>
      <c r="I282" s="117" t="s">
        <v>207</v>
      </c>
      <c r="J282" s="244">
        <v>45069</v>
      </c>
      <c r="K282" s="245" t="s">
        <v>221</v>
      </c>
      <c r="L282" s="246" t="s">
        <v>207</v>
      </c>
      <c r="M282" s="243">
        <v>44651</v>
      </c>
      <c r="N282" s="242" t="s">
        <v>1478</v>
      </c>
      <c r="O282" s="242" t="s">
        <v>1477</v>
      </c>
      <c r="P282" s="242" t="s">
        <v>325</v>
      </c>
      <c r="Q282" s="242" t="s">
        <v>211</v>
      </c>
      <c r="R282" s="242" t="s">
        <v>210</v>
      </c>
      <c r="S282" s="119" t="s">
        <v>209</v>
      </c>
      <c r="T282" s="118" t="s">
        <v>1476</v>
      </c>
      <c r="U282" s="117" t="s">
        <v>207</v>
      </c>
      <c r="V282" s="115">
        <v>0</v>
      </c>
      <c r="W282" s="115">
        <v>0</v>
      </c>
      <c r="X282" s="115">
        <v>0</v>
      </c>
      <c r="Y282" s="115">
        <v>0</v>
      </c>
      <c r="Z282" s="115">
        <v>0</v>
      </c>
      <c r="AA282" s="115">
        <v>30000</v>
      </c>
      <c r="AB282" s="115">
        <v>0</v>
      </c>
      <c r="AC282" s="114" t="s">
        <v>207</v>
      </c>
    </row>
    <row r="283" spans="1:29" x14ac:dyDescent="0.25">
      <c r="A283" s="242" t="s">
        <v>1364</v>
      </c>
      <c r="B283" s="242" t="s">
        <v>1362</v>
      </c>
      <c r="C283" s="242" t="s">
        <v>229</v>
      </c>
      <c r="D283" s="242" t="s">
        <v>1254</v>
      </c>
      <c r="E283" s="243">
        <v>43753</v>
      </c>
      <c r="F283" s="243">
        <v>44286</v>
      </c>
      <c r="G283" s="242">
        <v>2021</v>
      </c>
      <c r="H283" s="116">
        <v>1687611</v>
      </c>
      <c r="I283" s="117">
        <v>296817</v>
      </c>
      <c r="J283" s="244">
        <v>45069</v>
      </c>
      <c r="K283" s="245" t="s">
        <v>221</v>
      </c>
      <c r="L283" s="246" t="s">
        <v>207</v>
      </c>
      <c r="M283" s="243">
        <v>44286</v>
      </c>
      <c r="N283" s="242" t="s">
        <v>1361</v>
      </c>
      <c r="O283" s="242" t="s">
        <v>1333</v>
      </c>
      <c r="P283" s="242" t="s">
        <v>255</v>
      </c>
      <c r="Q283" s="242" t="s">
        <v>211</v>
      </c>
      <c r="R283" s="242" t="s">
        <v>210</v>
      </c>
      <c r="S283" s="119" t="s">
        <v>209</v>
      </c>
      <c r="T283" s="118" t="s">
        <v>1360</v>
      </c>
      <c r="U283" s="115">
        <v>0</v>
      </c>
      <c r="V283" s="115">
        <v>0</v>
      </c>
      <c r="W283" s="115">
        <v>0</v>
      </c>
      <c r="X283" s="115">
        <v>0</v>
      </c>
      <c r="Y283" s="115">
        <v>0</v>
      </c>
      <c r="Z283" s="115">
        <v>0</v>
      </c>
      <c r="AA283" s="115">
        <v>766548</v>
      </c>
      <c r="AB283" s="115">
        <v>0</v>
      </c>
      <c r="AC283" s="114" t="s">
        <v>207</v>
      </c>
    </row>
    <row r="284" spans="1:29" x14ac:dyDescent="0.25">
      <c r="A284" s="242" t="s">
        <v>1317</v>
      </c>
      <c r="B284" s="242" t="s">
        <v>1315</v>
      </c>
      <c r="C284" s="242" t="s">
        <v>229</v>
      </c>
      <c r="D284" s="242" t="s">
        <v>1254</v>
      </c>
      <c r="E284" s="243">
        <v>44206</v>
      </c>
      <c r="F284" s="243">
        <v>44570</v>
      </c>
      <c r="G284" s="242">
        <v>2022</v>
      </c>
      <c r="H284" s="116">
        <v>50442</v>
      </c>
      <c r="I284" s="117">
        <v>8878</v>
      </c>
      <c r="J284" s="246">
        <v>45069</v>
      </c>
      <c r="K284" s="245" t="s">
        <v>221</v>
      </c>
      <c r="L284" s="246" t="s">
        <v>207</v>
      </c>
      <c r="M284" s="243">
        <v>44570</v>
      </c>
      <c r="N284" s="242" t="s">
        <v>1314</v>
      </c>
      <c r="O284" s="242" t="s">
        <v>1313</v>
      </c>
      <c r="P284" s="242" t="s">
        <v>1272</v>
      </c>
      <c r="Q284" s="242" t="s">
        <v>461</v>
      </c>
      <c r="R284" s="119" t="s">
        <v>247</v>
      </c>
      <c r="S284" s="119" t="s">
        <v>209</v>
      </c>
      <c r="T284" s="118" t="s">
        <v>1312</v>
      </c>
      <c r="U284" s="115">
        <v>0</v>
      </c>
      <c r="V284" s="115">
        <v>0</v>
      </c>
      <c r="W284" s="115">
        <v>0</v>
      </c>
      <c r="X284" s="115">
        <v>0</v>
      </c>
      <c r="Y284" s="115">
        <v>0</v>
      </c>
      <c r="Z284" s="115">
        <v>0</v>
      </c>
      <c r="AA284" s="115">
        <v>35330</v>
      </c>
      <c r="AB284" s="115">
        <v>6234</v>
      </c>
      <c r="AC284" s="114" t="s">
        <v>207</v>
      </c>
    </row>
    <row r="285" spans="1:29" ht="31.5" x14ac:dyDescent="0.25">
      <c r="A285" s="242" t="s">
        <v>3292</v>
      </c>
      <c r="B285" s="242" t="s">
        <v>3285</v>
      </c>
      <c r="C285" s="242" t="s">
        <v>229</v>
      </c>
      <c r="D285" s="242" t="s">
        <v>1254</v>
      </c>
      <c r="E285" s="243">
        <v>43183</v>
      </c>
      <c r="F285" s="243">
        <v>43547</v>
      </c>
      <c r="G285" s="117" t="s">
        <v>207</v>
      </c>
      <c r="H285" s="117" t="s">
        <v>207</v>
      </c>
      <c r="I285" s="117" t="s">
        <v>207</v>
      </c>
      <c r="J285" s="244">
        <v>45055</v>
      </c>
      <c r="K285" s="246" t="s">
        <v>207</v>
      </c>
      <c r="L285" s="246" t="s">
        <v>207</v>
      </c>
      <c r="M285" s="117" t="s">
        <v>207</v>
      </c>
      <c r="N285" s="242" t="s">
        <v>3284</v>
      </c>
      <c r="O285" s="242" t="s">
        <v>3074</v>
      </c>
      <c r="P285" s="242" t="s">
        <v>1258</v>
      </c>
      <c r="Q285" s="242" t="s">
        <v>416</v>
      </c>
      <c r="R285" s="242" t="s">
        <v>247</v>
      </c>
      <c r="S285" s="119" t="s">
        <v>209</v>
      </c>
      <c r="T285" s="118" t="s">
        <v>3283</v>
      </c>
      <c r="U285" s="117" t="s">
        <v>207</v>
      </c>
      <c r="V285" s="115">
        <v>0</v>
      </c>
      <c r="W285" s="115">
        <v>0</v>
      </c>
      <c r="X285" s="115">
        <v>0</v>
      </c>
      <c r="Y285" s="115">
        <v>0</v>
      </c>
      <c r="Z285" s="115">
        <v>0</v>
      </c>
      <c r="AA285" s="115">
        <v>0</v>
      </c>
      <c r="AB285" s="115">
        <v>0</v>
      </c>
      <c r="AC285" s="114" t="s">
        <v>3293</v>
      </c>
    </row>
    <row r="286" spans="1:29" ht="31.5" x14ac:dyDescent="0.25">
      <c r="A286" s="242" t="s">
        <v>3292</v>
      </c>
      <c r="B286" s="242" t="s">
        <v>3285</v>
      </c>
      <c r="C286" s="242" t="s">
        <v>229</v>
      </c>
      <c r="D286" s="242" t="s">
        <v>1254</v>
      </c>
      <c r="E286" s="244">
        <v>43548</v>
      </c>
      <c r="F286" s="244">
        <v>43913</v>
      </c>
      <c r="G286" s="117" t="s">
        <v>207</v>
      </c>
      <c r="H286" s="117" t="s">
        <v>207</v>
      </c>
      <c r="I286" s="117" t="s">
        <v>207</v>
      </c>
      <c r="J286" s="244">
        <v>45055</v>
      </c>
      <c r="K286" s="246" t="s">
        <v>207</v>
      </c>
      <c r="L286" s="246" t="s">
        <v>207</v>
      </c>
      <c r="M286" s="117" t="s">
        <v>207</v>
      </c>
      <c r="N286" s="242" t="s">
        <v>3284</v>
      </c>
      <c r="O286" s="242" t="s">
        <v>3074</v>
      </c>
      <c r="P286" s="242" t="s">
        <v>1258</v>
      </c>
      <c r="Q286" s="242" t="s">
        <v>416</v>
      </c>
      <c r="R286" s="242" t="s">
        <v>247</v>
      </c>
      <c r="S286" s="119" t="s">
        <v>209</v>
      </c>
      <c r="T286" s="118" t="s">
        <v>3283</v>
      </c>
      <c r="U286" s="117" t="s">
        <v>207</v>
      </c>
      <c r="V286" s="115">
        <v>0</v>
      </c>
      <c r="W286" s="115">
        <v>0</v>
      </c>
      <c r="X286" s="115">
        <v>0</v>
      </c>
      <c r="Y286" s="115">
        <v>0</v>
      </c>
      <c r="Z286" s="115">
        <v>0</v>
      </c>
      <c r="AA286" s="115">
        <v>0</v>
      </c>
      <c r="AB286" s="115">
        <v>0</v>
      </c>
      <c r="AC286" s="114" t="s">
        <v>3291</v>
      </c>
    </row>
    <row r="287" spans="1:29" x14ac:dyDescent="0.25">
      <c r="A287" s="242" t="s">
        <v>3290</v>
      </c>
      <c r="B287" s="242" t="s">
        <v>3285</v>
      </c>
      <c r="C287" s="242" t="s">
        <v>229</v>
      </c>
      <c r="D287" s="242" t="s">
        <v>1254</v>
      </c>
      <c r="E287" s="243">
        <v>43914</v>
      </c>
      <c r="F287" s="243">
        <v>44278</v>
      </c>
      <c r="G287" s="242">
        <v>2021</v>
      </c>
      <c r="H287" s="116">
        <v>83876</v>
      </c>
      <c r="I287" s="116">
        <v>16138</v>
      </c>
      <c r="J287" s="244">
        <v>45055</v>
      </c>
      <c r="K287" s="245" t="s">
        <v>221</v>
      </c>
      <c r="L287" s="246" t="s">
        <v>207</v>
      </c>
      <c r="M287" s="243">
        <v>44278</v>
      </c>
      <c r="N287" s="242" t="s">
        <v>3284</v>
      </c>
      <c r="O287" s="242" t="s">
        <v>3074</v>
      </c>
      <c r="P287" s="242" t="s">
        <v>1258</v>
      </c>
      <c r="Q287" s="242" t="s">
        <v>416</v>
      </c>
      <c r="R287" s="242" t="s">
        <v>247</v>
      </c>
      <c r="S287" s="119" t="s">
        <v>209</v>
      </c>
      <c r="T287" s="118" t="s">
        <v>3283</v>
      </c>
      <c r="U287" s="117" t="s">
        <v>207</v>
      </c>
      <c r="V287" s="115">
        <v>0</v>
      </c>
      <c r="W287" s="115">
        <v>67738</v>
      </c>
      <c r="X287" s="115">
        <v>0</v>
      </c>
      <c r="Y287" s="115">
        <v>0</v>
      </c>
      <c r="Z287" s="115">
        <v>0</v>
      </c>
      <c r="AA287" s="115">
        <v>0</v>
      </c>
      <c r="AB287" s="115">
        <v>0</v>
      </c>
      <c r="AC287" s="114" t="s">
        <v>3289</v>
      </c>
    </row>
    <row r="288" spans="1:29" x14ac:dyDescent="0.25">
      <c r="A288" s="242" t="s">
        <v>3288</v>
      </c>
      <c r="B288" s="242" t="s">
        <v>3285</v>
      </c>
      <c r="C288" s="242" t="s">
        <v>229</v>
      </c>
      <c r="D288" s="242" t="s">
        <v>1254</v>
      </c>
      <c r="E288" s="244">
        <v>44279</v>
      </c>
      <c r="F288" s="244">
        <v>44643</v>
      </c>
      <c r="G288" s="242">
        <v>2022</v>
      </c>
      <c r="H288" s="116">
        <v>156300</v>
      </c>
      <c r="I288" s="116">
        <v>30073</v>
      </c>
      <c r="J288" s="244">
        <v>45055</v>
      </c>
      <c r="K288" s="245" t="s">
        <v>221</v>
      </c>
      <c r="L288" s="246" t="s">
        <v>207</v>
      </c>
      <c r="M288" s="244">
        <v>44643</v>
      </c>
      <c r="N288" s="242" t="s">
        <v>3284</v>
      </c>
      <c r="O288" s="242" t="s">
        <v>3074</v>
      </c>
      <c r="P288" s="242" t="s">
        <v>1258</v>
      </c>
      <c r="Q288" s="242" t="s">
        <v>416</v>
      </c>
      <c r="R288" s="242" t="s">
        <v>247</v>
      </c>
      <c r="S288" s="119" t="s">
        <v>209</v>
      </c>
      <c r="T288" s="118" t="s">
        <v>3283</v>
      </c>
      <c r="U288" s="117" t="s">
        <v>207</v>
      </c>
      <c r="V288" s="115">
        <v>0</v>
      </c>
      <c r="W288" s="115">
        <v>124262</v>
      </c>
      <c r="X288" s="115">
        <v>0</v>
      </c>
      <c r="Y288" s="115">
        <v>0</v>
      </c>
      <c r="Z288" s="115">
        <v>0</v>
      </c>
      <c r="AA288" s="115">
        <v>0</v>
      </c>
      <c r="AB288" s="115">
        <v>0</v>
      </c>
      <c r="AC288" s="114" t="s">
        <v>3287</v>
      </c>
    </row>
    <row r="289" spans="1:29" x14ac:dyDescent="0.25">
      <c r="A289" s="242" t="s">
        <v>1378</v>
      </c>
      <c r="B289" s="242" t="s">
        <v>1377</v>
      </c>
      <c r="C289" s="242" t="s">
        <v>229</v>
      </c>
      <c r="D289" s="242" t="s">
        <v>1254</v>
      </c>
      <c r="E289" s="244">
        <v>43921</v>
      </c>
      <c r="F289" s="244">
        <v>44285</v>
      </c>
      <c r="G289" s="242">
        <v>2021</v>
      </c>
      <c r="H289" s="116">
        <v>28555</v>
      </c>
      <c r="I289" s="117">
        <v>5026</v>
      </c>
      <c r="J289" s="244">
        <v>45055</v>
      </c>
      <c r="K289" s="245" t="s">
        <v>221</v>
      </c>
      <c r="L289" s="246" t="s">
        <v>207</v>
      </c>
      <c r="M289" s="244">
        <v>44285</v>
      </c>
      <c r="N289" s="242" t="s">
        <v>1376</v>
      </c>
      <c r="O289" s="242" t="s">
        <v>1370</v>
      </c>
      <c r="P289" s="242" t="s">
        <v>1272</v>
      </c>
      <c r="Q289" s="242" t="s">
        <v>478</v>
      </c>
      <c r="R289" s="119" t="s">
        <v>247</v>
      </c>
      <c r="S289" s="119" t="s">
        <v>209</v>
      </c>
      <c r="T289" s="118" t="s">
        <v>1375</v>
      </c>
      <c r="U289" s="115">
        <v>0</v>
      </c>
      <c r="V289" s="115">
        <v>0</v>
      </c>
      <c r="W289" s="115">
        <v>0</v>
      </c>
      <c r="X289" s="115">
        <v>0</v>
      </c>
      <c r="Y289" s="115">
        <v>0</v>
      </c>
      <c r="Z289" s="115">
        <v>0</v>
      </c>
      <c r="AA289" s="115">
        <v>23529</v>
      </c>
      <c r="AB289" s="115">
        <v>0</v>
      </c>
      <c r="AC289" s="114" t="s">
        <v>207</v>
      </c>
    </row>
    <row r="290" spans="1:29" x14ac:dyDescent="0.25">
      <c r="A290" s="242" t="s">
        <v>1373</v>
      </c>
      <c r="B290" s="242" t="s">
        <v>1372</v>
      </c>
      <c r="C290" s="242" t="s">
        <v>229</v>
      </c>
      <c r="D290" s="242" t="s">
        <v>1254</v>
      </c>
      <c r="E290" s="244">
        <v>43921</v>
      </c>
      <c r="F290" s="244">
        <v>44285</v>
      </c>
      <c r="G290" s="242">
        <v>2021</v>
      </c>
      <c r="H290" s="116">
        <v>29842</v>
      </c>
      <c r="I290" s="117">
        <v>5250</v>
      </c>
      <c r="J290" s="244">
        <v>45055</v>
      </c>
      <c r="K290" s="245" t="s">
        <v>221</v>
      </c>
      <c r="L290" s="246" t="s">
        <v>207</v>
      </c>
      <c r="M290" s="244">
        <v>44285</v>
      </c>
      <c r="N290" s="242" t="s">
        <v>1371</v>
      </c>
      <c r="O290" s="242" t="s">
        <v>1370</v>
      </c>
      <c r="P290" s="242" t="s">
        <v>1272</v>
      </c>
      <c r="Q290" s="242" t="s">
        <v>398</v>
      </c>
      <c r="R290" s="119" t="s">
        <v>247</v>
      </c>
      <c r="S290" s="119" t="s">
        <v>209</v>
      </c>
      <c r="T290" s="118" t="s">
        <v>1369</v>
      </c>
      <c r="U290" s="115">
        <v>0</v>
      </c>
      <c r="V290" s="115">
        <v>0</v>
      </c>
      <c r="W290" s="115">
        <v>0</v>
      </c>
      <c r="X290" s="115">
        <v>0</v>
      </c>
      <c r="Y290" s="115">
        <v>0</v>
      </c>
      <c r="Z290" s="115">
        <v>0</v>
      </c>
      <c r="AA290" s="115">
        <v>24592</v>
      </c>
      <c r="AB290" s="115">
        <v>0</v>
      </c>
      <c r="AC290" s="114" t="s">
        <v>207</v>
      </c>
    </row>
    <row r="291" spans="1:29" x14ac:dyDescent="0.25">
      <c r="A291" s="242" t="s">
        <v>2777</v>
      </c>
      <c r="B291" s="242" t="s">
        <v>2775</v>
      </c>
      <c r="C291" s="242" t="s">
        <v>229</v>
      </c>
      <c r="D291" s="242" t="s">
        <v>1254</v>
      </c>
      <c r="E291" s="243">
        <v>44055</v>
      </c>
      <c r="F291" s="243">
        <v>44419</v>
      </c>
      <c r="G291" s="242">
        <v>2021</v>
      </c>
      <c r="H291" s="116">
        <v>69223</v>
      </c>
      <c r="I291" s="116">
        <v>13319</v>
      </c>
      <c r="J291" s="244">
        <v>45041</v>
      </c>
      <c r="K291" s="245" t="s">
        <v>221</v>
      </c>
      <c r="L291" s="246" t="s">
        <v>207</v>
      </c>
      <c r="M291" s="243">
        <v>44419</v>
      </c>
      <c r="N291" s="242" t="s">
        <v>2774</v>
      </c>
      <c r="O291" s="242" t="s">
        <v>2773</v>
      </c>
      <c r="P291" s="242" t="s">
        <v>255</v>
      </c>
      <c r="Q291" s="242" t="s">
        <v>279</v>
      </c>
      <c r="R291" s="242" t="s">
        <v>247</v>
      </c>
      <c r="S291" s="119" t="s">
        <v>209</v>
      </c>
      <c r="T291" s="118" t="s">
        <v>2772</v>
      </c>
      <c r="U291" s="115">
        <v>0</v>
      </c>
      <c r="V291" s="115">
        <v>0</v>
      </c>
      <c r="W291" s="115">
        <v>0</v>
      </c>
      <c r="X291" s="115">
        <v>0</v>
      </c>
      <c r="Y291" s="115">
        <v>0</v>
      </c>
      <c r="Z291" s="115">
        <v>0</v>
      </c>
      <c r="AA291" s="115">
        <v>55904</v>
      </c>
      <c r="AB291" s="115">
        <v>0</v>
      </c>
      <c r="AC291" s="114" t="s">
        <v>207</v>
      </c>
    </row>
    <row r="292" spans="1:29" x14ac:dyDescent="0.25">
      <c r="A292" s="242" t="s">
        <v>2297</v>
      </c>
      <c r="B292" s="242" t="s">
        <v>2296</v>
      </c>
      <c r="C292" s="242" t="s">
        <v>217</v>
      </c>
      <c r="D292" s="242" t="s">
        <v>1254</v>
      </c>
      <c r="E292" s="243">
        <v>44440</v>
      </c>
      <c r="F292" s="243">
        <v>44651</v>
      </c>
      <c r="G292" s="242">
        <v>2022</v>
      </c>
      <c r="H292" s="116">
        <v>7716</v>
      </c>
      <c r="I292" s="117" t="s">
        <v>207</v>
      </c>
      <c r="J292" s="244">
        <v>45041</v>
      </c>
      <c r="K292" s="245" t="s">
        <v>221</v>
      </c>
      <c r="L292" s="246" t="s">
        <v>207</v>
      </c>
      <c r="M292" s="243">
        <v>44651</v>
      </c>
      <c r="N292" s="242" t="s">
        <v>2295</v>
      </c>
      <c r="O292" s="242" t="s">
        <v>2294</v>
      </c>
      <c r="P292" s="242" t="s">
        <v>325</v>
      </c>
      <c r="Q292" s="242" t="s">
        <v>211</v>
      </c>
      <c r="R292" s="242" t="s">
        <v>210</v>
      </c>
      <c r="S292" s="119" t="s">
        <v>209</v>
      </c>
      <c r="T292" s="118" t="s">
        <v>2293</v>
      </c>
      <c r="U292" s="117" t="s">
        <v>207</v>
      </c>
      <c r="V292" s="115">
        <v>0</v>
      </c>
      <c r="W292" s="115">
        <v>0</v>
      </c>
      <c r="X292" s="115">
        <v>0</v>
      </c>
      <c r="Y292" s="115">
        <v>0</v>
      </c>
      <c r="Z292" s="115">
        <v>0</v>
      </c>
      <c r="AA292" s="115">
        <v>0</v>
      </c>
      <c r="AB292" s="115">
        <v>0</v>
      </c>
      <c r="AC292" s="114" t="s">
        <v>207</v>
      </c>
    </row>
    <row r="293" spans="1:29" x14ac:dyDescent="0.25">
      <c r="A293" s="242" t="s">
        <v>1889</v>
      </c>
      <c r="B293" s="242" t="s">
        <v>1887</v>
      </c>
      <c r="C293" s="242" t="s">
        <v>258</v>
      </c>
      <c r="D293" s="242" t="s">
        <v>1254</v>
      </c>
      <c r="E293" s="244">
        <v>44516</v>
      </c>
      <c r="F293" s="244">
        <v>44880</v>
      </c>
      <c r="G293" s="242">
        <v>2022</v>
      </c>
      <c r="H293" s="116">
        <v>35680</v>
      </c>
      <c r="I293" s="117" t="s">
        <v>207</v>
      </c>
      <c r="J293" s="244">
        <v>45041</v>
      </c>
      <c r="K293" s="245" t="s">
        <v>215</v>
      </c>
      <c r="L293" s="244">
        <v>45377</v>
      </c>
      <c r="M293" s="244">
        <v>44880</v>
      </c>
      <c r="N293" s="242" t="s">
        <v>1886</v>
      </c>
      <c r="O293" s="242" t="s">
        <v>1632</v>
      </c>
      <c r="P293" s="242" t="s">
        <v>220</v>
      </c>
      <c r="Q293" s="242" t="s">
        <v>288</v>
      </c>
      <c r="R293" s="242" t="s">
        <v>247</v>
      </c>
      <c r="S293" s="119" t="s">
        <v>209</v>
      </c>
      <c r="T293" s="118" t="s">
        <v>1885</v>
      </c>
      <c r="U293" s="117" t="s">
        <v>207</v>
      </c>
      <c r="V293" s="115">
        <v>0</v>
      </c>
      <c r="W293" s="115">
        <v>0</v>
      </c>
      <c r="X293" s="115">
        <v>0</v>
      </c>
      <c r="Y293" s="115">
        <v>0</v>
      </c>
      <c r="Z293" s="115">
        <v>0</v>
      </c>
      <c r="AA293" s="115">
        <v>28025</v>
      </c>
      <c r="AB293" s="115">
        <v>7300</v>
      </c>
      <c r="AC293" s="114" t="s">
        <v>207</v>
      </c>
    </row>
    <row r="294" spans="1:29" x14ac:dyDescent="0.25">
      <c r="A294" s="242" t="s">
        <v>1789</v>
      </c>
      <c r="B294" s="242" t="s">
        <v>1787</v>
      </c>
      <c r="C294" s="242" t="s">
        <v>258</v>
      </c>
      <c r="D294" s="242" t="s">
        <v>1254</v>
      </c>
      <c r="E294" s="244">
        <v>44531</v>
      </c>
      <c r="F294" s="244">
        <v>44895</v>
      </c>
      <c r="G294" s="242">
        <v>2022</v>
      </c>
      <c r="H294" s="116">
        <v>73501</v>
      </c>
      <c r="I294" s="117" t="s">
        <v>207</v>
      </c>
      <c r="J294" s="244">
        <v>45041</v>
      </c>
      <c r="K294" s="245" t="s">
        <v>215</v>
      </c>
      <c r="L294" s="244">
        <v>45482</v>
      </c>
      <c r="M294" s="244">
        <v>44895</v>
      </c>
      <c r="N294" s="242" t="s">
        <v>1786</v>
      </c>
      <c r="O294" s="242" t="s">
        <v>1632</v>
      </c>
      <c r="P294" s="242" t="s">
        <v>220</v>
      </c>
      <c r="Q294" s="242" t="s">
        <v>288</v>
      </c>
      <c r="R294" s="242" t="s">
        <v>247</v>
      </c>
      <c r="S294" s="119" t="s">
        <v>209</v>
      </c>
      <c r="T294" s="118" t="s">
        <v>1785</v>
      </c>
      <c r="U294" s="117" t="s">
        <v>207</v>
      </c>
      <c r="V294" s="115">
        <v>0</v>
      </c>
      <c r="W294" s="115">
        <v>0</v>
      </c>
      <c r="X294" s="115">
        <v>0</v>
      </c>
      <c r="Y294" s="115">
        <v>0</v>
      </c>
      <c r="Z294" s="115">
        <v>0</v>
      </c>
      <c r="AA294" s="115">
        <v>53684</v>
      </c>
      <c r="AB294" s="115">
        <v>19817</v>
      </c>
      <c r="AC294" s="114" t="s">
        <v>207</v>
      </c>
    </row>
    <row r="295" spans="1:29" x14ac:dyDescent="0.25">
      <c r="A295" s="242" t="s">
        <v>1497</v>
      </c>
      <c r="B295" s="242" t="s">
        <v>1496</v>
      </c>
      <c r="C295" s="242" t="s">
        <v>217</v>
      </c>
      <c r="D295" s="242" t="s">
        <v>1254</v>
      </c>
      <c r="E295" s="243">
        <v>44287</v>
      </c>
      <c r="F295" s="243">
        <v>44651</v>
      </c>
      <c r="G295" s="242">
        <v>2022</v>
      </c>
      <c r="H295" s="116">
        <v>23571</v>
      </c>
      <c r="I295" s="117" t="s">
        <v>207</v>
      </c>
      <c r="J295" s="244">
        <v>45041</v>
      </c>
      <c r="K295" s="245" t="s">
        <v>221</v>
      </c>
      <c r="L295" s="246" t="s">
        <v>207</v>
      </c>
      <c r="M295" s="243">
        <v>44651</v>
      </c>
      <c r="N295" s="242" t="s">
        <v>1495</v>
      </c>
      <c r="O295" s="242" t="s">
        <v>1494</v>
      </c>
      <c r="P295" s="242" t="s">
        <v>325</v>
      </c>
      <c r="Q295" s="242" t="s">
        <v>211</v>
      </c>
      <c r="R295" s="242" t="s">
        <v>210</v>
      </c>
      <c r="S295" s="119" t="s">
        <v>209</v>
      </c>
      <c r="T295" s="118" t="s">
        <v>1493</v>
      </c>
      <c r="U295" s="117" t="s">
        <v>207</v>
      </c>
      <c r="V295" s="115">
        <v>0</v>
      </c>
      <c r="W295" s="115">
        <v>0</v>
      </c>
      <c r="X295" s="115">
        <v>0</v>
      </c>
      <c r="Y295" s="115">
        <v>0</v>
      </c>
      <c r="Z295" s="115">
        <v>0</v>
      </c>
      <c r="AA295" s="115">
        <v>0</v>
      </c>
      <c r="AB295" s="115">
        <v>0</v>
      </c>
      <c r="AC295" s="114" t="s">
        <v>207</v>
      </c>
    </row>
    <row r="296" spans="1:29" x14ac:dyDescent="0.25">
      <c r="A296" s="242" t="s">
        <v>4277</v>
      </c>
      <c r="B296" s="242" t="s">
        <v>4276</v>
      </c>
      <c r="C296" s="242" t="s">
        <v>217</v>
      </c>
      <c r="D296" s="242" t="s">
        <v>1254</v>
      </c>
      <c r="E296" s="243">
        <v>44593</v>
      </c>
      <c r="F296" s="243">
        <v>44754</v>
      </c>
      <c r="G296" s="242">
        <v>2022</v>
      </c>
      <c r="H296" s="116">
        <v>10586</v>
      </c>
      <c r="I296" s="117" t="s">
        <v>207</v>
      </c>
      <c r="J296" s="244">
        <v>45027</v>
      </c>
      <c r="K296" s="245" t="s">
        <v>221</v>
      </c>
      <c r="L296" s="246" t="s">
        <v>207</v>
      </c>
      <c r="M296" s="243">
        <v>44754</v>
      </c>
      <c r="N296" s="242" t="s">
        <v>4275</v>
      </c>
      <c r="O296" s="242" t="s">
        <v>4274</v>
      </c>
      <c r="P296" s="242" t="s">
        <v>267</v>
      </c>
      <c r="Q296" s="242" t="s">
        <v>855</v>
      </c>
      <c r="R296" s="242" t="s">
        <v>247</v>
      </c>
      <c r="S296" s="119" t="s">
        <v>209</v>
      </c>
      <c r="T296" s="118" t="s">
        <v>4273</v>
      </c>
      <c r="U296" s="117" t="s">
        <v>207</v>
      </c>
      <c r="V296" s="115">
        <v>0</v>
      </c>
      <c r="W296" s="115">
        <v>0</v>
      </c>
      <c r="X296" s="115">
        <v>0</v>
      </c>
      <c r="Y296" s="115">
        <v>0</v>
      </c>
      <c r="Z296" s="115">
        <v>0</v>
      </c>
      <c r="AA296" s="115">
        <v>0</v>
      </c>
      <c r="AB296" s="115">
        <v>10586</v>
      </c>
      <c r="AC296" s="114" t="s">
        <v>207</v>
      </c>
    </row>
    <row r="297" spans="1:29" x14ac:dyDescent="0.25">
      <c r="A297" s="242" t="s">
        <v>4184</v>
      </c>
      <c r="B297" s="242" t="s">
        <v>4174</v>
      </c>
      <c r="C297" s="242" t="s">
        <v>229</v>
      </c>
      <c r="D297" s="242" t="s">
        <v>1254</v>
      </c>
      <c r="E297" s="243">
        <v>42216</v>
      </c>
      <c r="F297" s="243">
        <v>42581</v>
      </c>
      <c r="G297" s="242">
        <v>2016</v>
      </c>
      <c r="H297" s="116">
        <v>8862</v>
      </c>
      <c r="I297" s="117">
        <v>1702</v>
      </c>
      <c r="J297" s="244">
        <v>45027</v>
      </c>
      <c r="K297" s="245" t="s">
        <v>221</v>
      </c>
      <c r="L297" s="246" t="s">
        <v>207</v>
      </c>
      <c r="M297" s="243">
        <v>42581</v>
      </c>
      <c r="N297" s="242" t="s">
        <v>4173</v>
      </c>
      <c r="O297" s="242" t="s">
        <v>1217</v>
      </c>
      <c r="P297" s="242" t="s">
        <v>1272</v>
      </c>
      <c r="Q297" s="242" t="s">
        <v>366</v>
      </c>
      <c r="R297" s="242" t="s">
        <v>247</v>
      </c>
      <c r="S297" s="119" t="s">
        <v>209</v>
      </c>
      <c r="T297" s="118" t="s">
        <v>4172</v>
      </c>
      <c r="U297" s="115">
        <v>0</v>
      </c>
      <c r="V297" s="115">
        <v>5370</v>
      </c>
      <c r="W297" s="115">
        <v>0</v>
      </c>
      <c r="X297" s="115">
        <v>0</v>
      </c>
      <c r="Y297" s="115">
        <v>0</v>
      </c>
      <c r="Z297" s="115">
        <v>0</v>
      </c>
      <c r="AA297" s="115">
        <v>0</v>
      </c>
      <c r="AB297" s="115">
        <v>1077</v>
      </c>
      <c r="AC297" s="119" t="s">
        <v>4183</v>
      </c>
    </row>
    <row r="298" spans="1:29" x14ac:dyDescent="0.25">
      <c r="A298" s="242" t="s">
        <v>4182</v>
      </c>
      <c r="B298" s="242" t="s">
        <v>4174</v>
      </c>
      <c r="C298" s="242" t="s">
        <v>229</v>
      </c>
      <c r="D298" s="242" t="s">
        <v>1254</v>
      </c>
      <c r="E298" s="243">
        <v>42582</v>
      </c>
      <c r="F298" s="243">
        <v>42946</v>
      </c>
      <c r="G298" s="242">
        <v>2017</v>
      </c>
      <c r="H298" s="116">
        <v>17861</v>
      </c>
      <c r="I298" s="117">
        <v>3430</v>
      </c>
      <c r="J298" s="244">
        <v>45027</v>
      </c>
      <c r="K298" s="245" t="s">
        <v>221</v>
      </c>
      <c r="L298" s="246" t="s">
        <v>207</v>
      </c>
      <c r="M298" s="243">
        <v>42946</v>
      </c>
      <c r="N298" s="242" t="s">
        <v>4173</v>
      </c>
      <c r="O298" s="242" t="s">
        <v>1217</v>
      </c>
      <c r="P298" s="242" t="s">
        <v>1272</v>
      </c>
      <c r="Q298" s="242" t="s">
        <v>366</v>
      </c>
      <c r="R298" s="242" t="s">
        <v>247</v>
      </c>
      <c r="S298" s="119" t="s">
        <v>209</v>
      </c>
      <c r="T298" s="118" t="s">
        <v>4172</v>
      </c>
      <c r="U298" s="115">
        <v>0</v>
      </c>
      <c r="V298" s="115">
        <v>484</v>
      </c>
      <c r="W298" s="115">
        <v>0</v>
      </c>
      <c r="X298" s="115">
        <v>0</v>
      </c>
      <c r="Y298" s="115">
        <v>0</v>
      </c>
      <c r="Z298" s="115">
        <v>0</v>
      </c>
      <c r="AA298" s="115">
        <v>0</v>
      </c>
      <c r="AB298" s="115">
        <v>3607</v>
      </c>
      <c r="AC298" s="119" t="s">
        <v>4181</v>
      </c>
    </row>
    <row r="299" spans="1:29" x14ac:dyDescent="0.25">
      <c r="A299" s="242" t="s">
        <v>4180</v>
      </c>
      <c r="B299" s="242" t="s">
        <v>4174</v>
      </c>
      <c r="C299" s="242" t="s">
        <v>229</v>
      </c>
      <c r="D299" s="242" t="s">
        <v>1254</v>
      </c>
      <c r="E299" s="243">
        <v>42947</v>
      </c>
      <c r="F299" s="243">
        <v>43311</v>
      </c>
      <c r="G299" s="242">
        <v>2018</v>
      </c>
      <c r="H299" s="116">
        <v>7754</v>
      </c>
      <c r="I299" s="117">
        <v>1489</v>
      </c>
      <c r="J299" s="244">
        <v>45027</v>
      </c>
      <c r="K299" s="245" t="s">
        <v>221</v>
      </c>
      <c r="L299" s="246" t="s">
        <v>207</v>
      </c>
      <c r="M299" s="243">
        <v>43311</v>
      </c>
      <c r="N299" s="242" t="s">
        <v>4173</v>
      </c>
      <c r="O299" s="242" t="s">
        <v>1217</v>
      </c>
      <c r="P299" s="242" t="s">
        <v>1272</v>
      </c>
      <c r="Q299" s="242" t="s">
        <v>366</v>
      </c>
      <c r="R299" s="242" t="s">
        <v>247</v>
      </c>
      <c r="S299" s="119" t="s">
        <v>209</v>
      </c>
      <c r="T299" s="118" t="s">
        <v>4172</v>
      </c>
      <c r="U299" s="115">
        <v>0</v>
      </c>
      <c r="V299" s="115">
        <v>0</v>
      </c>
      <c r="W299" s="115">
        <v>0</v>
      </c>
      <c r="X299" s="115">
        <v>0</v>
      </c>
      <c r="Y299" s="115">
        <v>0</v>
      </c>
      <c r="Z299" s="115">
        <v>0</v>
      </c>
      <c r="AA299" s="115">
        <v>0</v>
      </c>
      <c r="AB299" s="115">
        <v>1566</v>
      </c>
      <c r="AC299" s="114" t="s">
        <v>207</v>
      </c>
    </row>
    <row r="300" spans="1:29" x14ac:dyDescent="0.25">
      <c r="A300" s="242" t="s">
        <v>4179</v>
      </c>
      <c r="B300" s="242" t="s">
        <v>4174</v>
      </c>
      <c r="C300" s="242" t="s">
        <v>229</v>
      </c>
      <c r="D300" s="242" t="s">
        <v>1254</v>
      </c>
      <c r="E300" s="243">
        <v>43312</v>
      </c>
      <c r="F300" s="243">
        <v>43676</v>
      </c>
      <c r="G300" s="242">
        <v>2019</v>
      </c>
      <c r="H300" s="116">
        <v>13332</v>
      </c>
      <c r="I300" s="117">
        <v>2560</v>
      </c>
      <c r="J300" s="244">
        <v>45027</v>
      </c>
      <c r="K300" s="245" t="s">
        <v>221</v>
      </c>
      <c r="L300" s="246" t="s">
        <v>207</v>
      </c>
      <c r="M300" s="243">
        <v>43676</v>
      </c>
      <c r="N300" s="242" t="s">
        <v>4173</v>
      </c>
      <c r="O300" s="242" t="s">
        <v>1217</v>
      </c>
      <c r="P300" s="242" t="s">
        <v>1272</v>
      </c>
      <c r="Q300" s="242" t="s">
        <v>366</v>
      </c>
      <c r="R300" s="242" t="s">
        <v>247</v>
      </c>
      <c r="S300" s="119" t="s">
        <v>209</v>
      </c>
      <c r="T300" s="118" t="s">
        <v>4172</v>
      </c>
      <c r="U300" s="115">
        <v>0</v>
      </c>
      <c r="V300" s="115">
        <v>8079</v>
      </c>
      <c r="W300" s="115">
        <v>0</v>
      </c>
      <c r="X300" s="115">
        <v>0</v>
      </c>
      <c r="Y300" s="115">
        <v>0</v>
      </c>
      <c r="Z300" s="115">
        <v>0</v>
      </c>
      <c r="AA300" s="115">
        <v>0</v>
      </c>
      <c r="AB300" s="115">
        <v>2693</v>
      </c>
      <c r="AC300" s="119" t="s">
        <v>4178</v>
      </c>
    </row>
    <row r="301" spans="1:29" ht="31.5" x14ac:dyDescent="0.25">
      <c r="A301" s="242" t="s">
        <v>4177</v>
      </c>
      <c r="B301" s="242" t="s">
        <v>4174</v>
      </c>
      <c r="C301" s="242" t="s">
        <v>229</v>
      </c>
      <c r="D301" s="242" t="s">
        <v>1254</v>
      </c>
      <c r="E301" s="243">
        <v>43677</v>
      </c>
      <c r="F301" s="243">
        <v>44042</v>
      </c>
      <c r="G301" s="117" t="s">
        <v>207</v>
      </c>
      <c r="H301" s="117" t="s">
        <v>207</v>
      </c>
      <c r="I301" s="117" t="s">
        <v>207</v>
      </c>
      <c r="J301" s="244">
        <v>45027</v>
      </c>
      <c r="K301" s="246" t="s">
        <v>207</v>
      </c>
      <c r="L301" s="246" t="s">
        <v>207</v>
      </c>
      <c r="M301" s="117" t="s">
        <v>207</v>
      </c>
      <c r="N301" s="242" t="s">
        <v>4173</v>
      </c>
      <c r="O301" s="242" t="s">
        <v>1217</v>
      </c>
      <c r="P301" s="242" t="s">
        <v>1272</v>
      </c>
      <c r="Q301" s="242" t="s">
        <v>366</v>
      </c>
      <c r="R301" s="242" t="s">
        <v>247</v>
      </c>
      <c r="S301" s="119" t="s">
        <v>209</v>
      </c>
      <c r="T301" s="118" t="s">
        <v>4172</v>
      </c>
      <c r="U301" s="117" t="s">
        <v>207</v>
      </c>
      <c r="V301" s="115">
        <v>0</v>
      </c>
      <c r="W301" s="115">
        <v>0</v>
      </c>
      <c r="X301" s="115">
        <v>0</v>
      </c>
      <c r="Y301" s="115">
        <v>0</v>
      </c>
      <c r="Z301" s="115">
        <v>0</v>
      </c>
      <c r="AA301" s="115">
        <v>0</v>
      </c>
      <c r="AB301" s="115">
        <v>0</v>
      </c>
      <c r="AC301" s="114" t="s">
        <v>4176</v>
      </c>
    </row>
    <row r="302" spans="1:29" x14ac:dyDescent="0.25">
      <c r="A302" s="242" t="s">
        <v>4175</v>
      </c>
      <c r="B302" s="242" t="s">
        <v>4174</v>
      </c>
      <c r="C302" s="242" t="s">
        <v>229</v>
      </c>
      <c r="D302" s="242" t="s">
        <v>1254</v>
      </c>
      <c r="E302" s="243">
        <v>44043</v>
      </c>
      <c r="F302" s="243">
        <v>44407</v>
      </c>
      <c r="G302" s="242">
        <v>2021</v>
      </c>
      <c r="H302" s="116">
        <v>15843</v>
      </c>
      <c r="I302" s="117">
        <v>3042</v>
      </c>
      <c r="J302" s="244">
        <v>45027</v>
      </c>
      <c r="K302" s="245" t="s">
        <v>221</v>
      </c>
      <c r="L302" s="246" t="s">
        <v>207</v>
      </c>
      <c r="M302" s="243">
        <v>44407</v>
      </c>
      <c r="N302" s="242" t="s">
        <v>4173</v>
      </c>
      <c r="O302" s="242" t="s">
        <v>1217</v>
      </c>
      <c r="P302" s="242" t="s">
        <v>1272</v>
      </c>
      <c r="Q302" s="242" t="s">
        <v>366</v>
      </c>
      <c r="R302" s="242" t="s">
        <v>247</v>
      </c>
      <c r="S302" s="119" t="s">
        <v>209</v>
      </c>
      <c r="T302" s="118" t="s">
        <v>4172</v>
      </c>
      <c r="U302" s="115">
        <v>0</v>
      </c>
      <c r="V302" s="115">
        <v>0</v>
      </c>
      <c r="W302" s="115">
        <v>0</v>
      </c>
      <c r="X302" s="115">
        <v>0</v>
      </c>
      <c r="Y302" s="115">
        <v>0</v>
      </c>
      <c r="Z302" s="115">
        <v>0</v>
      </c>
      <c r="AA302" s="115">
        <v>0</v>
      </c>
      <c r="AB302" s="115">
        <v>3200</v>
      </c>
      <c r="AC302" s="114" t="s">
        <v>207</v>
      </c>
    </row>
    <row r="303" spans="1:29" x14ac:dyDescent="0.25">
      <c r="A303" s="242" t="s">
        <v>3162</v>
      </c>
      <c r="B303" s="242" t="s">
        <v>3156</v>
      </c>
      <c r="C303" s="242" t="s">
        <v>229</v>
      </c>
      <c r="D303" s="242" t="s">
        <v>1254</v>
      </c>
      <c r="E303" s="243">
        <v>42370</v>
      </c>
      <c r="F303" s="243">
        <v>42735</v>
      </c>
      <c r="G303" s="242">
        <v>2016</v>
      </c>
      <c r="H303" s="116">
        <v>3798</v>
      </c>
      <c r="I303" s="116">
        <v>667</v>
      </c>
      <c r="J303" s="244">
        <v>45027</v>
      </c>
      <c r="K303" s="245" t="s">
        <v>221</v>
      </c>
      <c r="L303" s="246" t="s">
        <v>207</v>
      </c>
      <c r="M303" s="243">
        <v>42735</v>
      </c>
      <c r="N303" s="242" t="s">
        <v>3155</v>
      </c>
      <c r="O303" s="242" t="s">
        <v>3154</v>
      </c>
      <c r="P303" s="242" t="s">
        <v>1910</v>
      </c>
      <c r="Q303" s="242" t="s">
        <v>612</v>
      </c>
      <c r="R303" s="242" t="s">
        <v>247</v>
      </c>
      <c r="S303" s="119" t="s">
        <v>209</v>
      </c>
      <c r="T303" s="118" t="s">
        <v>3153</v>
      </c>
      <c r="U303" s="115">
        <v>0</v>
      </c>
      <c r="V303" s="115">
        <v>0</v>
      </c>
      <c r="W303" s="115">
        <v>0</v>
      </c>
      <c r="X303" s="115">
        <v>0</v>
      </c>
      <c r="Y303" s="115">
        <v>0</v>
      </c>
      <c r="Z303" s="115">
        <v>0</v>
      </c>
      <c r="AA303" s="115">
        <v>0</v>
      </c>
      <c r="AB303" s="115">
        <v>0</v>
      </c>
      <c r="AC303" s="114" t="s">
        <v>207</v>
      </c>
    </row>
    <row r="304" spans="1:29" x14ac:dyDescent="0.25">
      <c r="A304" s="242" t="s">
        <v>3161</v>
      </c>
      <c r="B304" s="242" t="s">
        <v>3156</v>
      </c>
      <c r="C304" s="242" t="s">
        <v>229</v>
      </c>
      <c r="D304" s="242" t="s">
        <v>1254</v>
      </c>
      <c r="E304" s="243">
        <v>42736</v>
      </c>
      <c r="F304" s="243">
        <v>43100</v>
      </c>
      <c r="G304" s="242">
        <v>2017</v>
      </c>
      <c r="H304" s="116">
        <v>2889</v>
      </c>
      <c r="I304" s="116">
        <v>508</v>
      </c>
      <c r="J304" s="244">
        <v>45027</v>
      </c>
      <c r="K304" s="245" t="s">
        <v>221</v>
      </c>
      <c r="L304" s="246" t="s">
        <v>207</v>
      </c>
      <c r="M304" s="243">
        <v>43100</v>
      </c>
      <c r="N304" s="242" t="s">
        <v>3155</v>
      </c>
      <c r="O304" s="242" t="s">
        <v>3154</v>
      </c>
      <c r="P304" s="242" t="s">
        <v>1910</v>
      </c>
      <c r="Q304" s="242" t="s">
        <v>612</v>
      </c>
      <c r="R304" s="242" t="s">
        <v>247</v>
      </c>
      <c r="S304" s="119" t="s">
        <v>209</v>
      </c>
      <c r="T304" s="118" t="s">
        <v>3153</v>
      </c>
      <c r="U304" s="115">
        <v>0</v>
      </c>
      <c r="V304" s="115">
        <v>0</v>
      </c>
      <c r="W304" s="115">
        <v>0</v>
      </c>
      <c r="X304" s="115">
        <v>0</v>
      </c>
      <c r="Y304" s="115">
        <v>0</v>
      </c>
      <c r="Z304" s="115">
        <v>0</v>
      </c>
      <c r="AA304" s="115">
        <v>0</v>
      </c>
      <c r="AB304" s="115">
        <v>476</v>
      </c>
      <c r="AC304" s="114" t="s">
        <v>207</v>
      </c>
    </row>
    <row r="305" spans="1:31" x14ac:dyDescent="0.25">
      <c r="A305" s="242" t="s">
        <v>3160</v>
      </c>
      <c r="B305" s="242" t="s">
        <v>3156</v>
      </c>
      <c r="C305" s="242" t="s">
        <v>229</v>
      </c>
      <c r="D305" s="242" t="s">
        <v>1254</v>
      </c>
      <c r="E305" s="243">
        <v>43101</v>
      </c>
      <c r="F305" s="243">
        <v>43465</v>
      </c>
      <c r="G305" s="242">
        <v>2018</v>
      </c>
      <c r="H305" s="116">
        <v>3451</v>
      </c>
      <c r="I305" s="116">
        <v>606</v>
      </c>
      <c r="J305" s="244">
        <v>45027</v>
      </c>
      <c r="K305" s="245" t="s">
        <v>221</v>
      </c>
      <c r="L305" s="246" t="s">
        <v>207</v>
      </c>
      <c r="M305" s="243">
        <v>43465</v>
      </c>
      <c r="N305" s="242" t="s">
        <v>3155</v>
      </c>
      <c r="O305" s="242" t="s">
        <v>3154</v>
      </c>
      <c r="P305" s="242" t="s">
        <v>1910</v>
      </c>
      <c r="Q305" s="242" t="s">
        <v>612</v>
      </c>
      <c r="R305" s="242" t="s">
        <v>247</v>
      </c>
      <c r="S305" s="119" t="s">
        <v>209</v>
      </c>
      <c r="T305" s="118" t="s">
        <v>3153</v>
      </c>
      <c r="U305" s="115">
        <v>0</v>
      </c>
      <c r="V305" s="115">
        <v>0</v>
      </c>
      <c r="W305" s="115">
        <v>0</v>
      </c>
      <c r="X305" s="115">
        <v>0</v>
      </c>
      <c r="Y305" s="115">
        <v>0</v>
      </c>
      <c r="Z305" s="115">
        <v>0</v>
      </c>
      <c r="AA305" s="115">
        <v>0</v>
      </c>
      <c r="AB305" s="115">
        <v>569</v>
      </c>
      <c r="AC305" s="114" t="s">
        <v>207</v>
      </c>
    </row>
    <row r="306" spans="1:31" x14ac:dyDescent="0.25">
      <c r="A306" s="242" t="s">
        <v>3159</v>
      </c>
      <c r="B306" s="242" t="s">
        <v>3156</v>
      </c>
      <c r="C306" s="242" t="s">
        <v>229</v>
      </c>
      <c r="D306" s="242" t="s">
        <v>1254</v>
      </c>
      <c r="E306" s="243">
        <v>43466</v>
      </c>
      <c r="F306" s="243">
        <v>43830</v>
      </c>
      <c r="G306" s="242">
        <v>2019</v>
      </c>
      <c r="H306" s="116">
        <v>2898</v>
      </c>
      <c r="I306" s="116">
        <v>509</v>
      </c>
      <c r="J306" s="244">
        <v>45027</v>
      </c>
      <c r="K306" s="245" t="s">
        <v>221</v>
      </c>
      <c r="L306" s="246" t="s">
        <v>207</v>
      </c>
      <c r="M306" s="243">
        <v>43830</v>
      </c>
      <c r="N306" s="242" t="s">
        <v>3155</v>
      </c>
      <c r="O306" s="242" t="s">
        <v>3154</v>
      </c>
      <c r="P306" s="242" t="s">
        <v>1910</v>
      </c>
      <c r="Q306" s="242" t="s">
        <v>612</v>
      </c>
      <c r="R306" s="242" t="s">
        <v>247</v>
      </c>
      <c r="S306" s="119" t="s">
        <v>209</v>
      </c>
      <c r="T306" s="118" t="s">
        <v>3153</v>
      </c>
      <c r="U306" s="115">
        <v>0</v>
      </c>
      <c r="V306" s="115">
        <v>0</v>
      </c>
      <c r="W306" s="115">
        <v>0</v>
      </c>
      <c r="X306" s="115">
        <v>0</v>
      </c>
      <c r="Y306" s="115">
        <v>0</v>
      </c>
      <c r="Z306" s="115">
        <v>0</v>
      </c>
      <c r="AA306" s="115">
        <v>0</v>
      </c>
      <c r="AB306" s="115">
        <v>477</v>
      </c>
      <c r="AC306" s="114" t="s">
        <v>207</v>
      </c>
    </row>
    <row r="307" spans="1:31" x14ac:dyDescent="0.25">
      <c r="A307" s="242" t="s">
        <v>3158</v>
      </c>
      <c r="B307" s="242" t="s">
        <v>3156</v>
      </c>
      <c r="C307" s="242" t="s">
        <v>229</v>
      </c>
      <c r="D307" s="242" t="s">
        <v>1254</v>
      </c>
      <c r="E307" s="243">
        <v>43831</v>
      </c>
      <c r="F307" s="243">
        <v>44196</v>
      </c>
      <c r="G307" s="242">
        <v>2020</v>
      </c>
      <c r="H307" s="116">
        <v>2898</v>
      </c>
      <c r="I307" s="116">
        <v>509</v>
      </c>
      <c r="J307" s="244">
        <v>45027</v>
      </c>
      <c r="K307" s="245" t="s">
        <v>221</v>
      </c>
      <c r="L307" s="246" t="s">
        <v>207</v>
      </c>
      <c r="M307" s="243">
        <v>44196</v>
      </c>
      <c r="N307" s="242" t="s">
        <v>3155</v>
      </c>
      <c r="O307" s="242" t="s">
        <v>3154</v>
      </c>
      <c r="P307" s="242" t="s">
        <v>1910</v>
      </c>
      <c r="Q307" s="242" t="s">
        <v>612</v>
      </c>
      <c r="R307" s="242" t="s">
        <v>247</v>
      </c>
      <c r="S307" s="119" t="s">
        <v>209</v>
      </c>
      <c r="T307" s="118" t="s">
        <v>3153</v>
      </c>
      <c r="U307" s="115">
        <v>0</v>
      </c>
      <c r="V307" s="115">
        <v>0</v>
      </c>
      <c r="W307" s="115">
        <v>0</v>
      </c>
      <c r="X307" s="115">
        <v>0</v>
      </c>
      <c r="Y307" s="115">
        <v>0</v>
      </c>
      <c r="Z307" s="115">
        <v>0</v>
      </c>
      <c r="AA307" s="115">
        <v>0</v>
      </c>
      <c r="AB307" s="115">
        <v>477</v>
      </c>
      <c r="AC307" s="114" t="s">
        <v>207</v>
      </c>
    </row>
    <row r="308" spans="1:31" x14ac:dyDescent="0.25">
      <c r="A308" s="242" t="s">
        <v>3157</v>
      </c>
      <c r="B308" s="242" t="s">
        <v>3156</v>
      </c>
      <c r="C308" s="242" t="s">
        <v>229</v>
      </c>
      <c r="D308" s="242" t="s">
        <v>1254</v>
      </c>
      <c r="E308" s="243">
        <v>44197</v>
      </c>
      <c r="F308" s="243">
        <v>44561</v>
      </c>
      <c r="G308" s="242">
        <v>2021</v>
      </c>
      <c r="H308" s="116">
        <v>2310</v>
      </c>
      <c r="I308" s="116">
        <v>406</v>
      </c>
      <c r="J308" s="244">
        <v>45027</v>
      </c>
      <c r="K308" s="245" t="s">
        <v>221</v>
      </c>
      <c r="L308" s="246" t="s">
        <v>207</v>
      </c>
      <c r="M308" s="243">
        <v>44561</v>
      </c>
      <c r="N308" s="242" t="s">
        <v>3155</v>
      </c>
      <c r="O308" s="242" t="s">
        <v>3154</v>
      </c>
      <c r="P308" s="242" t="s">
        <v>1910</v>
      </c>
      <c r="Q308" s="242" t="s">
        <v>612</v>
      </c>
      <c r="R308" s="242" t="s">
        <v>247</v>
      </c>
      <c r="S308" s="119" t="s">
        <v>209</v>
      </c>
      <c r="T308" s="118" t="s">
        <v>3153</v>
      </c>
      <c r="U308" s="115">
        <v>0</v>
      </c>
      <c r="V308" s="115">
        <v>0</v>
      </c>
      <c r="W308" s="115">
        <v>0</v>
      </c>
      <c r="X308" s="115">
        <v>0</v>
      </c>
      <c r="Y308" s="115">
        <v>0</v>
      </c>
      <c r="Z308" s="115">
        <v>0</v>
      </c>
      <c r="AA308" s="115">
        <v>0</v>
      </c>
      <c r="AB308" s="115">
        <v>380</v>
      </c>
      <c r="AC308" s="114" t="s">
        <v>207</v>
      </c>
    </row>
    <row r="309" spans="1:31" x14ac:dyDescent="0.25">
      <c r="A309" s="242" t="s">
        <v>1645</v>
      </c>
      <c r="B309" s="242" t="s">
        <v>1643</v>
      </c>
      <c r="C309" s="242" t="s">
        <v>258</v>
      </c>
      <c r="D309" s="242" t="s">
        <v>1254</v>
      </c>
      <c r="E309" s="244">
        <v>44604</v>
      </c>
      <c r="F309" s="244">
        <v>44865</v>
      </c>
      <c r="G309" s="242">
        <v>2022</v>
      </c>
      <c r="H309" s="116">
        <v>49803</v>
      </c>
      <c r="I309" s="117" t="s">
        <v>207</v>
      </c>
      <c r="J309" s="244">
        <v>45027</v>
      </c>
      <c r="K309" s="245" t="s">
        <v>215</v>
      </c>
      <c r="L309" s="244">
        <v>45454</v>
      </c>
      <c r="M309" s="244">
        <v>44865</v>
      </c>
      <c r="N309" s="242" t="s">
        <v>1642</v>
      </c>
      <c r="O309" s="242" t="s">
        <v>1632</v>
      </c>
      <c r="P309" s="242" t="s">
        <v>1610</v>
      </c>
      <c r="Q309" s="242" t="s">
        <v>461</v>
      </c>
      <c r="R309" s="242" t="s">
        <v>247</v>
      </c>
      <c r="S309" s="119" t="s">
        <v>209</v>
      </c>
      <c r="T309" s="118" t="s">
        <v>1641</v>
      </c>
      <c r="U309" s="117" t="s">
        <v>207</v>
      </c>
      <c r="V309" s="115">
        <v>0</v>
      </c>
      <c r="W309" s="115">
        <v>0</v>
      </c>
      <c r="X309" s="115">
        <v>0</v>
      </c>
      <c r="Y309" s="115">
        <v>0</v>
      </c>
      <c r="Z309" s="115">
        <v>0</v>
      </c>
      <c r="AA309" s="115">
        <v>49803</v>
      </c>
      <c r="AB309" s="115">
        <v>0</v>
      </c>
      <c r="AC309" s="114" t="s">
        <v>207</v>
      </c>
    </row>
    <row r="310" spans="1:31" x14ac:dyDescent="0.25">
      <c r="A310" s="242" t="s">
        <v>1630</v>
      </c>
      <c r="B310" s="242" t="s">
        <v>1629</v>
      </c>
      <c r="C310" s="242" t="s">
        <v>503</v>
      </c>
      <c r="D310" s="242" t="s">
        <v>1254</v>
      </c>
      <c r="E310" s="244">
        <v>44823</v>
      </c>
      <c r="F310" s="244">
        <v>44845</v>
      </c>
      <c r="G310" s="242">
        <v>2022</v>
      </c>
      <c r="H310" s="116">
        <v>52817</v>
      </c>
      <c r="I310" s="117" t="s">
        <v>207</v>
      </c>
      <c r="J310" s="244">
        <v>45027</v>
      </c>
      <c r="K310" s="245" t="s">
        <v>221</v>
      </c>
      <c r="L310" s="246" t="s">
        <v>207</v>
      </c>
      <c r="M310" s="244">
        <v>44845</v>
      </c>
      <c r="N310" s="242" t="s">
        <v>1628</v>
      </c>
      <c r="O310" s="242" t="s">
        <v>1386</v>
      </c>
      <c r="P310" s="242" t="s">
        <v>267</v>
      </c>
      <c r="Q310" s="242" t="s">
        <v>500</v>
      </c>
      <c r="R310" s="242" t="s">
        <v>210</v>
      </c>
      <c r="S310" s="119" t="s">
        <v>209</v>
      </c>
      <c r="T310" s="118" t="s">
        <v>1627</v>
      </c>
      <c r="U310" s="117" t="s">
        <v>207</v>
      </c>
      <c r="V310" s="115">
        <v>0</v>
      </c>
      <c r="W310" s="115">
        <v>0</v>
      </c>
      <c r="X310" s="115">
        <v>0</v>
      </c>
      <c r="Y310" s="115">
        <v>0</v>
      </c>
      <c r="Z310" s="115">
        <v>0</v>
      </c>
      <c r="AA310" s="115">
        <v>20262</v>
      </c>
      <c r="AB310" s="115">
        <v>0</v>
      </c>
      <c r="AC310" s="114" t="s">
        <v>207</v>
      </c>
    </row>
    <row r="311" spans="1:31" x14ac:dyDescent="0.25">
      <c r="A311" s="242" t="s">
        <v>4263</v>
      </c>
      <c r="B311" s="242" t="s">
        <v>4262</v>
      </c>
      <c r="C311" s="242" t="s">
        <v>217</v>
      </c>
      <c r="D311" s="242" t="s">
        <v>1254</v>
      </c>
      <c r="E311" s="243">
        <v>44593</v>
      </c>
      <c r="F311" s="243">
        <v>44778</v>
      </c>
      <c r="G311" s="242">
        <v>2022</v>
      </c>
      <c r="H311" s="116">
        <v>3085</v>
      </c>
      <c r="I311" s="117" t="s">
        <v>207</v>
      </c>
      <c r="J311" s="244">
        <v>45006</v>
      </c>
      <c r="K311" s="245" t="s">
        <v>221</v>
      </c>
      <c r="L311" s="246" t="s">
        <v>207</v>
      </c>
      <c r="M311" s="243">
        <v>44778</v>
      </c>
      <c r="N311" s="242" t="s">
        <v>4261</v>
      </c>
      <c r="O311" s="242" t="s">
        <v>4260</v>
      </c>
      <c r="P311" s="242" t="s">
        <v>267</v>
      </c>
      <c r="Q311" s="242" t="s">
        <v>855</v>
      </c>
      <c r="R311" s="242" t="s">
        <v>247</v>
      </c>
      <c r="S311" s="119" t="s">
        <v>209</v>
      </c>
      <c r="T311" s="118" t="s">
        <v>4259</v>
      </c>
      <c r="U311" s="117" t="s">
        <v>207</v>
      </c>
      <c r="V311" s="115">
        <v>0</v>
      </c>
      <c r="W311" s="115">
        <v>0</v>
      </c>
      <c r="X311" s="115">
        <v>0</v>
      </c>
      <c r="Y311" s="115">
        <v>0</v>
      </c>
      <c r="Z311" s="115">
        <v>0</v>
      </c>
      <c r="AA311" s="115">
        <v>0</v>
      </c>
      <c r="AB311" s="115">
        <v>3085</v>
      </c>
      <c r="AC311" s="114" t="s">
        <v>207</v>
      </c>
    </row>
    <row r="312" spans="1:31" x14ac:dyDescent="0.25">
      <c r="A312" s="242" t="s">
        <v>2079</v>
      </c>
      <c r="B312" s="242" t="s">
        <v>2077</v>
      </c>
      <c r="C312" s="242" t="s">
        <v>258</v>
      </c>
      <c r="D312" s="242" t="s">
        <v>1254</v>
      </c>
      <c r="E312" s="243">
        <v>44440</v>
      </c>
      <c r="F312" s="243">
        <v>44804</v>
      </c>
      <c r="G312" s="242">
        <v>2022</v>
      </c>
      <c r="H312" s="116">
        <v>13254</v>
      </c>
      <c r="I312" s="117" t="s">
        <v>207</v>
      </c>
      <c r="J312" s="244">
        <v>45006</v>
      </c>
      <c r="K312" s="245" t="s">
        <v>215</v>
      </c>
      <c r="L312" s="244">
        <v>45482</v>
      </c>
      <c r="M312" s="243">
        <v>44804</v>
      </c>
      <c r="N312" s="242" t="s">
        <v>2076</v>
      </c>
      <c r="O312" s="242" t="s">
        <v>2075</v>
      </c>
      <c r="P312" s="242" t="s">
        <v>1258</v>
      </c>
      <c r="Q312" s="242" t="s">
        <v>461</v>
      </c>
      <c r="R312" s="242" t="s">
        <v>247</v>
      </c>
      <c r="S312" s="119" t="s">
        <v>209</v>
      </c>
      <c r="T312" s="118" t="s">
        <v>2074</v>
      </c>
      <c r="U312" s="117" t="s">
        <v>207</v>
      </c>
      <c r="V312" s="115">
        <v>0</v>
      </c>
      <c r="W312" s="115">
        <v>0</v>
      </c>
      <c r="X312" s="115">
        <v>0</v>
      </c>
      <c r="Y312" s="115">
        <v>0</v>
      </c>
      <c r="Z312" s="115">
        <v>0</v>
      </c>
      <c r="AA312" s="115">
        <v>13254</v>
      </c>
      <c r="AB312" s="115">
        <v>0</v>
      </c>
      <c r="AC312" s="114" t="s">
        <v>207</v>
      </c>
    </row>
    <row r="313" spans="1:31" x14ac:dyDescent="0.25">
      <c r="A313" s="242" t="s">
        <v>1618</v>
      </c>
      <c r="B313" s="242" t="s">
        <v>1617</v>
      </c>
      <c r="C313" s="242" t="s">
        <v>503</v>
      </c>
      <c r="D313" s="242" t="s">
        <v>1254</v>
      </c>
      <c r="E313" s="244">
        <v>44894</v>
      </c>
      <c r="F313" s="244">
        <v>44933</v>
      </c>
      <c r="G313" s="242">
        <v>2023</v>
      </c>
      <c r="H313" s="116">
        <v>132823</v>
      </c>
      <c r="I313" s="117" t="s">
        <v>207</v>
      </c>
      <c r="J313" s="244">
        <v>45006</v>
      </c>
      <c r="K313" s="245" t="s">
        <v>215</v>
      </c>
      <c r="L313" s="246">
        <v>45300</v>
      </c>
      <c r="M313" s="244">
        <v>44933</v>
      </c>
      <c r="N313" s="242" t="s">
        <v>1616</v>
      </c>
      <c r="O313" s="242" t="s">
        <v>1578</v>
      </c>
      <c r="P313" s="242" t="s">
        <v>267</v>
      </c>
      <c r="Q313" s="242" t="s">
        <v>500</v>
      </c>
      <c r="R313" s="242" t="s">
        <v>210</v>
      </c>
      <c r="S313" s="119" t="s">
        <v>209</v>
      </c>
      <c r="T313" s="118" t="s">
        <v>1615</v>
      </c>
      <c r="U313" s="117" t="s">
        <v>207</v>
      </c>
      <c r="V313" s="115">
        <v>0</v>
      </c>
      <c r="W313" s="115">
        <v>0</v>
      </c>
      <c r="X313" s="115">
        <v>0</v>
      </c>
      <c r="Y313" s="115">
        <v>0</v>
      </c>
      <c r="Z313" s="115">
        <v>0</v>
      </c>
      <c r="AA313" s="115">
        <v>128004</v>
      </c>
      <c r="AB313" s="115">
        <v>0</v>
      </c>
      <c r="AC313" s="114" t="s">
        <v>207</v>
      </c>
      <c r="AD313" s="115"/>
      <c r="AE313" s="114"/>
    </row>
    <row r="314" spans="1:31" x14ac:dyDescent="0.25">
      <c r="A314" s="242" t="s">
        <v>3261</v>
      </c>
      <c r="B314" s="242" t="s">
        <v>3259</v>
      </c>
      <c r="C314" s="242" t="s">
        <v>229</v>
      </c>
      <c r="D314" s="242" t="s">
        <v>1254</v>
      </c>
      <c r="E314" s="243">
        <v>44378</v>
      </c>
      <c r="F314" s="243">
        <v>44742</v>
      </c>
      <c r="G314" s="242">
        <v>2022</v>
      </c>
      <c r="H314" s="116">
        <v>9945</v>
      </c>
      <c r="I314" s="116">
        <v>1913</v>
      </c>
      <c r="J314" s="244">
        <v>44992</v>
      </c>
      <c r="K314" s="245" t="s">
        <v>221</v>
      </c>
      <c r="L314" s="246" t="s">
        <v>207</v>
      </c>
      <c r="M314" s="243">
        <v>44742</v>
      </c>
      <c r="N314" s="242" t="s">
        <v>3258</v>
      </c>
      <c r="O314" s="242" t="s">
        <v>3257</v>
      </c>
      <c r="P314" s="242" t="s">
        <v>1272</v>
      </c>
      <c r="Q314" s="242" t="s">
        <v>211</v>
      </c>
      <c r="R314" s="242" t="s">
        <v>210</v>
      </c>
      <c r="S314" s="119" t="s">
        <v>209</v>
      </c>
      <c r="T314" s="118" t="s">
        <v>3256</v>
      </c>
      <c r="U314" s="115">
        <v>0</v>
      </c>
      <c r="V314" s="115">
        <v>0</v>
      </c>
      <c r="W314" s="115">
        <v>0</v>
      </c>
      <c r="X314" s="115">
        <v>0</v>
      </c>
      <c r="Y314" s="115">
        <v>0</v>
      </c>
      <c r="Z314" s="115">
        <v>0</v>
      </c>
      <c r="AA314" s="115">
        <v>6872</v>
      </c>
      <c r="AB314" s="115">
        <v>0</v>
      </c>
      <c r="AC314" s="114" t="s">
        <v>207</v>
      </c>
      <c r="AD314" s="115"/>
      <c r="AE314" s="114"/>
    </row>
    <row r="315" spans="1:31" x14ac:dyDescent="0.25">
      <c r="A315" s="242" t="s">
        <v>1742</v>
      </c>
      <c r="B315" s="242" t="s">
        <v>1740</v>
      </c>
      <c r="C315" s="242" t="s">
        <v>258</v>
      </c>
      <c r="D315" s="242" t="s">
        <v>1254</v>
      </c>
      <c r="E315" s="244">
        <v>44501</v>
      </c>
      <c r="F315" s="244">
        <v>44865</v>
      </c>
      <c r="G315" s="242">
        <v>2022</v>
      </c>
      <c r="H315" s="116">
        <v>65587</v>
      </c>
      <c r="I315" s="117" t="s">
        <v>207</v>
      </c>
      <c r="J315" s="244">
        <v>44992</v>
      </c>
      <c r="K315" s="245" t="s">
        <v>215</v>
      </c>
      <c r="L315" s="244">
        <v>45377</v>
      </c>
      <c r="M315" s="244">
        <v>44865</v>
      </c>
      <c r="N315" s="242" t="s">
        <v>1739</v>
      </c>
      <c r="O315" s="242" t="s">
        <v>289</v>
      </c>
      <c r="P315" s="242" t="s">
        <v>1610</v>
      </c>
      <c r="Q315" s="242" t="s">
        <v>318</v>
      </c>
      <c r="R315" s="242" t="s">
        <v>247</v>
      </c>
      <c r="S315" s="119" t="s">
        <v>209</v>
      </c>
      <c r="T315" s="118" t="s">
        <v>1738</v>
      </c>
      <c r="U315" s="117" t="s">
        <v>207</v>
      </c>
      <c r="V315" s="115">
        <v>0</v>
      </c>
      <c r="W315" s="115">
        <v>0</v>
      </c>
      <c r="X315" s="115">
        <v>0</v>
      </c>
      <c r="Y315" s="115">
        <v>0</v>
      </c>
      <c r="Z315" s="115">
        <v>0</v>
      </c>
      <c r="AA315" s="115">
        <v>24028</v>
      </c>
      <c r="AB315" s="115">
        <v>0</v>
      </c>
      <c r="AC315" s="114" t="s">
        <v>207</v>
      </c>
    </row>
    <row r="316" spans="1:31" x14ac:dyDescent="0.25">
      <c r="A316" s="242" t="s">
        <v>1690</v>
      </c>
      <c r="B316" s="242" t="s">
        <v>1686</v>
      </c>
      <c r="C316" s="242" t="s">
        <v>229</v>
      </c>
      <c r="D316" s="242" t="s">
        <v>1254</v>
      </c>
      <c r="E316" s="244">
        <v>44447</v>
      </c>
      <c r="F316" s="244">
        <v>44628</v>
      </c>
      <c r="G316" s="242">
        <v>2022</v>
      </c>
      <c r="H316" s="116">
        <v>245425</v>
      </c>
      <c r="I316" s="117">
        <v>21386</v>
      </c>
      <c r="J316" s="244">
        <v>44992</v>
      </c>
      <c r="K316" s="245" t="s">
        <v>221</v>
      </c>
      <c r="L316" s="246" t="s">
        <v>207</v>
      </c>
      <c r="M316" s="244">
        <v>44628</v>
      </c>
      <c r="N316" s="242" t="s">
        <v>1685</v>
      </c>
      <c r="O316" s="242" t="s">
        <v>1684</v>
      </c>
      <c r="P316" s="242" t="s">
        <v>1272</v>
      </c>
      <c r="Q316" s="242" t="s">
        <v>536</v>
      </c>
      <c r="R316" s="242" t="s">
        <v>247</v>
      </c>
      <c r="S316" s="119" t="s">
        <v>209</v>
      </c>
      <c r="T316" s="118" t="s">
        <v>1683</v>
      </c>
      <c r="U316" s="115">
        <v>0</v>
      </c>
      <c r="V316" s="115">
        <v>0</v>
      </c>
      <c r="W316" s="115">
        <v>0</v>
      </c>
      <c r="X316" s="115">
        <v>0</v>
      </c>
      <c r="Y316" s="115">
        <v>0</v>
      </c>
      <c r="Z316" s="115">
        <v>0</v>
      </c>
      <c r="AA316" s="115">
        <v>154903</v>
      </c>
      <c r="AB316" s="115">
        <v>1222</v>
      </c>
      <c r="AC316" s="114" t="s">
        <v>207</v>
      </c>
    </row>
    <row r="317" spans="1:31" x14ac:dyDescent="0.25">
      <c r="A317" s="242" t="s">
        <v>3189</v>
      </c>
      <c r="B317" s="242" t="s">
        <v>3188</v>
      </c>
      <c r="C317" s="242" t="s">
        <v>229</v>
      </c>
      <c r="D317" s="242" t="s">
        <v>1254</v>
      </c>
      <c r="E317" s="243">
        <v>44371</v>
      </c>
      <c r="F317" s="243">
        <v>44735</v>
      </c>
      <c r="G317" s="242">
        <v>2022</v>
      </c>
      <c r="H317" s="116">
        <v>713529</v>
      </c>
      <c r="I317" s="116">
        <v>79450</v>
      </c>
      <c r="J317" s="244">
        <v>44978</v>
      </c>
      <c r="K317" s="245" t="s">
        <v>221</v>
      </c>
      <c r="L317" s="246" t="s">
        <v>207</v>
      </c>
      <c r="M317" s="243">
        <v>44735</v>
      </c>
      <c r="N317" s="242" t="s">
        <v>3187</v>
      </c>
      <c r="O317" s="242" t="s">
        <v>3178</v>
      </c>
      <c r="P317" s="242" t="s">
        <v>1272</v>
      </c>
      <c r="Q317" s="242" t="s">
        <v>2989</v>
      </c>
      <c r="R317" s="242" t="s">
        <v>247</v>
      </c>
      <c r="S317" s="119" t="s">
        <v>209</v>
      </c>
      <c r="T317" s="118" t="s">
        <v>3186</v>
      </c>
      <c r="U317" s="115">
        <v>0</v>
      </c>
      <c r="V317" s="115">
        <v>0</v>
      </c>
      <c r="W317" s="115">
        <v>0</v>
      </c>
      <c r="X317" s="115">
        <v>0</v>
      </c>
      <c r="Y317" s="115">
        <v>0</v>
      </c>
      <c r="Z317" s="115">
        <v>0</v>
      </c>
      <c r="AA317" s="115">
        <v>226271</v>
      </c>
      <c r="AB317" s="115">
        <v>70258</v>
      </c>
      <c r="AC317" s="114" t="s">
        <v>207</v>
      </c>
    </row>
    <row r="318" spans="1:31" x14ac:dyDescent="0.25">
      <c r="A318" s="242" t="s">
        <v>2593</v>
      </c>
      <c r="B318" s="242" t="s">
        <v>2591</v>
      </c>
      <c r="C318" s="242" t="s">
        <v>229</v>
      </c>
      <c r="D318" s="242" t="s">
        <v>1254</v>
      </c>
      <c r="E318" s="244">
        <v>44050</v>
      </c>
      <c r="F318" s="244">
        <v>44414</v>
      </c>
      <c r="G318" s="242">
        <v>2021</v>
      </c>
      <c r="H318" s="116">
        <v>45607</v>
      </c>
      <c r="I318" s="117">
        <v>8023</v>
      </c>
      <c r="J318" s="244">
        <v>44978</v>
      </c>
      <c r="K318" s="245" t="s">
        <v>221</v>
      </c>
      <c r="L318" s="246" t="s">
        <v>207</v>
      </c>
      <c r="M318" s="244">
        <v>44414</v>
      </c>
      <c r="N318" s="242" t="s">
        <v>2590</v>
      </c>
      <c r="O318" s="242" t="s">
        <v>2589</v>
      </c>
      <c r="P318" s="242" t="s">
        <v>1258</v>
      </c>
      <c r="Q318" s="242" t="s">
        <v>461</v>
      </c>
      <c r="R318" s="242" t="s">
        <v>247</v>
      </c>
      <c r="S318" s="119" t="s">
        <v>209</v>
      </c>
      <c r="T318" s="118" t="s">
        <v>2588</v>
      </c>
      <c r="U318" s="115">
        <v>0</v>
      </c>
      <c r="V318" s="115">
        <v>0</v>
      </c>
      <c r="W318" s="115">
        <v>0</v>
      </c>
      <c r="X318" s="115">
        <v>0</v>
      </c>
      <c r="Y318" s="115">
        <v>0</v>
      </c>
      <c r="Z318" s="115">
        <v>0</v>
      </c>
      <c r="AA318" s="115">
        <v>33074</v>
      </c>
      <c r="AB318" s="115">
        <v>4194</v>
      </c>
      <c r="AC318" s="114" t="s">
        <v>207</v>
      </c>
    </row>
    <row r="319" spans="1:31" x14ac:dyDescent="0.25">
      <c r="A319" s="242" t="s">
        <v>1748</v>
      </c>
      <c r="B319" s="242" t="s">
        <v>1746</v>
      </c>
      <c r="C319" s="242" t="s">
        <v>258</v>
      </c>
      <c r="D319" s="242" t="s">
        <v>1254</v>
      </c>
      <c r="E319" s="244">
        <v>44501</v>
      </c>
      <c r="F319" s="244">
        <v>44865</v>
      </c>
      <c r="G319" s="242">
        <v>2022</v>
      </c>
      <c r="H319" s="116">
        <v>41618</v>
      </c>
      <c r="I319" s="117" t="s">
        <v>207</v>
      </c>
      <c r="J319" s="244">
        <v>44978</v>
      </c>
      <c r="K319" s="245" t="s">
        <v>215</v>
      </c>
      <c r="L319" s="244">
        <v>45433</v>
      </c>
      <c r="M319" s="244">
        <v>44865</v>
      </c>
      <c r="N319" s="242" t="s">
        <v>1745</v>
      </c>
      <c r="O319" s="242" t="s">
        <v>289</v>
      </c>
      <c r="P319" s="242" t="s">
        <v>1610</v>
      </c>
      <c r="Q319" s="242" t="s">
        <v>461</v>
      </c>
      <c r="R319" s="242" t="s">
        <v>247</v>
      </c>
      <c r="S319" s="119" t="s">
        <v>209</v>
      </c>
      <c r="T319" s="118" t="s">
        <v>1744</v>
      </c>
      <c r="U319" s="117" t="s">
        <v>207</v>
      </c>
      <c r="V319" s="115">
        <v>0</v>
      </c>
      <c r="W319" s="115">
        <v>0</v>
      </c>
      <c r="X319" s="115">
        <v>0</v>
      </c>
      <c r="Y319" s="115">
        <v>0</v>
      </c>
      <c r="Z319" s="115">
        <v>0</v>
      </c>
      <c r="AA319" s="115">
        <v>6517</v>
      </c>
      <c r="AB319" s="115">
        <v>35000</v>
      </c>
      <c r="AC319" s="114" t="s">
        <v>207</v>
      </c>
    </row>
    <row r="320" spans="1:31" x14ac:dyDescent="0.25">
      <c r="A320" s="242" t="s">
        <v>1419</v>
      </c>
      <c r="B320" s="242" t="s">
        <v>1417</v>
      </c>
      <c r="C320" s="242" t="s">
        <v>217</v>
      </c>
      <c r="D320" s="242" t="s">
        <v>1254</v>
      </c>
      <c r="E320" s="243">
        <v>44228</v>
      </c>
      <c r="F320" s="243">
        <v>44592</v>
      </c>
      <c r="G320" s="242">
        <v>2022</v>
      </c>
      <c r="H320" s="116">
        <v>15734</v>
      </c>
      <c r="I320" s="117" t="s">
        <v>207</v>
      </c>
      <c r="J320" s="246">
        <v>44978</v>
      </c>
      <c r="K320" s="245" t="s">
        <v>215</v>
      </c>
      <c r="L320" s="246">
        <v>45608</v>
      </c>
      <c r="M320" s="243">
        <v>44592</v>
      </c>
      <c r="N320" s="242" t="s">
        <v>1416</v>
      </c>
      <c r="O320" s="242" t="s">
        <v>1415</v>
      </c>
      <c r="P320" s="242" t="s">
        <v>1258</v>
      </c>
      <c r="Q320" s="242" t="s">
        <v>211</v>
      </c>
      <c r="R320" s="242" t="s">
        <v>210</v>
      </c>
      <c r="S320" s="119" t="s">
        <v>209</v>
      </c>
      <c r="T320" s="118" t="s">
        <v>1414</v>
      </c>
      <c r="U320" s="117" t="s">
        <v>207</v>
      </c>
      <c r="V320" s="115">
        <v>0</v>
      </c>
      <c r="W320" s="115">
        <v>0</v>
      </c>
      <c r="X320" s="115">
        <v>0</v>
      </c>
      <c r="Y320" s="115">
        <v>0</v>
      </c>
      <c r="Z320" s="115">
        <v>0</v>
      </c>
      <c r="AA320" s="115">
        <v>15734</v>
      </c>
      <c r="AB320" s="115">
        <v>0</v>
      </c>
      <c r="AC320" s="114" t="s">
        <v>207</v>
      </c>
    </row>
    <row r="321" spans="1:29" x14ac:dyDescent="0.25">
      <c r="A321" s="242" t="s">
        <v>3597</v>
      </c>
      <c r="B321" s="242" t="s">
        <v>3596</v>
      </c>
      <c r="C321" s="242" t="s">
        <v>229</v>
      </c>
      <c r="D321" s="242" t="s">
        <v>1254</v>
      </c>
      <c r="E321" s="243">
        <v>44151</v>
      </c>
      <c r="F321" s="243">
        <v>44515</v>
      </c>
      <c r="G321" s="242">
        <v>2021</v>
      </c>
      <c r="H321" s="116">
        <v>1620</v>
      </c>
      <c r="I321" s="116">
        <v>180</v>
      </c>
      <c r="J321" s="244">
        <v>44964</v>
      </c>
      <c r="K321" s="245" t="s">
        <v>221</v>
      </c>
      <c r="L321" s="246" t="s">
        <v>207</v>
      </c>
      <c r="M321" s="243">
        <v>44515</v>
      </c>
      <c r="N321" s="242" t="s">
        <v>3595</v>
      </c>
      <c r="O321" s="242" t="s">
        <v>3594</v>
      </c>
      <c r="P321" s="242" t="s">
        <v>1272</v>
      </c>
      <c r="Q321" s="242" t="s">
        <v>211</v>
      </c>
      <c r="R321" s="242" t="s">
        <v>210</v>
      </c>
      <c r="S321" s="119" t="s">
        <v>209</v>
      </c>
      <c r="T321" s="118" t="s">
        <v>3593</v>
      </c>
      <c r="U321" s="115">
        <v>0</v>
      </c>
      <c r="V321" s="115">
        <v>0</v>
      </c>
      <c r="W321" s="115">
        <v>0</v>
      </c>
      <c r="X321" s="115">
        <v>0</v>
      </c>
      <c r="Y321" s="115">
        <v>0</v>
      </c>
      <c r="Z321" s="115">
        <v>0</v>
      </c>
      <c r="AA321" s="115">
        <v>0</v>
      </c>
      <c r="AB321" s="115">
        <v>0</v>
      </c>
      <c r="AC321" s="114" t="s">
        <v>207</v>
      </c>
    </row>
    <row r="322" spans="1:29" x14ac:dyDescent="0.25">
      <c r="A322" s="242" t="s">
        <v>3559</v>
      </c>
      <c r="B322" s="242" t="s">
        <v>3557</v>
      </c>
      <c r="C322" s="242" t="s">
        <v>217</v>
      </c>
      <c r="D322" s="242" t="s">
        <v>1254</v>
      </c>
      <c r="E322" s="243">
        <v>44197</v>
      </c>
      <c r="F322" s="243">
        <v>44561</v>
      </c>
      <c r="G322" s="242">
        <v>2021</v>
      </c>
      <c r="H322" s="116">
        <v>16676</v>
      </c>
      <c r="I322" s="117" t="s">
        <v>207</v>
      </c>
      <c r="J322" s="244">
        <v>44964</v>
      </c>
      <c r="K322" s="245" t="s">
        <v>215</v>
      </c>
      <c r="L322" s="244">
        <v>45433</v>
      </c>
      <c r="M322" s="243">
        <v>44561</v>
      </c>
      <c r="N322" s="242" t="s">
        <v>3556</v>
      </c>
      <c r="O322" s="242" t="s">
        <v>297</v>
      </c>
      <c r="P322" s="242" t="s">
        <v>220</v>
      </c>
      <c r="Q322" s="242" t="s">
        <v>279</v>
      </c>
      <c r="R322" s="242" t="s">
        <v>247</v>
      </c>
      <c r="S322" s="119" t="s">
        <v>209</v>
      </c>
      <c r="T322" s="118" t="s">
        <v>3554</v>
      </c>
      <c r="U322" s="117" t="s">
        <v>207</v>
      </c>
      <c r="V322" s="115">
        <v>0</v>
      </c>
      <c r="W322" s="115">
        <v>0</v>
      </c>
      <c r="X322" s="115">
        <v>0</v>
      </c>
      <c r="Y322" s="115">
        <v>0</v>
      </c>
      <c r="Z322" s="115">
        <v>0</v>
      </c>
      <c r="AA322" s="115">
        <v>16676</v>
      </c>
      <c r="AB322" s="115">
        <v>0</v>
      </c>
      <c r="AC322" s="114" t="s">
        <v>207</v>
      </c>
    </row>
    <row r="323" spans="1:29" x14ac:dyDescent="0.25">
      <c r="A323" s="242" t="s">
        <v>3420</v>
      </c>
      <c r="B323" s="242" t="s">
        <v>3419</v>
      </c>
      <c r="C323" s="242" t="s">
        <v>217</v>
      </c>
      <c r="D323" s="242" t="s">
        <v>1254</v>
      </c>
      <c r="E323" s="243">
        <v>44501</v>
      </c>
      <c r="F323" s="243">
        <v>44865</v>
      </c>
      <c r="G323" s="242">
        <v>2022</v>
      </c>
      <c r="H323" s="116">
        <v>14908</v>
      </c>
      <c r="I323" s="117" t="s">
        <v>207</v>
      </c>
      <c r="J323" s="244">
        <v>44964</v>
      </c>
      <c r="K323" s="245" t="s">
        <v>221</v>
      </c>
      <c r="L323" s="246" t="s">
        <v>207</v>
      </c>
      <c r="M323" s="243">
        <v>44865</v>
      </c>
      <c r="N323" s="242" t="s">
        <v>392</v>
      </c>
      <c r="O323" s="242" t="s">
        <v>3418</v>
      </c>
      <c r="P323" s="242" t="s">
        <v>220</v>
      </c>
      <c r="Q323" s="242" t="s">
        <v>391</v>
      </c>
      <c r="R323" s="242" t="s">
        <v>247</v>
      </c>
      <c r="S323" s="119" t="s">
        <v>209</v>
      </c>
      <c r="T323" s="118" t="s">
        <v>3417</v>
      </c>
      <c r="U323" s="117" t="s">
        <v>207</v>
      </c>
      <c r="V323" s="115">
        <v>0</v>
      </c>
      <c r="W323" s="115">
        <v>0</v>
      </c>
      <c r="X323" s="115">
        <v>0</v>
      </c>
      <c r="Y323" s="115">
        <v>0</v>
      </c>
      <c r="Z323" s="115">
        <v>0</v>
      </c>
      <c r="AA323" s="115">
        <v>0</v>
      </c>
      <c r="AB323" s="115">
        <v>14908</v>
      </c>
      <c r="AC323" s="129" t="s">
        <v>207</v>
      </c>
    </row>
    <row r="324" spans="1:29" x14ac:dyDescent="0.25">
      <c r="A324" s="242" t="s">
        <v>2699</v>
      </c>
      <c r="B324" s="242" t="s">
        <v>2695</v>
      </c>
      <c r="C324" s="242" t="s">
        <v>229</v>
      </c>
      <c r="D324" s="242" t="s">
        <v>1254</v>
      </c>
      <c r="E324" s="243">
        <v>43373</v>
      </c>
      <c r="F324" s="243">
        <v>43737</v>
      </c>
      <c r="G324" s="242">
        <v>2019</v>
      </c>
      <c r="H324" s="116">
        <v>13166</v>
      </c>
      <c r="I324" s="116">
        <v>2528</v>
      </c>
      <c r="J324" s="244">
        <v>44964</v>
      </c>
      <c r="K324" s="245" t="s">
        <v>221</v>
      </c>
      <c r="L324" s="246" t="s">
        <v>207</v>
      </c>
      <c r="M324" s="243">
        <v>43737</v>
      </c>
      <c r="N324" s="242" t="s">
        <v>2694</v>
      </c>
      <c r="O324" s="242" t="s">
        <v>1217</v>
      </c>
      <c r="P324" s="242" t="s">
        <v>1272</v>
      </c>
      <c r="Q324" s="242" t="s">
        <v>366</v>
      </c>
      <c r="R324" s="242" t="s">
        <v>247</v>
      </c>
      <c r="S324" s="119" t="s">
        <v>209</v>
      </c>
      <c r="T324" s="118" t="s">
        <v>2693</v>
      </c>
      <c r="U324" s="115">
        <v>0</v>
      </c>
      <c r="V324" s="115">
        <v>1726</v>
      </c>
      <c r="W324" s="115">
        <v>0</v>
      </c>
      <c r="X324" s="115">
        <v>0</v>
      </c>
      <c r="Y324" s="115">
        <v>0</v>
      </c>
      <c r="Z324" s="115">
        <v>0</v>
      </c>
      <c r="AA324" s="115">
        <v>0</v>
      </c>
      <c r="AB324" s="115">
        <v>2127</v>
      </c>
      <c r="AC324" s="114" t="s">
        <v>2698</v>
      </c>
    </row>
    <row r="325" spans="1:29" x14ac:dyDescent="0.25">
      <c r="A325" s="242" t="s">
        <v>2697</v>
      </c>
      <c r="B325" s="242" t="s">
        <v>2695</v>
      </c>
      <c r="C325" s="242" t="s">
        <v>229</v>
      </c>
      <c r="D325" s="242" t="s">
        <v>1254</v>
      </c>
      <c r="E325" s="243">
        <v>43738</v>
      </c>
      <c r="F325" s="243">
        <v>44103</v>
      </c>
      <c r="G325" s="242">
        <v>2020</v>
      </c>
      <c r="H325" s="116">
        <v>24569</v>
      </c>
      <c r="I325" s="134">
        <v>4718</v>
      </c>
      <c r="J325" s="244">
        <v>44964</v>
      </c>
      <c r="K325" s="245" t="s">
        <v>221</v>
      </c>
      <c r="L325" s="246" t="s">
        <v>207</v>
      </c>
      <c r="M325" s="243">
        <v>44103</v>
      </c>
      <c r="N325" s="242" t="s">
        <v>2694</v>
      </c>
      <c r="O325" s="242" t="s">
        <v>1217</v>
      </c>
      <c r="P325" s="242" t="s">
        <v>1272</v>
      </c>
      <c r="Q325" s="242" t="s">
        <v>366</v>
      </c>
      <c r="R325" s="242" t="s">
        <v>247</v>
      </c>
      <c r="S325" s="119" t="s">
        <v>209</v>
      </c>
      <c r="T325" s="118" t="s">
        <v>2693</v>
      </c>
      <c r="U325" s="115">
        <v>0</v>
      </c>
      <c r="V325" s="115">
        <v>0</v>
      </c>
      <c r="W325" s="115">
        <v>0</v>
      </c>
      <c r="X325" s="115">
        <v>0</v>
      </c>
      <c r="Y325" s="115">
        <v>0</v>
      </c>
      <c r="Z325" s="115">
        <v>0</v>
      </c>
      <c r="AA325" s="115">
        <v>0</v>
      </c>
      <c r="AB325" s="115">
        <v>3970</v>
      </c>
      <c r="AC325" s="114" t="s">
        <v>207</v>
      </c>
    </row>
    <row r="326" spans="1:29" ht="31.5" x14ac:dyDescent="0.25">
      <c r="A326" s="242" t="s">
        <v>2696</v>
      </c>
      <c r="B326" s="242" t="s">
        <v>2695</v>
      </c>
      <c r="C326" s="242" t="s">
        <v>229</v>
      </c>
      <c r="D326" s="242" t="s">
        <v>1254</v>
      </c>
      <c r="E326" s="243">
        <v>44104</v>
      </c>
      <c r="F326" s="243">
        <v>44468</v>
      </c>
      <c r="G326" s="123" t="s">
        <v>207</v>
      </c>
      <c r="H326" s="123" t="s">
        <v>207</v>
      </c>
      <c r="I326" s="123" t="s">
        <v>207</v>
      </c>
      <c r="J326" s="244">
        <v>44964</v>
      </c>
      <c r="K326" s="246" t="s">
        <v>207</v>
      </c>
      <c r="L326" s="246" t="s">
        <v>207</v>
      </c>
      <c r="M326" s="123" t="s">
        <v>207</v>
      </c>
      <c r="N326" s="242" t="s">
        <v>2694</v>
      </c>
      <c r="O326" s="242" t="s">
        <v>1217</v>
      </c>
      <c r="P326" s="242" t="s">
        <v>1272</v>
      </c>
      <c r="Q326" s="242" t="s">
        <v>366</v>
      </c>
      <c r="R326" s="242" t="s">
        <v>247</v>
      </c>
      <c r="S326" s="119" t="s">
        <v>209</v>
      </c>
      <c r="T326" s="118" t="s">
        <v>2693</v>
      </c>
      <c r="U326" s="123" t="s">
        <v>207</v>
      </c>
      <c r="V326" s="115">
        <v>0</v>
      </c>
      <c r="W326" s="115">
        <v>0</v>
      </c>
      <c r="X326" s="115">
        <v>0</v>
      </c>
      <c r="Y326" s="115">
        <v>0</v>
      </c>
      <c r="Z326" s="115">
        <v>0</v>
      </c>
      <c r="AA326" s="115">
        <v>0</v>
      </c>
      <c r="AB326" s="115">
        <v>0</v>
      </c>
      <c r="AC326" s="114" t="s">
        <v>2692</v>
      </c>
    </row>
    <row r="327" spans="1:29" x14ac:dyDescent="0.25">
      <c r="A327" s="242" t="s">
        <v>2549</v>
      </c>
      <c r="B327" s="242" t="s">
        <v>2547</v>
      </c>
      <c r="C327" s="242" t="s">
        <v>217</v>
      </c>
      <c r="D327" s="242" t="s">
        <v>1254</v>
      </c>
      <c r="E327" s="243">
        <v>44348</v>
      </c>
      <c r="F327" s="243">
        <v>44712</v>
      </c>
      <c r="G327" s="242">
        <v>2022</v>
      </c>
      <c r="H327" s="116">
        <v>8470</v>
      </c>
      <c r="I327" s="117" t="s">
        <v>207</v>
      </c>
      <c r="J327" s="244">
        <v>44964</v>
      </c>
      <c r="K327" s="245" t="s">
        <v>215</v>
      </c>
      <c r="L327" s="244">
        <v>45377</v>
      </c>
      <c r="M327" s="243">
        <v>44712</v>
      </c>
      <c r="N327" s="242" t="s">
        <v>2546</v>
      </c>
      <c r="O327" s="242" t="s">
        <v>2545</v>
      </c>
      <c r="P327" s="242" t="s">
        <v>220</v>
      </c>
      <c r="Q327" s="242" t="s">
        <v>279</v>
      </c>
      <c r="R327" s="242" t="s">
        <v>247</v>
      </c>
      <c r="S327" s="119" t="s">
        <v>209</v>
      </c>
      <c r="T327" s="118" t="s">
        <v>2544</v>
      </c>
      <c r="U327" s="117" t="s">
        <v>207</v>
      </c>
      <c r="V327" s="115">
        <v>0</v>
      </c>
      <c r="W327" s="115">
        <v>0</v>
      </c>
      <c r="X327" s="115">
        <v>0</v>
      </c>
      <c r="Y327" s="115">
        <v>0</v>
      </c>
      <c r="Z327" s="115">
        <v>0</v>
      </c>
      <c r="AA327" s="115">
        <v>0</v>
      </c>
      <c r="AB327" s="115">
        <v>8470</v>
      </c>
      <c r="AC327" s="114" t="s">
        <v>207</v>
      </c>
    </row>
    <row r="328" spans="1:29" x14ac:dyDescent="0.25">
      <c r="A328" s="242" t="s">
        <v>2502</v>
      </c>
      <c r="B328" s="242" t="s">
        <v>2500</v>
      </c>
      <c r="C328" s="242" t="s">
        <v>217</v>
      </c>
      <c r="D328" s="242" t="s">
        <v>1254</v>
      </c>
      <c r="E328" s="243">
        <v>44287</v>
      </c>
      <c r="F328" s="243">
        <v>44651</v>
      </c>
      <c r="G328" s="242">
        <v>2022</v>
      </c>
      <c r="H328" s="116">
        <v>10727</v>
      </c>
      <c r="I328" s="117" t="s">
        <v>207</v>
      </c>
      <c r="J328" s="244">
        <v>44964</v>
      </c>
      <c r="K328" s="245" t="s">
        <v>215</v>
      </c>
      <c r="L328" s="244">
        <v>45272</v>
      </c>
      <c r="M328" s="243">
        <v>44651</v>
      </c>
      <c r="N328" s="242" t="s">
        <v>2499</v>
      </c>
      <c r="O328" s="242" t="s">
        <v>1464</v>
      </c>
      <c r="P328" s="242" t="s">
        <v>325</v>
      </c>
      <c r="Q328" s="242" t="s">
        <v>279</v>
      </c>
      <c r="R328" s="242" t="s">
        <v>247</v>
      </c>
      <c r="S328" s="119" t="s">
        <v>209</v>
      </c>
      <c r="T328" s="118" t="s">
        <v>2498</v>
      </c>
      <c r="U328" s="117" t="s">
        <v>207</v>
      </c>
      <c r="V328" s="115">
        <v>0</v>
      </c>
      <c r="W328" s="115">
        <v>0</v>
      </c>
      <c r="X328" s="115">
        <v>0</v>
      </c>
      <c r="Y328" s="115">
        <v>0</v>
      </c>
      <c r="Z328" s="115">
        <v>0</v>
      </c>
      <c r="AA328" s="115">
        <v>0</v>
      </c>
      <c r="AB328" s="115">
        <v>10727</v>
      </c>
      <c r="AC328" s="114" t="s">
        <v>207</v>
      </c>
    </row>
    <row r="329" spans="1:29" x14ac:dyDescent="0.25">
      <c r="A329" s="242" t="s">
        <v>1954</v>
      </c>
      <c r="B329" s="242" t="s">
        <v>1952</v>
      </c>
      <c r="C329" s="242" t="s">
        <v>258</v>
      </c>
      <c r="D329" s="242" t="s">
        <v>1254</v>
      </c>
      <c r="E329" s="244">
        <v>44363</v>
      </c>
      <c r="F329" s="244">
        <v>44727</v>
      </c>
      <c r="G329" s="242">
        <v>2022</v>
      </c>
      <c r="H329" s="116">
        <v>19398</v>
      </c>
      <c r="I329" s="117" t="s">
        <v>207</v>
      </c>
      <c r="J329" s="244">
        <v>44964</v>
      </c>
      <c r="K329" s="245" t="s">
        <v>215</v>
      </c>
      <c r="L329" s="244">
        <v>45335</v>
      </c>
      <c r="M329" s="244">
        <v>44727</v>
      </c>
      <c r="N329" s="242" t="s">
        <v>1951</v>
      </c>
      <c r="O329" s="242" t="s">
        <v>1632</v>
      </c>
      <c r="P329" s="242" t="s">
        <v>220</v>
      </c>
      <c r="Q329" s="242" t="s">
        <v>288</v>
      </c>
      <c r="R329" s="242" t="s">
        <v>247</v>
      </c>
      <c r="S329" s="119" t="s">
        <v>209</v>
      </c>
      <c r="T329" s="118" t="s">
        <v>1950</v>
      </c>
      <c r="U329" s="117" t="s">
        <v>207</v>
      </c>
      <c r="V329" s="115">
        <v>0</v>
      </c>
      <c r="W329" s="115">
        <v>0</v>
      </c>
      <c r="X329" s="115">
        <v>0</v>
      </c>
      <c r="Y329" s="115">
        <v>0</v>
      </c>
      <c r="Z329" s="115">
        <v>0</v>
      </c>
      <c r="AA329" s="115">
        <v>0</v>
      </c>
      <c r="AB329" s="115">
        <v>19398</v>
      </c>
      <c r="AC329" s="114" t="s">
        <v>207</v>
      </c>
    </row>
    <row r="330" spans="1:29" x14ac:dyDescent="0.25">
      <c r="A330" s="242" t="s">
        <v>4551</v>
      </c>
      <c r="B330" s="242" t="s">
        <v>4545</v>
      </c>
      <c r="C330" s="242" t="s">
        <v>229</v>
      </c>
      <c r="D330" s="242" t="s">
        <v>1254</v>
      </c>
      <c r="E330" s="243">
        <v>42461</v>
      </c>
      <c r="F330" s="243">
        <v>42825</v>
      </c>
      <c r="G330" s="242">
        <v>2017</v>
      </c>
      <c r="H330" s="116">
        <v>3624</v>
      </c>
      <c r="I330" s="116">
        <v>573</v>
      </c>
      <c r="J330" s="244">
        <v>44950</v>
      </c>
      <c r="K330" s="245" t="s">
        <v>221</v>
      </c>
      <c r="L330" s="246" t="s">
        <v>207</v>
      </c>
      <c r="M330" s="243">
        <v>42825</v>
      </c>
      <c r="N330" s="242" t="s">
        <v>4544</v>
      </c>
      <c r="O330" s="242" t="s">
        <v>677</v>
      </c>
      <c r="P330" s="242" t="s">
        <v>1258</v>
      </c>
      <c r="Q330" s="242" t="s">
        <v>211</v>
      </c>
      <c r="R330" s="242" t="s">
        <v>210</v>
      </c>
      <c r="S330" s="119" t="s">
        <v>209</v>
      </c>
      <c r="T330" s="118" t="s">
        <v>4543</v>
      </c>
      <c r="U330" s="115">
        <v>0</v>
      </c>
      <c r="V330" s="115">
        <v>0</v>
      </c>
      <c r="W330" s="115">
        <v>0</v>
      </c>
      <c r="X330" s="115">
        <v>0</v>
      </c>
      <c r="Y330" s="115">
        <v>0</v>
      </c>
      <c r="Z330" s="115">
        <v>0</v>
      </c>
      <c r="AA330" s="115">
        <v>0</v>
      </c>
      <c r="AB330" s="115">
        <v>0</v>
      </c>
      <c r="AC330" s="114" t="s">
        <v>207</v>
      </c>
    </row>
    <row r="331" spans="1:29" x14ac:dyDescent="0.25">
      <c r="A331" s="242" t="s">
        <v>4550</v>
      </c>
      <c r="B331" s="242" t="s">
        <v>4545</v>
      </c>
      <c r="C331" s="242" t="s">
        <v>229</v>
      </c>
      <c r="D331" s="242" t="s">
        <v>1254</v>
      </c>
      <c r="E331" s="243">
        <v>42826</v>
      </c>
      <c r="F331" s="243">
        <v>43190</v>
      </c>
      <c r="G331" s="242">
        <v>2018</v>
      </c>
      <c r="H331" s="116">
        <v>10331</v>
      </c>
      <c r="I331" s="116">
        <v>1632</v>
      </c>
      <c r="J331" s="244">
        <v>44950</v>
      </c>
      <c r="K331" s="245" t="s">
        <v>221</v>
      </c>
      <c r="L331" s="246" t="s">
        <v>207</v>
      </c>
      <c r="M331" s="243">
        <v>43190</v>
      </c>
      <c r="N331" s="242" t="s">
        <v>4544</v>
      </c>
      <c r="O331" s="242" t="s">
        <v>677</v>
      </c>
      <c r="P331" s="242" t="s">
        <v>1258</v>
      </c>
      <c r="Q331" s="242" t="s">
        <v>211</v>
      </c>
      <c r="R331" s="242" t="s">
        <v>210</v>
      </c>
      <c r="S331" s="119" t="s">
        <v>209</v>
      </c>
      <c r="T331" s="118" t="s">
        <v>4543</v>
      </c>
      <c r="U331" s="115">
        <v>0</v>
      </c>
      <c r="V331" s="115">
        <v>0</v>
      </c>
      <c r="W331" s="115">
        <v>0</v>
      </c>
      <c r="X331" s="115">
        <v>0</v>
      </c>
      <c r="Y331" s="115">
        <v>0</v>
      </c>
      <c r="Z331" s="115">
        <v>0</v>
      </c>
      <c r="AA331" s="115">
        <v>0</v>
      </c>
      <c r="AB331" s="115">
        <v>0</v>
      </c>
      <c r="AC331" s="114" t="s">
        <v>207</v>
      </c>
    </row>
    <row r="332" spans="1:29" x14ac:dyDescent="0.25">
      <c r="A332" s="242" t="s">
        <v>4549</v>
      </c>
      <c r="B332" s="242" t="s">
        <v>4545</v>
      </c>
      <c r="C332" s="242" t="s">
        <v>229</v>
      </c>
      <c r="D332" s="242" t="s">
        <v>1254</v>
      </c>
      <c r="E332" s="243">
        <v>43191</v>
      </c>
      <c r="F332" s="243">
        <v>43555</v>
      </c>
      <c r="G332" s="242">
        <v>2019</v>
      </c>
      <c r="H332" s="116">
        <v>8102</v>
      </c>
      <c r="I332" s="116">
        <v>1280</v>
      </c>
      <c r="J332" s="244">
        <v>44950</v>
      </c>
      <c r="K332" s="245" t="s">
        <v>221</v>
      </c>
      <c r="L332" s="246" t="s">
        <v>207</v>
      </c>
      <c r="M332" s="243">
        <v>43555</v>
      </c>
      <c r="N332" s="242" t="s">
        <v>4544</v>
      </c>
      <c r="O332" s="242" t="s">
        <v>677</v>
      </c>
      <c r="P332" s="242" t="s">
        <v>1258</v>
      </c>
      <c r="Q332" s="242" t="s">
        <v>211</v>
      </c>
      <c r="R332" s="242" t="s">
        <v>210</v>
      </c>
      <c r="S332" s="119" t="s">
        <v>209</v>
      </c>
      <c r="T332" s="118" t="s">
        <v>4543</v>
      </c>
      <c r="U332" s="115">
        <v>0</v>
      </c>
      <c r="V332" s="115">
        <v>0</v>
      </c>
      <c r="W332" s="115">
        <v>0</v>
      </c>
      <c r="X332" s="115">
        <v>0</v>
      </c>
      <c r="Y332" s="115">
        <v>0</v>
      </c>
      <c r="Z332" s="115">
        <v>0</v>
      </c>
      <c r="AA332" s="115">
        <v>0</v>
      </c>
      <c r="AB332" s="115">
        <v>0</v>
      </c>
      <c r="AC332" s="114" t="s">
        <v>207</v>
      </c>
    </row>
    <row r="333" spans="1:29" x14ac:dyDescent="0.25">
      <c r="A333" s="242" t="s">
        <v>4548</v>
      </c>
      <c r="B333" s="242" t="s">
        <v>4545</v>
      </c>
      <c r="C333" s="242" t="s">
        <v>229</v>
      </c>
      <c r="D333" s="242" t="s">
        <v>1254</v>
      </c>
      <c r="E333" s="243">
        <v>43556</v>
      </c>
      <c r="F333" s="243">
        <v>43921</v>
      </c>
      <c r="G333" s="242">
        <v>2020</v>
      </c>
      <c r="H333" s="116">
        <v>8223</v>
      </c>
      <c r="I333" s="116">
        <v>1299</v>
      </c>
      <c r="J333" s="244">
        <v>44950</v>
      </c>
      <c r="K333" s="245" t="s">
        <v>221</v>
      </c>
      <c r="L333" s="246" t="s">
        <v>207</v>
      </c>
      <c r="M333" s="243">
        <v>43921</v>
      </c>
      <c r="N333" s="242" t="s">
        <v>4544</v>
      </c>
      <c r="O333" s="242" t="s">
        <v>677</v>
      </c>
      <c r="P333" s="242" t="s">
        <v>1258</v>
      </c>
      <c r="Q333" s="242" t="s">
        <v>211</v>
      </c>
      <c r="R333" s="242" t="s">
        <v>210</v>
      </c>
      <c r="S333" s="119" t="s">
        <v>209</v>
      </c>
      <c r="T333" s="118" t="s">
        <v>4543</v>
      </c>
      <c r="U333" s="115">
        <v>0</v>
      </c>
      <c r="V333" s="115">
        <v>0</v>
      </c>
      <c r="W333" s="115">
        <v>0</v>
      </c>
      <c r="X333" s="115">
        <v>0</v>
      </c>
      <c r="Y333" s="115">
        <v>0</v>
      </c>
      <c r="Z333" s="115">
        <v>0</v>
      </c>
      <c r="AA333" s="115">
        <v>0</v>
      </c>
      <c r="AB333" s="115">
        <v>0</v>
      </c>
      <c r="AC333" s="114" t="s">
        <v>207</v>
      </c>
    </row>
    <row r="334" spans="1:29" x14ac:dyDescent="0.25">
      <c r="A334" s="242" t="s">
        <v>4547</v>
      </c>
      <c r="B334" s="242" t="s">
        <v>4545</v>
      </c>
      <c r="C334" s="242" t="s">
        <v>229</v>
      </c>
      <c r="D334" s="242" t="s">
        <v>1254</v>
      </c>
      <c r="E334" s="243">
        <v>43922</v>
      </c>
      <c r="F334" s="243">
        <v>44286</v>
      </c>
      <c r="G334" s="242">
        <v>2021</v>
      </c>
      <c r="H334" s="116">
        <v>8260</v>
      </c>
      <c r="I334" s="116">
        <v>1305</v>
      </c>
      <c r="J334" s="244">
        <v>44950</v>
      </c>
      <c r="K334" s="245" t="s">
        <v>221</v>
      </c>
      <c r="L334" s="246" t="s">
        <v>207</v>
      </c>
      <c r="M334" s="243">
        <v>44286</v>
      </c>
      <c r="N334" s="242" t="s">
        <v>4544</v>
      </c>
      <c r="O334" s="242" t="s">
        <v>677</v>
      </c>
      <c r="P334" s="242" t="s">
        <v>1258</v>
      </c>
      <c r="Q334" s="242" t="s">
        <v>211</v>
      </c>
      <c r="R334" s="242" t="s">
        <v>210</v>
      </c>
      <c r="S334" s="119" t="s">
        <v>209</v>
      </c>
      <c r="T334" s="118" t="s">
        <v>4543</v>
      </c>
      <c r="U334" s="115">
        <v>0</v>
      </c>
      <c r="V334" s="115">
        <v>0</v>
      </c>
      <c r="W334" s="115">
        <v>0</v>
      </c>
      <c r="X334" s="115">
        <v>0</v>
      </c>
      <c r="Y334" s="115">
        <v>0</v>
      </c>
      <c r="Z334" s="115">
        <v>0</v>
      </c>
      <c r="AA334" s="115">
        <v>0</v>
      </c>
      <c r="AB334" s="115">
        <v>0</v>
      </c>
      <c r="AC334" s="114" t="s">
        <v>207</v>
      </c>
    </row>
    <row r="335" spans="1:29" x14ac:dyDescent="0.25">
      <c r="A335" s="242" t="s">
        <v>4546</v>
      </c>
      <c r="B335" s="242" t="s">
        <v>4545</v>
      </c>
      <c r="C335" s="242" t="s">
        <v>229</v>
      </c>
      <c r="D335" s="242" t="s">
        <v>1254</v>
      </c>
      <c r="E335" s="243">
        <v>44287</v>
      </c>
      <c r="F335" s="243">
        <v>44651</v>
      </c>
      <c r="G335" s="242">
        <v>2022</v>
      </c>
      <c r="H335" s="116">
        <v>120325</v>
      </c>
      <c r="I335" s="116">
        <v>19011</v>
      </c>
      <c r="J335" s="244">
        <v>44950</v>
      </c>
      <c r="K335" s="245" t="s">
        <v>221</v>
      </c>
      <c r="L335" s="246" t="s">
        <v>207</v>
      </c>
      <c r="M335" s="243">
        <v>44651</v>
      </c>
      <c r="N335" s="242" t="s">
        <v>4544</v>
      </c>
      <c r="O335" s="242" t="s">
        <v>677</v>
      </c>
      <c r="P335" s="242" t="s">
        <v>1258</v>
      </c>
      <c r="Q335" s="242" t="s">
        <v>211</v>
      </c>
      <c r="R335" s="242" t="s">
        <v>210</v>
      </c>
      <c r="S335" s="119" t="s">
        <v>209</v>
      </c>
      <c r="T335" s="118" t="s">
        <v>4543</v>
      </c>
      <c r="U335" s="115">
        <v>0</v>
      </c>
      <c r="V335" s="115">
        <v>0</v>
      </c>
      <c r="W335" s="115">
        <v>0</v>
      </c>
      <c r="X335" s="115">
        <v>0</v>
      </c>
      <c r="Y335" s="115">
        <v>0</v>
      </c>
      <c r="Z335" s="115">
        <v>0</v>
      </c>
      <c r="AA335" s="115">
        <v>35276</v>
      </c>
      <c r="AB335" s="115">
        <v>0</v>
      </c>
      <c r="AC335" s="114" t="s">
        <v>207</v>
      </c>
    </row>
    <row r="336" spans="1:29" ht="31.5" x14ac:dyDescent="0.25">
      <c r="A336" s="242" t="s">
        <v>3599</v>
      </c>
      <c r="B336" s="242" t="s">
        <v>3596</v>
      </c>
      <c r="C336" s="242" t="s">
        <v>229</v>
      </c>
      <c r="D336" s="242" t="s">
        <v>1254</v>
      </c>
      <c r="E336" s="243">
        <v>43785</v>
      </c>
      <c r="F336" s="243">
        <v>44150</v>
      </c>
      <c r="G336" s="117" t="s">
        <v>207</v>
      </c>
      <c r="H336" s="117" t="s">
        <v>207</v>
      </c>
      <c r="I336" s="117" t="s">
        <v>207</v>
      </c>
      <c r="J336" s="244">
        <v>44950</v>
      </c>
      <c r="K336" s="246" t="s">
        <v>207</v>
      </c>
      <c r="L336" s="246" t="s">
        <v>207</v>
      </c>
      <c r="M336" s="117" t="s">
        <v>207</v>
      </c>
      <c r="N336" s="242" t="s">
        <v>3595</v>
      </c>
      <c r="O336" s="242" t="s">
        <v>3594</v>
      </c>
      <c r="P336" s="242" t="s">
        <v>1272</v>
      </c>
      <c r="Q336" s="242" t="s">
        <v>211</v>
      </c>
      <c r="R336" s="242" t="s">
        <v>210</v>
      </c>
      <c r="S336" s="119" t="s">
        <v>209</v>
      </c>
      <c r="T336" s="118" t="s">
        <v>3593</v>
      </c>
      <c r="U336" s="117" t="s">
        <v>207</v>
      </c>
      <c r="V336" s="115">
        <v>0</v>
      </c>
      <c r="W336" s="115">
        <v>0</v>
      </c>
      <c r="X336" s="115">
        <v>0</v>
      </c>
      <c r="Y336" s="115">
        <v>0</v>
      </c>
      <c r="Z336" s="115">
        <v>0</v>
      </c>
      <c r="AA336" s="115">
        <v>0</v>
      </c>
      <c r="AB336" s="115">
        <v>0</v>
      </c>
      <c r="AC336" s="114" t="s">
        <v>3598</v>
      </c>
    </row>
    <row r="337" spans="1:29" x14ac:dyDescent="0.25">
      <c r="A337" s="242" t="s">
        <v>1824</v>
      </c>
      <c r="B337" s="242" t="s">
        <v>1822</v>
      </c>
      <c r="C337" s="242" t="s">
        <v>258</v>
      </c>
      <c r="D337" s="242" t="s">
        <v>1254</v>
      </c>
      <c r="E337" s="244">
        <v>44122</v>
      </c>
      <c r="F337" s="244">
        <v>44561</v>
      </c>
      <c r="G337" s="242">
        <v>2021</v>
      </c>
      <c r="H337" s="116">
        <v>49713</v>
      </c>
      <c r="I337" s="117" t="s">
        <v>207</v>
      </c>
      <c r="J337" s="244">
        <v>44950</v>
      </c>
      <c r="K337" s="245" t="s">
        <v>215</v>
      </c>
      <c r="L337" s="244">
        <v>45286</v>
      </c>
      <c r="M337" s="244">
        <v>44561</v>
      </c>
      <c r="N337" s="242" t="s">
        <v>1821</v>
      </c>
      <c r="O337" s="242" t="s">
        <v>1565</v>
      </c>
      <c r="P337" s="242" t="s">
        <v>1258</v>
      </c>
      <c r="Q337" s="242" t="s">
        <v>461</v>
      </c>
      <c r="R337" s="242" t="s">
        <v>247</v>
      </c>
      <c r="S337" s="119" t="s">
        <v>209</v>
      </c>
      <c r="T337" s="118" t="s">
        <v>1820</v>
      </c>
      <c r="U337" s="117" t="s">
        <v>207</v>
      </c>
      <c r="V337" s="115">
        <v>0</v>
      </c>
      <c r="W337" s="115">
        <v>0</v>
      </c>
      <c r="X337" s="115">
        <v>0</v>
      </c>
      <c r="Y337" s="115">
        <v>0</v>
      </c>
      <c r="Z337" s="115">
        <v>0</v>
      </c>
      <c r="AA337" s="115">
        <v>36700</v>
      </c>
      <c r="AB337" s="115">
        <v>2268</v>
      </c>
      <c r="AC337" s="114" t="s">
        <v>207</v>
      </c>
    </row>
    <row r="338" spans="1:29" x14ac:dyDescent="0.25">
      <c r="A338" s="242" t="s">
        <v>1673</v>
      </c>
      <c r="B338" s="242" t="s">
        <v>1671</v>
      </c>
      <c r="C338" s="242" t="s">
        <v>258</v>
      </c>
      <c r="D338" s="242" t="s">
        <v>1254</v>
      </c>
      <c r="E338" s="244">
        <v>44511</v>
      </c>
      <c r="F338" s="244">
        <v>44712</v>
      </c>
      <c r="G338" s="242">
        <v>2022</v>
      </c>
      <c r="H338" s="116">
        <v>115415</v>
      </c>
      <c r="I338" s="117" t="s">
        <v>207</v>
      </c>
      <c r="J338" s="244">
        <v>44936</v>
      </c>
      <c r="K338" s="245" t="s">
        <v>215</v>
      </c>
      <c r="L338" s="244">
        <v>45272</v>
      </c>
      <c r="M338" s="244">
        <v>44712</v>
      </c>
      <c r="N338" s="242" t="s">
        <v>1670</v>
      </c>
      <c r="O338" s="242" t="s">
        <v>1632</v>
      </c>
      <c r="P338" s="242" t="s">
        <v>1610</v>
      </c>
      <c r="Q338" s="242" t="s">
        <v>461</v>
      </c>
      <c r="R338" s="242" t="s">
        <v>247</v>
      </c>
      <c r="S338" s="119" t="s">
        <v>209</v>
      </c>
      <c r="T338" s="118" t="s">
        <v>1669</v>
      </c>
      <c r="U338" s="117" t="s">
        <v>207</v>
      </c>
      <c r="V338" s="115">
        <v>0</v>
      </c>
      <c r="W338" s="115">
        <v>0</v>
      </c>
      <c r="X338" s="115">
        <v>0</v>
      </c>
      <c r="Y338" s="115">
        <v>0</v>
      </c>
      <c r="Z338" s="115">
        <v>0</v>
      </c>
      <c r="AA338" s="115">
        <v>115313</v>
      </c>
      <c r="AB338" s="115">
        <v>0</v>
      </c>
      <c r="AC338" s="114" t="s">
        <v>207</v>
      </c>
    </row>
    <row r="339" spans="1:29" x14ac:dyDescent="0.25">
      <c r="A339" s="242" t="s">
        <v>1664</v>
      </c>
      <c r="B339" s="242" t="s">
        <v>1662</v>
      </c>
      <c r="C339" s="242" t="s">
        <v>258</v>
      </c>
      <c r="D339" s="242" t="s">
        <v>1254</v>
      </c>
      <c r="E339" s="244">
        <v>44511</v>
      </c>
      <c r="F339" s="244">
        <v>44712</v>
      </c>
      <c r="G339" s="242">
        <v>2022</v>
      </c>
      <c r="H339" s="116">
        <v>49718</v>
      </c>
      <c r="I339" s="117" t="s">
        <v>207</v>
      </c>
      <c r="J339" s="244">
        <v>44936</v>
      </c>
      <c r="K339" s="245" t="s">
        <v>215</v>
      </c>
      <c r="L339" s="244">
        <v>45237</v>
      </c>
      <c r="M339" s="244">
        <v>44712</v>
      </c>
      <c r="N339" s="242" t="s">
        <v>1661</v>
      </c>
      <c r="O339" s="242" t="s">
        <v>289</v>
      </c>
      <c r="P339" s="242" t="s">
        <v>1610</v>
      </c>
      <c r="Q339" s="242" t="s">
        <v>318</v>
      </c>
      <c r="R339" s="242" t="s">
        <v>247</v>
      </c>
      <c r="S339" s="119" t="s">
        <v>209</v>
      </c>
      <c r="T339" s="118" t="s">
        <v>1660</v>
      </c>
      <c r="U339" s="117" t="s">
        <v>207</v>
      </c>
      <c r="V339" s="115">
        <v>0</v>
      </c>
      <c r="W339" s="115">
        <v>0</v>
      </c>
      <c r="X339" s="115">
        <v>0</v>
      </c>
      <c r="Y339" s="115">
        <v>0</v>
      </c>
      <c r="Z339" s="115">
        <v>0</v>
      </c>
      <c r="AA339" s="115">
        <v>13892</v>
      </c>
      <c r="AB339" s="115">
        <v>19718</v>
      </c>
      <c r="AC339" s="114" t="s">
        <v>207</v>
      </c>
    </row>
    <row r="340" spans="1:29" x14ac:dyDescent="0.25">
      <c r="A340" s="242" t="s">
        <v>1655</v>
      </c>
      <c r="B340" s="242" t="s">
        <v>1654</v>
      </c>
      <c r="C340" s="242" t="s">
        <v>503</v>
      </c>
      <c r="D340" s="242" t="s">
        <v>1254</v>
      </c>
      <c r="E340" s="244">
        <v>44811</v>
      </c>
      <c r="F340" s="244">
        <v>44840</v>
      </c>
      <c r="G340" s="242">
        <v>2022</v>
      </c>
      <c r="H340" s="116">
        <v>129471</v>
      </c>
      <c r="I340" s="117" t="s">
        <v>207</v>
      </c>
      <c r="J340" s="244">
        <v>44936</v>
      </c>
      <c r="K340" s="245" t="s">
        <v>215</v>
      </c>
      <c r="L340" s="244">
        <v>45314</v>
      </c>
      <c r="M340" s="244">
        <v>44840</v>
      </c>
      <c r="N340" s="242" t="s">
        <v>1653</v>
      </c>
      <c r="O340" s="242" t="s">
        <v>1578</v>
      </c>
      <c r="P340" s="242" t="s">
        <v>267</v>
      </c>
      <c r="Q340" s="242" t="s">
        <v>500</v>
      </c>
      <c r="R340" s="242" t="s">
        <v>210</v>
      </c>
      <c r="S340" s="119" t="s">
        <v>209</v>
      </c>
      <c r="T340" s="118" t="s">
        <v>1652</v>
      </c>
      <c r="U340" s="117" t="s">
        <v>207</v>
      </c>
      <c r="V340" s="115">
        <v>0</v>
      </c>
      <c r="W340" s="115">
        <v>0</v>
      </c>
      <c r="X340" s="115">
        <v>0</v>
      </c>
      <c r="Y340" s="115">
        <v>0</v>
      </c>
      <c r="Z340" s="115">
        <v>0</v>
      </c>
      <c r="AA340" s="115">
        <v>129471</v>
      </c>
      <c r="AB340" s="115">
        <v>0</v>
      </c>
      <c r="AC340" s="114" t="s">
        <v>207</v>
      </c>
    </row>
    <row r="341" spans="1:29" x14ac:dyDescent="0.25">
      <c r="A341" s="242" t="s">
        <v>3922</v>
      </c>
      <c r="B341" s="242" t="s">
        <v>3921</v>
      </c>
      <c r="C341" s="242" t="s">
        <v>229</v>
      </c>
      <c r="D341" s="242" t="s">
        <v>1254</v>
      </c>
      <c r="E341" s="243">
        <v>44470</v>
      </c>
      <c r="F341" s="243">
        <v>44834</v>
      </c>
      <c r="G341" s="242">
        <v>2022</v>
      </c>
      <c r="H341" s="116">
        <v>104523</v>
      </c>
      <c r="I341" s="116">
        <v>20106</v>
      </c>
      <c r="J341" s="244">
        <v>44922</v>
      </c>
      <c r="K341" s="245" t="s">
        <v>221</v>
      </c>
      <c r="L341" s="246" t="s">
        <v>207</v>
      </c>
      <c r="M341" s="243">
        <v>44834</v>
      </c>
      <c r="N341" s="242" t="s">
        <v>3920</v>
      </c>
      <c r="O341" s="242" t="s">
        <v>3919</v>
      </c>
      <c r="P341" s="242" t="s">
        <v>1272</v>
      </c>
      <c r="Q341" s="242" t="s">
        <v>211</v>
      </c>
      <c r="R341" s="242" t="s">
        <v>210</v>
      </c>
      <c r="S341" s="119" t="s">
        <v>209</v>
      </c>
      <c r="T341" s="118" t="s">
        <v>3918</v>
      </c>
      <c r="U341" s="115">
        <v>0</v>
      </c>
      <c r="V341" s="115">
        <v>0</v>
      </c>
      <c r="W341" s="115">
        <v>0</v>
      </c>
      <c r="X341" s="115">
        <v>0</v>
      </c>
      <c r="Y341" s="115">
        <v>0</v>
      </c>
      <c r="Z341" s="115">
        <v>0</v>
      </c>
      <c r="AA341" s="115">
        <v>0</v>
      </c>
      <c r="AB341" s="115">
        <v>0</v>
      </c>
      <c r="AC341" s="114" t="s">
        <v>207</v>
      </c>
    </row>
    <row r="342" spans="1:29" x14ac:dyDescent="0.25">
      <c r="A342" s="242" t="s">
        <v>2442</v>
      </c>
      <c r="B342" s="242" t="s">
        <v>2440</v>
      </c>
      <c r="C342" s="242" t="s">
        <v>217</v>
      </c>
      <c r="D342" s="242" t="s">
        <v>1254</v>
      </c>
      <c r="E342" s="243">
        <v>44075</v>
      </c>
      <c r="F342" s="243">
        <v>44439</v>
      </c>
      <c r="G342" s="242">
        <v>2021</v>
      </c>
      <c r="H342" s="116">
        <v>49659</v>
      </c>
      <c r="I342" s="117" t="s">
        <v>207</v>
      </c>
      <c r="J342" s="244">
        <v>44922</v>
      </c>
      <c r="K342" s="250" t="s">
        <v>215</v>
      </c>
      <c r="L342" s="244">
        <v>45160</v>
      </c>
      <c r="M342" s="243">
        <v>44439</v>
      </c>
      <c r="N342" s="248" t="s">
        <v>2439</v>
      </c>
      <c r="O342" s="248" t="s">
        <v>2438</v>
      </c>
      <c r="P342" s="248" t="s">
        <v>325</v>
      </c>
      <c r="Q342" s="242" t="s">
        <v>211</v>
      </c>
      <c r="R342" s="242" t="s">
        <v>210</v>
      </c>
      <c r="S342" s="119" t="s">
        <v>209</v>
      </c>
      <c r="T342" s="118" t="s">
        <v>2437</v>
      </c>
      <c r="U342" s="117" t="s">
        <v>207</v>
      </c>
      <c r="V342" s="115">
        <v>0</v>
      </c>
      <c r="W342" s="115">
        <v>0</v>
      </c>
      <c r="X342" s="115">
        <v>0</v>
      </c>
      <c r="Y342" s="115">
        <v>0</v>
      </c>
      <c r="Z342" s="115">
        <v>0</v>
      </c>
      <c r="AA342" s="115">
        <v>0</v>
      </c>
      <c r="AB342" s="115">
        <v>0</v>
      </c>
      <c r="AC342" s="114" t="s">
        <v>207</v>
      </c>
    </row>
    <row r="343" spans="1:29" x14ac:dyDescent="0.25">
      <c r="A343" s="242" t="s">
        <v>2380</v>
      </c>
      <c r="B343" s="242" t="s">
        <v>2379</v>
      </c>
      <c r="C343" s="242" t="s">
        <v>217</v>
      </c>
      <c r="D343" s="242" t="s">
        <v>1254</v>
      </c>
      <c r="E343" s="243">
        <v>44287</v>
      </c>
      <c r="F343" s="243">
        <v>44454</v>
      </c>
      <c r="G343" s="242">
        <v>2021</v>
      </c>
      <c r="H343" s="116">
        <v>6546</v>
      </c>
      <c r="I343" s="117" t="s">
        <v>207</v>
      </c>
      <c r="J343" s="244">
        <v>44922</v>
      </c>
      <c r="K343" s="245" t="s">
        <v>221</v>
      </c>
      <c r="L343" s="246" t="s">
        <v>207</v>
      </c>
      <c r="M343" s="243">
        <v>44454</v>
      </c>
      <c r="N343" s="242" t="s">
        <v>2378</v>
      </c>
      <c r="O343" s="242" t="s">
        <v>1464</v>
      </c>
      <c r="P343" s="242" t="s">
        <v>220</v>
      </c>
      <c r="Q343" s="242" t="s">
        <v>279</v>
      </c>
      <c r="R343" s="242" t="s">
        <v>247</v>
      </c>
      <c r="S343" s="119" t="s">
        <v>209</v>
      </c>
      <c r="T343" s="118" t="s">
        <v>2377</v>
      </c>
      <c r="U343" s="117" t="s">
        <v>207</v>
      </c>
      <c r="V343" s="115">
        <v>0</v>
      </c>
      <c r="W343" s="115">
        <v>0</v>
      </c>
      <c r="X343" s="115">
        <v>0</v>
      </c>
      <c r="Y343" s="115">
        <v>0</v>
      </c>
      <c r="Z343" s="115">
        <v>0</v>
      </c>
      <c r="AA343" s="115">
        <v>0</v>
      </c>
      <c r="AB343" s="115">
        <v>6546</v>
      </c>
      <c r="AC343" s="114" t="s">
        <v>207</v>
      </c>
    </row>
    <row r="344" spans="1:29" x14ac:dyDescent="0.25">
      <c r="A344" s="242" t="s">
        <v>2038</v>
      </c>
      <c r="B344" s="242" t="s">
        <v>2035</v>
      </c>
      <c r="C344" s="242" t="s">
        <v>258</v>
      </c>
      <c r="D344" s="242" t="s">
        <v>1254</v>
      </c>
      <c r="E344" s="244">
        <v>44197</v>
      </c>
      <c r="F344" s="244">
        <v>44561</v>
      </c>
      <c r="G344" s="242">
        <v>2021</v>
      </c>
      <c r="H344" s="116">
        <v>79907</v>
      </c>
      <c r="I344" s="117" t="s">
        <v>207</v>
      </c>
      <c r="J344" s="244">
        <v>44922</v>
      </c>
      <c r="K344" s="245" t="s">
        <v>215</v>
      </c>
      <c r="L344" s="244">
        <v>45195</v>
      </c>
      <c r="M344" s="244">
        <v>44561</v>
      </c>
      <c r="N344" s="242" t="s">
        <v>2034</v>
      </c>
      <c r="O344" s="242" t="s">
        <v>1565</v>
      </c>
      <c r="P344" s="242" t="s">
        <v>1258</v>
      </c>
      <c r="Q344" s="242" t="s">
        <v>461</v>
      </c>
      <c r="R344" s="242" t="s">
        <v>247</v>
      </c>
      <c r="S344" s="119" t="s">
        <v>209</v>
      </c>
      <c r="T344" s="118" t="s">
        <v>2033</v>
      </c>
      <c r="U344" s="117" t="s">
        <v>207</v>
      </c>
      <c r="V344" s="115">
        <v>0</v>
      </c>
      <c r="W344" s="115">
        <v>0</v>
      </c>
      <c r="X344" s="115">
        <v>0</v>
      </c>
      <c r="Y344" s="115">
        <v>0</v>
      </c>
      <c r="Z344" s="115">
        <v>0</v>
      </c>
      <c r="AA344" s="115">
        <v>6056</v>
      </c>
      <c r="AB344" s="115">
        <v>0</v>
      </c>
      <c r="AC344" s="114" t="s">
        <v>207</v>
      </c>
    </row>
    <row r="345" spans="1:29" x14ac:dyDescent="0.25">
      <c r="A345" s="242" t="s">
        <v>1935</v>
      </c>
      <c r="B345" s="242" t="s">
        <v>1933</v>
      </c>
      <c r="C345" s="242" t="s">
        <v>258</v>
      </c>
      <c r="D345" s="242" t="s">
        <v>1254</v>
      </c>
      <c r="E345" s="244">
        <v>44363</v>
      </c>
      <c r="F345" s="244">
        <v>44727</v>
      </c>
      <c r="G345" s="242">
        <v>2022</v>
      </c>
      <c r="H345" s="116">
        <v>16484</v>
      </c>
      <c r="I345" s="117" t="s">
        <v>207</v>
      </c>
      <c r="J345" s="244">
        <v>44922</v>
      </c>
      <c r="K345" s="245" t="s">
        <v>215</v>
      </c>
      <c r="L345" s="244">
        <v>45314</v>
      </c>
      <c r="M345" s="244">
        <v>44727</v>
      </c>
      <c r="N345" s="242" t="s">
        <v>1932</v>
      </c>
      <c r="O345" s="242" t="s">
        <v>1632</v>
      </c>
      <c r="P345" s="242" t="s">
        <v>220</v>
      </c>
      <c r="Q345" s="242" t="s">
        <v>288</v>
      </c>
      <c r="R345" s="242" t="s">
        <v>247</v>
      </c>
      <c r="S345" s="119" t="s">
        <v>209</v>
      </c>
      <c r="T345" s="118" t="s">
        <v>1931</v>
      </c>
      <c r="U345" s="117" t="s">
        <v>207</v>
      </c>
      <c r="V345" s="115">
        <v>0</v>
      </c>
      <c r="W345" s="115">
        <v>0</v>
      </c>
      <c r="X345" s="115">
        <v>0</v>
      </c>
      <c r="Y345" s="115">
        <v>0</v>
      </c>
      <c r="Z345" s="115">
        <v>0</v>
      </c>
      <c r="AA345" s="115">
        <v>16484</v>
      </c>
      <c r="AB345" s="115">
        <v>0</v>
      </c>
      <c r="AC345" s="114" t="s">
        <v>207</v>
      </c>
    </row>
    <row r="346" spans="1:29" x14ac:dyDescent="0.25">
      <c r="A346" s="242" t="s">
        <v>1829</v>
      </c>
      <c r="B346" s="242" t="s">
        <v>1827</v>
      </c>
      <c r="C346" s="242" t="s">
        <v>258</v>
      </c>
      <c r="D346" s="242" t="s">
        <v>1254</v>
      </c>
      <c r="E346" s="244">
        <v>44256</v>
      </c>
      <c r="F346" s="244">
        <v>44620</v>
      </c>
      <c r="G346" s="242">
        <v>2022</v>
      </c>
      <c r="H346" s="116">
        <v>29604</v>
      </c>
      <c r="I346" s="117" t="s">
        <v>207</v>
      </c>
      <c r="J346" s="244">
        <v>44922</v>
      </c>
      <c r="K346" s="245" t="s">
        <v>215</v>
      </c>
      <c r="L346" s="244">
        <v>45314</v>
      </c>
      <c r="M346" s="244">
        <v>44620</v>
      </c>
      <c r="N346" s="242" t="s">
        <v>1826</v>
      </c>
      <c r="O346" s="242" t="s">
        <v>1565</v>
      </c>
      <c r="P346" s="242" t="s">
        <v>1258</v>
      </c>
      <c r="Q346" s="242" t="s">
        <v>461</v>
      </c>
      <c r="R346" s="242" t="s">
        <v>247</v>
      </c>
      <c r="S346" s="119" t="s">
        <v>209</v>
      </c>
      <c r="T346" s="118" t="s">
        <v>1825</v>
      </c>
      <c r="U346" s="117" t="s">
        <v>207</v>
      </c>
      <c r="V346" s="115">
        <v>0</v>
      </c>
      <c r="W346" s="115">
        <v>0</v>
      </c>
      <c r="X346" s="115">
        <v>0</v>
      </c>
      <c r="Y346" s="115">
        <v>0</v>
      </c>
      <c r="Z346" s="115">
        <v>0</v>
      </c>
      <c r="AA346" s="115">
        <v>0</v>
      </c>
      <c r="AB346" s="115">
        <v>0</v>
      </c>
      <c r="AC346" s="114" t="s">
        <v>207</v>
      </c>
    </row>
    <row r="347" spans="1:29" x14ac:dyDescent="0.25">
      <c r="A347" s="242" t="s">
        <v>4278</v>
      </c>
      <c r="B347" s="242" t="s">
        <v>4276</v>
      </c>
      <c r="C347" s="242" t="s">
        <v>217</v>
      </c>
      <c r="D347" s="242" t="s">
        <v>1254</v>
      </c>
      <c r="E347" s="243">
        <v>44228</v>
      </c>
      <c r="F347" s="243">
        <v>44592</v>
      </c>
      <c r="G347" s="242">
        <v>2022</v>
      </c>
      <c r="H347" s="116">
        <v>20465</v>
      </c>
      <c r="I347" s="117" t="s">
        <v>207</v>
      </c>
      <c r="J347" s="244">
        <v>44908</v>
      </c>
      <c r="K347" s="245" t="s">
        <v>215</v>
      </c>
      <c r="L347" s="244">
        <v>45027</v>
      </c>
      <c r="M347" s="243">
        <v>44592</v>
      </c>
      <c r="N347" s="242" t="s">
        <v>4275</v>
      </c>
      <c r="O347" s="242" t="s">
        <v>4274</v>
      </c>
      <c r="P347" s="242" t="s">
        <v>220</v>
      </c>
      <c r="Q347" s="242" t="s">
        <v>855</v>
      </c>
      <c r="R347" s="242" t="s">
        <v>247</v>
      </c>
      <c r="S347" s="119" t="s">
        <v>209</v>
      </c>
      <c r="T347" s="118" t="s">
        <v>4273</v>
      </c>
      <c r="U347" s="117" t="s">
        <v>207</v>
      </c>
      <c r="V347" s="115">
        <v>0</v>
      </c>
      <c r="W347" s="115">
        <v>0</v>
      </c>
      <c r="X347" s="115">
        <v>0</v>
      </c>
      <c r="Y347" s="115">
        <v>0</v>
      </c>
      <c r="Z347" s="115">
        <v>0</v>
      </c>
      <c r="AA347" s="115">
        <v>0</v>
      </c>
      <c r="AB347" s="115">
        <v>20465</v>
      </c>
      <c r="AC347" s="114" t="s">
        <v>207</v>
      </c>
    </row>
    <row r="348" spans="1:29" x14ac:dyDescent="0.25">
      <c r="A348" s="242" t="s">
        <v>2815</v>
      </c>
      <c r="B348" s="242" t="s">
        <v>2812</v>
      </c>
      <c r="C348" s="242" t="s">
        <v>217</v>
      </c>
      <c r="D348" s="242" t="s">
        <v>1254</v>
      </c>
      <c r="E348" s="243">
        <v>44044</v>
      </c>
      <c r="F348" s="243">
        <v>44408</v>
      </c>
      <c r="G348" s="242">
        <v>2021</v>
      </c>
      <c r="H348" s="116">
        <v>11091</v>
      </c>
      <c r="I348" s="117" t="s">
        <v>207</v>
      </c>
      <c r="J348" s="244">
        <v>44908</v>
      </c>
      <c r="K348" s="245" t="s">
        <v>215</v>
      </c>
      <c r="L348" s="244">
        <v>45090</v>
      </c>
      <c r="M348" s="243">
        <v>44408</v>
      </c>
      <c r="N348" s="242" t="s">
        <v>2811</v>
      </c>
      <c r="O348" s="242" t="s">
        <v>1464</v>
      </c>
      <c r="P348" s="242" t="s">
        <v>1258</v>
      </c>
      <c r="Q348" s="242" t="s">
        <v>717</v>
      </c>
      <c r="R348" s="242" t="s">
        <v>247</v>
      </c>
      <c r="S348" s="119" t="s">
        <v>209</v>
      </c>
      <c r="T348" s="118" t="s">
        <v>2810</v>
      </c>
      <c r="U348" s="117" t="s">
        <v>207</v>
      </c>
      <c r="V348" s="115">
        <v>0</v>
      </c>
      <c r="W348" s="115">
        <v>0</v>
      </c>
      <c r="X348" s="115">
        <v>0</v>
      </c>
      <c r="Y348" s="115">
        <v>0</v>
      </c>
      <c r="Z348" s="115">
        <v>0</v>
      </c>
      <c r="AA348" s="115">
        <v>0</v>
      </c>
      <c r="AB348" s="115">
        <v>738</v>
      </c>
      <c r="AC348" s="114" t="s">
        <v>207</v>
      </c>
    </row>
    <row r="349" spans="1:29" x14ac:dyDescent="0.25">
      <c r="A349" s="242" t="s">
        <v>2299</v>
      </c>
      <c r="B349" s="242" t="s">
        <v>2296</v>
      </c>
      <c r="C349" s="242" t="s">
        <v>217</v>
      </c>
      <c r="D349" s="242" t="s">
        <v>1254</v>
      </c>
      <c r="E349" s="243">
        <v>43709</v>
      </c>
      <c r="F349" s="243">
        <v>44074</v>
      </c>
      <c r="G349" s="242">
        <v>2020</v>
      </c>
      <c r="H349" s="116">
        <v>18648</v>
      </c>
      <c r="I349" s="117" t="s">
        <v>207</v>
      </c>
      <c r="J349" s="244">
        <v>44908</v>
      </c>
      <c r="K349" s="245" t="s">
        <v>215</v>
      </c>
      <c r="L349" s="244">
        <v>45041</v>
      </c>
      <c r="M349" s="243">
        <v>44074</v>
      </c>
      <c r="N349" s="242" t="s">
        <v>2295</v>
      </c>
      <c r="O349" s="242" t="s">
        <v>2294</v>
      </c>
      <c r="P349" s="242" t="s">
        <v>220</v>
      </c>
      <c r="Q349" s="242" t="s">
        <v>211</v>
      </c>
      <c r="R349" s="242" t="s">
        <v>210</v>
      </c>
      <c r="S349" s="119" t="s">
        <v>209</v>
      </c>
      <c r="T349" s="118" t="s">
        <v>2293</v>
      </c>
      <c r="U349" s="117" t="s">
        <v>207</v>
      </c>
      <c r="V349" s="115">
        <v>0</v>
      </c>
      <c r="W349" s="115">
        <v>0</v>
      </c>
      <c r="X349" s="115">
        <v>0</v>
      </c>
      <c r="Y349" s="115">
        <v>0</v>
      </c>
      <c r="Z349" s="115">
        <v>0</v>
      </c>
      <c r="AA349" s="115">
        <v>0</v>
      </c>
      <c r="AB349" s="115">
        <v>0</v>
      </c>
      <c r="AC349" s="114" t="s">
        <v>207</v>
      </c>
    </row>
    <row r="350" spans="1:29" x14ac:dyDescent="0.25">
      <c r="A350" s="242" t="s">
        <v>2298</v>
      </c>
      <c r="B350" s="242" t="s">
        <v>2296</v>
      </c>
      <c r="C350" s="242" t="s">
        <v>217</v>
      </c>
      <c r="D350" s="242" t="s">
        <v>1254</v>
      </c>
      <c r="E350" s="243">
        <v>44075</v>
      </c>
      <c r="F350" s="243">
        <v>44439</v>
      </c>
      <c r="G350" s="242">
        <v>2021</v>
      </c>
      <c r="H350" s="116">
        <v>20245</v>
      </c>
      <c r="I350" s="117" t="s">
        <v>207</v>
      </c>
      <c r="J350" s="244">
        <v>44908</v>
      </c>
      <c r="K350" s="245" t="s">
        <v>215</v>
      </c>
      <c r="L350" s="244">
        <v>45041</v>
      </c>
      <c r="M350" s="243">
        <v>44439</v>
      </c>
      <c r="N350" s="242" t="s">
        <v>2295</v>
      </c>
      <c r="O350" s="242" t="s">
        <v>2294</v>
      </c>
      <c r="P350" s="242" t="s">
        <v>220</v>
      </c>
      <c r="Q350" s="242" t="s">
        <v>211</v>
      </c>
      <c r="R350" s="242" t="s">
        <v>210</v>
      </c>
      <c r="S350" s="119" t="s">
        <v>209</v>
      </c>
      <c r="T350" s="118" t="s">
        <v>2293</v>
      </c>
      <c r="U350" s="117" t="s">
        <v>207</v>
      </c>
      <c r="V350" s="115">
        <v>0</v>
      </c>
      <c r="W350" s="115">
        <v>0</v>
      </c>
      <c r="X350" s="115">
        <v>0</v>
      </c>
      <c r="Y350" s="115">
        <v>0</v>
      </c>
      <c r="Z350" s="115">
        <v>0</v>
      </c>
      <c r="AA350" s="115">
        <v>0</v>
      </c>
      <c r="AB350" s="115">
        <v>0</v>
      </c>
      <c r="AC350" s="114" t="s">
        <v>207</v>
      </c>
    </row>
    <row r="351" spans="1:29" x14ac:dyDescent="0.25">
      <c r="A351" s="242" t="s">
        <v>2268</v>
      </c>
      <c r="B351" s="242" t="s">
        <v>2267</v>
      </c>
      <c r="C351" s="242" t="s">
        <v>217</v>
      </c>
      <c r="D351" s="242" t="s">
        <v>1254</v>
      </c>
      <c r="E351" s="243">
        <v>44348</v>
      </c>
      <c r="F351" s="243">
        <v>44712</v>
      </c>
      <c r="G351" s="242">
        <v>2022</v>
      </c>
      <c r="H351" s="116">
        <v>22576</v>
      </c>
      <c r="I351" s="117" t="s">
        <v>207</v>
      </c>
      <c r="J351" s="244">
        <v>44908</v>
      </c>
      <c r="K351" s="245" t="s">
        <v>221</v>
      </c>
      <c r="L351" s="246" t="s">
        <v>207</v>
      </c>
      <c r="M351" s="243">
        <v>44712</v>
      </c>
      <c r="N351" s="242" t="s">
        <v>2266</v>
      </c>
      <c r="O351" s="242" t="s">
        <v>2265</v>
      </c>
      <c r="P351" s="242" t="s">
        <v>220</v>
      </c>
      <c r="Q351" s="242" t="s">
        <v>279</v>
      </c>
      <c r="R351" s="242" t="s">
        <v>247</v>
      </c>
      <c r="S351" s="119" t="s">
        <v>209</v>
      </c>
      <c r="T351" s="118" t="s">
        <v>2264</v>
      </c>
      <c r="U351" s="117" t="s">
        <v>207</v>
      </c>
      <c r="V351" s="115">
        <v>0</v>
      </c>
      <c r="W351" s="115">
        <v>0</v>
      </c>
      <c r="X351" s="115">
        <v>0</v>
      </c>
      <c r="Y351" s="115">
        <v>0</v>
      </c>
      <c r="Z351" s="115">
        <v>0</v>
      </c>
      <c r="AA351" s="115">
        <v>0</v>
      </c>
      <c r="AB351" s="115">
        <v>0</v>
      </c>
      <c r="AC351" s="114" t="s">
        <v>207</v>
      </c>
    </row>
    <row r="352" spans="1:29" x14ac:dyDescent="0.25">
      <c r="A352" s="242" t="s">
        <v>2124</v>
      </c>
      <c r="B352" s="242" t="s">
        <v>2120</v>
      </c>
      <c r="C352" s="242" t="s">
        <v>229</v>
      </c>
      <c r="D352" s="242" t="s">
        <v>1254</v>
      </c>
      <c r="E352" s="243">
        <v>43739</v>
      </c>
      <c r="F352" s="243">
        <v>44104</v>
      </c>
      <c r="G352" s="242">
        <v>2020</v>
      </c>
      <c r="H352" s="116">
        <v>32996</v>
      </c>
      <c r="I352" s="117">
        <v>5804</v>
      </c>
      <c r="J352" s="244">
        <v>44908</v>
      </c>
      <c r="K352" s="245" t="s">
        <v>221</v>
      </c>
      <c r="L352" s="246" t="s">
        <v>207</v>
      </c>
      <c r="M352" s="243">
        <v>44104</v>
      </c>
      <c r="N352" s="242" t="s">
        <v>2119</v>
      </c>
      <c r="O352" s="242" t="s">
        <v>417</v>
      </c>
      <c r="P352" s="242" t="s">
        <v>1272</v>
      </c>
      <c r="Q352" s="242" t="s">
        <v>500</v>
      </c>
      <c r="R352" s="242" t="s">
        <v>247</v>
      </c>
      <c r="S352" s="119" t="s">
        <v>209</v>
      </c>
      <c r="T352" s="118" t="s">
        <v>2118</v>
      </c>
      <c r="U352" s="115">
        <v>0</v>
      </c>
      <c r="V352" s="115">
        <v>0</v>
      </c>
      <c r="W352" s="115">
        <v>0</v>
      </c>
      <c r="X352" s="115">
        <v>0</v>
      </c>
      <c r="Y352" s="115">
        <v>0</v>
      </c>
      <c r="Z352" s="115">
        <v>0</v>
      </c>
      <c r="AA352" s="115">
        <v>27192</v>
      </c>
      <c r="AB352" s="115">
        <v>0</v>
      </c>
      <c r="AC352" s="114" t="s">
        <v>207</v>
      </c>
    </row>
    <row r="353" spans="1:29" x14ac:dyDescent="0.25">
      <c r="A353" s="242" t="s">
        <v>2123</v>
      </c>
      <c r="B353" s="242" t="s">
        <v>2120</v>
      </c>
      <c r="C353" s="242" t="s">
        <v>229</v>
      </c>
      <c r="D353" s="242" t="s">
        <v>1254</v>
      </c>
      <c r="E353" s="243">
        <v>44105</v>
      </c>
      <c r="F353" s="243">
        <v>44469</v>
      </c>
      <c r="G353" s="242">
        <v>2021</v>
      </c>
      <c r="H353" s="116">
        <v>38221</v>
      </c>
      <c r="I353" s="117">
        <v>6723</v>
      </c>
      <c r="J353" s="244">
        <v>44908</v>
      </c>
      <c r="K353" s="245" t="s">
        <v>221</v>
      </c>
      <c r="L353" s="246" t="s">
        <v>207</v>
      </c>
      <c r="M353" s="243">
        <v>44469</v>
      </c>
      <c r="N353" s="242" t="s">
        <v>2119</v>
      </c>
      <c r="O353" s="242" t="s">
        <v>417</v>
      </c>
      <c r="P353" s="242" t="s">
        <v>1272</v>
      </c>
      <c r="Q353" s="242" t="s">
        <v>500</v>
      </c>
      <c r="R353" s="242" t="s">
        <v>247</v>
      </c>
      <c r="S353" s="119" t="s">
        <v>209</v>
      </c>
      <c r="T353" s="118" t="s">
        <v>2118</v>
      </c>
      <c r="U353" s="115">
        <v>0</v>
      </c>
      <c r="V353" s="115">
        <v>0</v>
      </c>
      <c r="W353" s="115">
        <v>0</v>
      </c>
      <c r="X353" s="115">
        <v>0</v>
      </c>
      <c r="Y353" s="115">
        <v>0</v>
      </c>
      <c r="Z353" s="115">
        <v>0</v>
      </c>
      <c r="AA353" s="115">
        <v>31498</v>
      </c>
      <c r="AB353" s="115">
        <v>0</v>
      </c>
      <c r="AC353" s="114" t="s">
        <v>207</v>
      </c>
    </row>
    <row r="354" spans="1:29" x14ac:dyDescent="0.25">
      <c r="A354" s="242" t="s">
        <v>3799</v>
      </c>
      <c r="B354" s="242" t="s">
        <v>3798</v>
      </c>
      <c r="C354" s="242" t="s">
        <v>217</v>
      </c>
      <c r="D354" s="242" t="s">
        <v>1254</v>
      </c>
      <c r="E354" s="243">
        <v>44287</v>
      </c>
      <c r="F354" s="243">
        <v>44651</v>
      </c>
      <c r="G354" s="242">
        <v>2022</v>
      </c>
      <c r="H354" s="116">
        <v>11736</v>
      </c>
      <c r="I354" s="117" t="s">
        <v>207</v>
      </c>
      <c r="J354" s="244">
        <v>44887</v>
      </c>
      <c r="K354" s="245" t="s">
        <v>221</v>
      </c>
      <c r="L354" s="246" t="s">
        <v>207</v>
      </c>
      <c r="M354" s="243">
        <v>44651</v>
      </c>
      <c r="N354" s="242" t="s">
        <v>1074</v>
      </c>
      <c r="O354" s="242" t="s">
        <v>1074</v>
      </c>
      <c r="P354" s="242" t="s">
        <v>220</v>
      </c>
      <c r="Q354" s="242" t="s">
        <v>855</v>
      </c>
      <c r="R354" s="242" t="s">
        <v>247</v>
      </c>
      <c r="S354" s="119" t="s">
        <v>209</v>
      </c>
      <c r="T354" s="118" t="s">
        <v>3797</v>
      </c>
      <c r="U354" s="117" t="s">
        <v>207</v>
      </c>
      <c r="V354" s="115">
        <v>0</v>
      </c>
      <c r="W354" s="115">
        <v>0</v>
      </c>
      <c r="X354" s="115">
        <v>0</v>
      </c>
      <c r="Y354" s="115">
        <v>0</v>
      </c>
      <c r="Z354" s="115">
        <v>0</v>
      </c>
      <c r="AA354" s="115">
        <v>0</v>
      </c>
      <c r="AB354" s="115">
        <v>0</v>
      </c>
      <c r="AC354" s="114" t="s">
        <v>207</v>
      </c>
    </row>
    <row r="355" spans="1:29" x14ac:dyDescent="0.25">
      <c r="A355" s="242" t="s">
        <v>3626</v>
      </c>
      <c r="B355" s="242" t="s">
        <v>3624</v>
      </c>
      <c r="C355" s="242" t="s">
        <v>217</v>
      </c>
      <c r="D355" s="242" t="s">
        <v>1254</v>
      </c>
      <c r="E355" s="243">
        <v>44197</v>
      </c>
      <c r="F355" s="243">
        <v>44561</v>
      </c>
      <c r="G355" s="242">
        <v>2021</v>
      </c>
      <c r="H355" s="116">
        <v>40098</v>
      </c>
      <c r="I355" s="117" t="s">
        <v>207</v>
      </c>
      <c r="J355" s="244">
        <v>44887</v>
      </c>
      <c r="K355" s="245" t="s">
        <v>215</v>
      </c>
      <c r="L355" s="244">
        <v>45636</v>
      </c>
      <c r="M355" s="243">
        <v>44561</v>
      </c>
      <c r="N355" s="242" t="s">
        <v>3623</v>
      </c>
      <c r="O355" s="242" t="s">
        <v>1252</v>
      </c>
      <c r="P355" s="242" t="s">
        <v>220</v>
      </c>
      <c r="Q355" s="242" t="s">
        <v>279</v>
      </c>
      <c r="R355" s="242" t="s">
        <v>247</v>
      </c>
      <c r="S355" s="119" t="s">
        <v>209</v>
      </c>
      <c r="T355" s="118" t="s">
        <v>3622</v>
      </c>
      <c r="U355" s="117" t="s">
        <v>207</v>
      </c>
      <c r="V355" s="115">
        <v>0</v>
      </c>
      <c r="W355" s="115">
        <v>0</v>
      </c>
      <c r="X355" s="115">
        <v>0</v>
      </c>
      <c r="Y355" s="115">
        <v>0</v>
      </c>
      <c r="Z355" s="115">
        <v>0</v>
      </c>
      <c r="AA355" s="115">
        <v>40098</v>
      </c>
      <c r="AB355" s="115">
        <v>0</v>
      </c>
      <c r="AC355" s="114" t="s">
        <v>207</v>
      </c>
    </row>
    <row r="356" spans="1:29" x14ac:dyDescent="0.25">
      <c r="A356" s="242" t="s">
        <v>3388</v>
      </c>
      <c r="B356" s="242" t="s">
        <v>3387</v>
      </c>
      <c r="C356" s="242" t="s">
        <v>217</v>
      </c>
      <c r="D356" s="242" t="s">
        <v>1254</v>
      </c>
      <c r="E356" s="243">
        <v>43952</v>
      </c>
      <c r="F356" s="243">
        <v>44249</v>
      </c>
      <c r="G356" s="242">
        <v>2021</v>
      </c>
      <c r="H356" s="116">
        <v>23606</v>
      </c>
      <c r="I356" s="117" t="s">
        <v>207</v>
      </c>
      <c r="J356" s="244">
        <v>44887</v>
      </c>
      <c r="K356" s="245" t="s">
        <v>221</v>
      </c>
      <c r="L356" s="246" t="s">
        <v>207</v>
      </c>
      <c r="M356" s="243">
        <v>44249</v>
      </c>
      <c r="N356" s="242" t="s">
        <v>3386</v>
      </c>
      <c r="O356" s="242" t="s">
        <v>3385</v>
      </c>
      <c r="P356" s="242" t="s">
        <v>325</v>
      </c>
      <c r="Q356" s="242" t="s">
        <v>332</v>
      </c>
      <c r="R356" s="242" t="s">
        <v>247</v>
      </c>
      <c r="S356" s="119" t="s">
        <v>209</v>
      </c>
      <c r="T356" s="118" t="s">
        <v>3384</v>
      </c>
      <c r="U356" s="117" t="s">
        <v>207</v>
      </c>
      <c r="V356" s="115">
        <v>0</v>
      </c>
      <c r="W356" s="115">
        <v>298</v>
      </c>
      <c r="X356" s="115">
        <v>0</v>
      </c>
      <c r="Y356" s="115">
        <v>0</v>
      </c>
      <c r="Z356" s="115">
        <v>0</v>
      </c>
      <c r="AA356" s="115">
        <v>20419</v>
      </c>
      <c r="AB356" s="115">
        <v>0</v>
      </c>
      <c r="AC356" s="114" t="s">
        <v>3383</v>
      </c>
    </row>
    <row r="357" spans="1:29" x14ac:dyDescent="0.25">
      <c r="A357" s="242" t="s">
        <v>2081</v>
      </c>
      <c r="B357" s="242" t="s">
        <v>2077</v>
      </c>
      <c r="C357" s="242" t="s">
        <v>258</v>
      </c>
      <c r="D357" s="242" t="s">
        <v>1254</v>
      </c>
      <c r="E357" s="243">
        <v>43709</v>
      </c>
      <c r="F357" s="243">
        <v>44074</v>
      </c>
      <c r="G357" s="242">
        <v>2020</v>
      </c>
      <c r="H357" s="116">
        <v>19994</v>
      </c>
      <c r="I357" s="117" t="s">
        <v>207</v>
      </c>
      <c r="J357" s="244">
        <v>44887</v>
      </c>
      <c r="K357" s="245" t="s">
        <v>215</v>
      </c>
      <c r="L357" s="244">
        <v>45006</v>
      </c>
      <c r="M357" s="243">
        <v>44074</v>
      </c>
      <c r="N357" s="242" t="s">
        <v>2076</v>
      </c>
      <c r="O357" s="242" t="s">
        <v>2075</v>
      </c>
      <c r="P357" s="242" t="s">
        <v>267</v>
      </c>
      <c r="Q357" s="242" t="s">
        <v>461</v>
      </c>
      <c r="R357" s="242" t="s">
        <v>247</v>
      </c>
      <c r="S357" s="119" t="s">
        <v>209</v>
      </c>
      <c r="T357" s="118" t="s">
        <v>2074</v>
      </c>
      <c r="U357" s="117" t="s">
        <v>207</v>
      </c>
      <c r="V357" s="115">
        <v>0</v>
      </c>
      <c r="W357" s="115">
        <v>0</v>
      </c>
      <c r="X357" s="115">
        <v>0</v>
      </c>
      <c r="Y357" s="115">
        <v>0</v>
      </c>
      <c r="Z357" s="115">
        <v>0</v>
      </c>
      <c r="AA357" s="115">
        <v>5956</v>
      </c>
      <c r="AB357" s="115">
        <v>14038</v>
      </c>
      <c r="AC357" s="114" t="s">
        <v>207</v>
      </c>
    </row>
    <row r="358" spans="1:29" x14ac:dyDescent="0.25">
      <c r="A358" s="242" t="s">
        <v>2080</v>
      </c>
      <c r="B358" s="242" t="s">
        <v>2077</v>
      </c>
      <c r="C358" s="242" t="s">
        <v>258</v>
      </c>
      <c r="D358" s="242" t="s">
        <v>1254</v>
      </c>
      <c r="E358" s="243">
        <v>44075</v>
      </c>
      <c r="F358" s="243">
        <v>44439</v>
      </c>
      <c r="G358" s="242">
        <v>2021</v>
      </c>
      <c r="H358" s="116">
        <v>15962</v>
      </c>
      <c r="I358" s="117" t="s">
        <v>207</v>
      </c>
      <c r="J358" s="244">
        <v>44887</v>
      </c>
      <c r="K358" s="245" t="s">
        <v>215</v>
      </c>
      <c r="L358" s="244">
        <v>45006</v>
      </c>
      <c r="M358" s="243">
        <v>44439</v>
      </c>
      <c r="N358" s="242" t="s">
        <v>2076</v>
      </c>
      <c r="O358" s="242" t="s">
        <v>2075</v>
      </c>
      <c r="P358" s="242" t="s">
        <v>267</v>
      </c>
      <c r="Q358" s="242" t="s">
        <v>461</v>
      </c>
      <c r="R358" s="242" t="s">
        <v>247</v>
      </c>
      <c r="S358" s="119" t="s">
        <v>209</v>
      </c>
      <c r="T358" s="118" t="s">
        <v>2074</v>
      </c>
      <c r="U358" s="117" t="s">
        <v>207</v>
      </c>
      <c r="V358" s="115">
        <v>0</v>
      </c>
      <c r="W358" s="115">
        <v>0</v>
      </c>
      <c r="X358" s="115">
        <v>0</v>
      </c>
      <c r="Y358" s="115">
        <v>0</v>
      </c>
      <c r="Z358" s="115">
        <v>0</v>
      </c>
      <c r="AA358" s="115">
        <v>0</v>
      </c>
      <c r="AB358" s="115">
        <v>15962</v>
      </c>
      <c r="AC358" s="114" t="s">
        <v>207</v>
      </c>
    </row>
    <row r="359" spans="1:29" x14ac:dyDescent="0.25">
      <c r="A359" s="242" t="s">
        <v>4445</v>
      </c>
      <c r="B359" s="242" t="s">
        <v>4442</v>
      </c>
      <c r="C359" s="242" t="s">
        <v>217</v>
      </c>
      <c r="D359" s="242" t="s">
        <v>1254</v>
      </c>
      <c r="E359" s="243">
        <v>44287</v>
      </c>
      <c r="F359" s="243">
        <v>44651</v>
      </c>
      <c r="G359" s="242">
        <v>2022</v>
      </c>
      <c r="H359" s="116">
        <v>36215</v>
      </c>
      <c r="I359" s="117" t="s">
        <v>207</v>
      </c>
      <c r="J359" s="244">
        <v>44873</v>
      </c>
      <c r="K359" s="245" t="s">
        <v>221</v>
      </c>
      <c r="L359" s="246" t="s">
        <v>207</v>
      </c>
      <c r="M359" s="243">
        <v>44651</v>
      </c>
      <c r="N359" s="242" t="s">
        <v>4441</v>
      </c>
      <c r="O359" s="242" t="s">
        <v>4444</v>
      </c>
      <c r="P359" s="242" t="s">
        <v>325</v>
      </c>
      <c r="Q359" s="242" t="s">
        <v>332</v>
      </c>
      <c r="R359" s="242" t="s">
        <v>247</v>
      </c>
      <c r="S359" s="119" t="s">
        <v>209</v>
      </c>
      <c r="T359" s="118" t="s">
        <v>4439</v>
      </c>
      <c r="U359" s="117" t="s">
        <v>207</v>
      </c>
      <c r="V359" s="115">
        <v>0</v>
      </c>
      <c r="W359" s="115">
        <v>0</v>
      </c>
      <c r="X359" s="115">
        <v>0</v>
      </c>
      <c r="Y359" s="115">
        <v>0</v>
      </c>
      <c r="Z359" s="115">
        <v>0</v>
      </c>
      <c r="AA359" s="115">
        <v>36215</v>
      </c>
      <c r="AB359" s="115">
        <v>0</v>
      </c>
      <c r="AC359" s="114" t="s">
        <v>207</v>
      </c>
    </row>
    <row r="360" spans="1:29" x14ac:dyDescent="0.25">
      <c r="A360" s="242" t="s">
        <v>2713</v>
      </c>
      <c r="B360" s="242" t="s">
        <v>2712</v>
      </c>
      <c r="C360" s="242" t="s">
        <v>229</v>
      </c>
      <c r="D360" s="242" t="s">
        <v>1254</v>
      </c>
      <c r="E360" s="243">
        <v>44075</v>
      </c>
      <c r="F360" s="243">
        <v>44439</v>
      </c>
      <c r="G360" s="242">
        <v>2021</v>
      </c>
      <c r="H360" s="116">
        <v>105892</v>
      </c>
      <c r="I360" s="116">
        <v>20374</v>
      </c>
      <c r="J360" s="244">
        <v>44873</v>
      </c>
      <c r="K360" s="245" t="s">
        <v>221</v>
      </c>
      <c r="L360" s="246" t="s">
        <v>207</v>
      </c>
      <c r="M360" s="243">
        <v>44439</v>
      </c>
      <c r="N360" s="242" t="s">
        <v>2711</v>
      </c>
      <c r="O360" s="242" t="s">
        <v>2710</v>
      </c>
      <c r="P360" s="242" t="s">
        <v>1258</v>
      </c>
      <c r="Q360" s="242" t="s">
        <v>398</v>
      </c>
      <c r="R360" s="242" t="s">
        <v>247</v>
      </c>
      <c r="S360" s="119" t="s">
        <v>209</v>
      </c>
      <c r="T360" s="118" t="s">
        <v>2709</v>
      </c>
      <c r="U360" s="115">
        <v>0</v>
      </c>
      <c r="V360" s="115">
        <v>0</v>
      </c>
      <c r="W360" s="115">
        <v>76112</v>
      </c>
      <c r="X360" s="115">
        <v>0</v>
      </c>
      <c r="Y360" s="115">
        <v>0</v>
      </c>
      <c r="Z360" s="115">
        <v>0</v>
      </c>
      <c r="AA360" s="115">
        <v>0</v>
      </c>
      <c r="AB360" s="115">
        <v>9406</v>
      </c>
      <c r="AC360" s="114" t="s">
        <v>2708</v>
      </c>
    </row>
    <row r="361" spans="1:29" x14ac:dyDescent="0.25">
      <c r="A361" s="242" t="s">
        <v>3897</v>
      </c>
      <c r="B361" s="242" t="s">
        <v>3895</v>
      </c>
      <c r="C361" s="242" t="s">
        <v>258</v>
      </c>
      <c r="D361" s="242" t="s">
        <v>1254</v>
      </c>
      <c r="E361" s="243">
        <v>44197</v>
      </c>
      <c r="F361" s="243">
        <v>44561</v>
      </c>
      <c r="G361" s="242">
        <v>2021</v>
      </c>
      <c r="H361" s="116">
        <v>115309</v>
      </c>
      <c r="I361" s="117" t="s">
        <v>207</v>
      </c>
      <c r="J361" s="244">
        <v>44859</v>
      </c>
      <c r="K361" s="245" t="s">
        <v>215</v>
      </c>
      <c r="L361" s="244">
        <v>45160</v>
      </c>
      <c r="M361" s="243">
        <v>44561</v>
      </c>
      <c r="N361" s="242" t="s">
        <v>3894</v>
      </c>
      <c r="O361" s="242" t="s">
        <v>1565</v>
      </c>
      <c r="P361" s="242" t="s">
        <v>1258</v>
      </c>
      <c r="Q361" s="242" t="s">
        <v>461</v>
      </c>
      <c r="R361" s="242" t="s">
        <v>247</v>
      </c>
      <c r="S361" s="119" t="s">
        <v>209</v>
      </c>
      <c r="T361" s="118" t="s">
        <v>3893</v>
      </c>
      <c r="U361" s="117" t="s">
        <v>207</v>
      </c>
      <c r="V361" s="115">
        <v>0</v>
      </c>
      <c r="W361" s="115">
        <v>0</v>
      </c>
      <c r="X361" s="115">
        <v>0</v>
      </c>
      <c r="Y361" s="115">
        <v>0</v>
      </c>
      <c r="Z361" s="115">
        <v>0</v>
      </c>
      <c r="AA361" s="115">
        <v>115307</v>
      </c>
      <c r="AB361" s="115">
        <v>0</v>
      </c>
      <c r="AC361" s="114" t="s">
        <v>207</v>
      </c>
    </row>
    <row r="362" spans="1:29" x14ac:dyDescent="0.25">
      <c r="A362" s="242" t="s">
        <v>2860</v>
      </c>
      <c r="B362" s="242" t="s">
        <v>2857</v>
      </c>
      <c r="C362" s="242" t="s">
        <v>229</v>
      </c>
      <c r="D362" s="242" t="s">
        <v>1254</v>
      </c>
      <c r="E362" s="243">
        <v>44197</v>
      </c>
      <c r="F362" s="243">
        <v>44561</v>
      </c>
      <c r="G362" s="242">
        <v>2021</v>
      </c>
      <c r="H362" s="116">
        <v>283007</v>
      </c>
      <c r="I362" s="116">
        <v>54440</v>
      </c>
      <c r="J362" s="244">
        <v>44859</v>
      </c>
      <c r="K362" s="245" t="s">
        <v>221</v>
      </c>
      <c r="L362" s="246" t="s">
        <v>207</v>
      </c>
      <c r="M362" s="243">
        <v>44561</v>
      </c>
      <c r="N362" s="242" t="s">
        <v>2856</v>
      </c>
      <c r="O362" s="242" t="s">
        <v>227</v>
      </c>
      <c r="P362" s="242" t="s">
        <v>1272</v>
      </c>
      <c r="Q362" s="242" t="s">
        <v>211</v>
      </c>
      <c r="R362" s="242" t="s">
        <v>210</v>
      </c>
      <c r="S362" s="119" t="s">
        <v>209</v>
      </c>
      <c r="T362" s="118" t="s">
        <v>2855</v>
      </c>
      <c r="U362" s="115">
        <v>0</v>
      </c>
      <c r="V362" s="115">
        <v>0</v>
      </c>
      <c r="W362" s="115">
        <v>0</v>
      </c>
      <c r="X362" s="115">
        <v>0</v>
      </c>
      <c r="Y362" s="115">
        <v>0</v>
      </c>
      <c r="Z362" s="115">
        <v>0</v>
      </c>
      <c r="AA362" s="115">
        <v>0</v>
      </c>
      <c r="AB362" s="115">
        <v>0</v>
      </c>
      <c r="AC362" s="114" t="s">
        <v>207</v>
      </c>
    </row>
    <row r="363" spans="1:29" x14ac:dyDescent="0.25">
      <c r="A363" s="242" t="s">
        <v>2759</v>
      </c>
      <c r="B363" s="242" t="s">
        <v>2758</v>
      </c>
      <c r="C363" s="242" t="s">
        <v>229</v>
      </c>
      <c r="D363" s="242" t="s">
        <v>1254</v>
      </c>
      <c r="E363" s="243">
        <v>44062</v>
      </c>
      <c r="F363" s="243">
        <v>44426</v>
      </c>
      <c r="G363" s="242">
        <v>2021</v>
      </c>
      <c r="H363" s="116">
        <v>155484</v>
      </c>
      <c r="I363" s="116">
        <v>29916</v>
      </c>
      <c r="J363" s="244">
        <v>44859</v>
      </c>
      <c r="K363" s="245" t="s">
        <v>221</v>
      </c>
      <c r="L363" s="246" t="s">
        <v>207</v>
      </c>
      <c r="M363" s="243">
        <v>44426</v>
      </c>
      <c r="N363" s="242" t="s">
        <v>2757</v>
      </c>
      <c r="O363" s="242" t="s">
        <v>2756</v>
      </c>
      <c r="P363" s="242" t="s">
        <v>1272</v>
      </c>
      <c r="Q363" s="242" t="s">
        <v>461</v>
      </c>
      <c r="R363" s="242" t="s">
        <v>247</v>
      </c>
      <c r="S363" s="119" t="s">
        <v>209</v>
      </c>
      <c r="T363" s="118" t="s">
        <v>2755</v>
      </c>
      <c r="U363" s="115">
        <v>0</v>
      </c>
      <c r="V363" s="115">
        <v>0</v>
      </c>
      <c r="W363" s="115">
        <v>0</v>
      </c>
      <c r="X363" s="115">
        <v>0</v>
      </c>
      <c r="Y363" s="115">
        <v>0</v>
      </c>
      <c r="Z363" s="115">
        <v>0</v>
      </c>
      <c r="AA363" s="115">
        <v>0</v>
      </c>
      <c r="AB363" s="115">
        <v>125568</v>
      </c>
      <c r="AC363" s="114" t="s">
        <v>207</v>
      </c>
    </row>
    <row r="364" spans="1:29" x14ac:dyDescent="0.25">
      <c r="A364" s="242" t="s">
        <v>2402</v>
      </c>
      <c r="B364" s="242" t="s">
        <v>2400</v>
      </c>
      <c r="C364" s="242" t="s">
        <v>229</v>
      </c>
      <c r="D364" s="242" t="s">
        <v>1254</v>
      </c>
      <c r="E364" s="243">
        <v>44084</v>
      </c>
      <c r="F364" s="243">
        <v>44448</v>
      </c>
      <c r="G364" s="242">
        <v>2021</v>
      </c>
      <c r="H364" s="116">
        <v>13245</v>
      </c>
      <c r="I364" s="116">
        <v>2330</v>
      </c>
      <c r="J364" s="244">
        <v>44859</v>
      </c>
      <c r="K364" s="245" t="s">
        <v>221</v>
      </c>
      <c r="L364" s="246" t="s">
        <v>207</v>
      </c>
      <c r="M364" s="243">
        <v>44448</v>
      </c>
      <c r="N364" s="242" t="s">
        <v>2399</v>
      </c>
      <c r="O364" s="242" t="s">
        <v>2398</v>
      </c>
      <c r="P364" s="242" t="s">
        <v>255</v>
      </c>
      <c r="Q364" s="242" t="s">
        <v>2397</v>
      </c>
      <c r="R364" s="242" t="s">
        <v>247</v>
      </c>
      <c r="S364" s="119" t="s">
        <v>209</v>
      </c>
      <c r="T364" s="118" t="s">
        <v>2396</v>
      </c>
      <c r="U364" s="115">
        <v>0</v>
      </c>
      <c r="V364" s="115">
        <v>0</v>
      </c>
      <c r="W364" s="115">
        <v>0</v>
      </c>
      <c r="X364" s="115">
        <v>0</v>
      </c>
      <c r="Y364" s="115">
        <v>0</v>
      </c>
      <c r="Z364" s="115">
        <v>0</v>
      </c>
      <c r="AA364" s="115">
        <v>0</v>
      </c>
      <c r="AB364" s="115">
        <v>10914</v>
      </c>
      <c r="AC364" s="114" t="s">
        <v>207</v>
      </c>
    </row>
    <row r="365" spans="1:29" x14ac:dyDescent="0.25">
      <c r="A365" s="242" t="s">
        <v>2170</v>
      </c>
      <c r="B365" s="242" t="s">
        <v>2168</v>
      </c>
      <c r="C365" s="242" t="s">
        <v>229</v>
      </c>
      <c r="D365" s="242" t="s">
        <v>1254</v>
      </c>
      <c r="E365" s="243">
        <v>44180</v>
      </c>
      <c r="F365" s="243">
        <v>44544</v>
      </c>
      <c r="G365" s="242">
        <v>2021</v>
      </c>
      <c r="H365" s="116">
        <v>145182</v>
      </c>
      <c r="I365" s="117">
        <v>25535</v>
      </c>
      <c r="J365" s="244">
        <v>44859</v>
      </c>
      <c r="K365" s="245" t="s">
        <v>221</v>
      </c>
      <c r="L365" s="246" t="s">
        <v>207</v>
      </c>
      <c r="M365" s="243">
        <v>44544</v>
      </c>
      <c r="N365" s="242" t="s">
        <v>2167</v>
      </c>
      <c r="O365" s="242" t="s">
        <v>417</v>
      </c>
      <c r="P365" s="242" t="s">
        <v>1272</v>
      </c>
      <c r="Q365" s="242" t="s">
        <v>366</v>
      </c>
      <c r="R365" s="242" t="s">
        <v>247</v>
      </c>
      <c r="S365" s="119" t="s">
        <v>209</v>
      </c>
      <c r="T365" s="118" t="s">
        <v>2166</v>
      </c>
      <c r="U365" s="115">
        <v>0</v>
      </c>
      <c r="V365" s="115">
        <v>0</v>
      </c>
      <c r="W365" s="115">
        <v>0</v>
      </c>
      <c r="X365" s="115">
        <v>0</v>
      </c>
      <c r="Y365" s="115">
        <v>0</v>
      </c>
      <c r="Z365" s="115">
        <v>0</v>
      </c>
      <c r="AA365" s="115">
        <v>73238</v>
      </c>
      <c r="AB365" s="115">
        <v>38690</v>
      </c>
      <c r="AC365" s="114" t="s">
        <v>207</v>
      </c>
    </row>
    <row r="366" spans="1:29" x14ac:dyDescent="0.25">
      <c r="A366" s="242" t="s">
        <v>1879</v>
      </c>
      <c r="B366" s="242" t="s">
        <v>1877</v>
      </c>
      <c r="C366" s="242" t="s">
        <v>258</v>
      </c>
      <c r="D366" s="242" t="s">
        <v>1254</v>
      </c>
      <c r="E366" s="244">
        <v>44348</v>
      </c>
      <c r="F366" s="244">
        <v>44712</v>
      </c>
      <c r="G366" s="242">
        <v>2022</v>
      </c>
      <c r="H366" s="116">
        <v>77171</v>
      </c>
      <c r="I366" s="117" t="s">
        <v>207</v>
      </c>
      <c r="J366" s="244">
        <v>44859</v>
      </c>
      <c r="K366" s="245" t="s">
        <v>215</v>
      </c>
      <c r="L366" s="244">
        <v>45335</v>
      </c>
      <c r="M366" s="244">
        <v>44712</v>
      </c>
      <c r="N366" s="242" t="s">
        <v>1876</v>
      </c>
      <c r="O366" s="242" t="s">
        <v>1632</v>
      </c>
      <c r="P366" s="242" t="s">
        <v>220</v>
      </c>
      <c r="Q366" s="242" t="s">
        <v>288</v>
      </c>
      <c r="R366" s="242" t="s">
        <v>247</v>
      </c>
      <c r="S366" s="119" t="s">
        <v>209</v>
      </c>
      <c r="T366" s="118" t="s">
        <v>1875</v>
      </c>
      <c r="U366" s="117" t="s">
        <v>207</v>
      </c>
      <c r="V366" s="115">
        <v>0</v>
      </c>
      <c r="W366" s="115">
        <v>0</v>
      </c>
      <c r="X366" s="115">
        <v>0</v>
      </c>
      <c r="Y366" s="115">
        <v>0</v>
      </c>
      <c r="Z366" s="115">
        <v>0</v>
      </c>
      <c r="AA366" s="115">
        <v>0</v>
      </c>
      <c r="AB366" s="115">
        <v>77171</v>
      </c>
      <c r="AC366" s="114" t="s">
        <v>207</v>
      </c>
    </row>
    <row r="367" spans="1:29" x14ac:dyDescent="0.25">
      <c r="A367" s="242" t="s">
        <v>1837</v>
      </c>
      <c r="B367" s="242" t="s">
        <v>1834</v>
      </c>
      <c r="C367" s="242" t="s">
        <v>258</v>
      </c>
      <c r="D367" s="242" t="s">
        <v>1254</v>
      </c>
      <c r="E367" s="244">
        <v>44197</v>
      </c>
      <c r="F367" s="244">
        <v>44561</v>
      </c>
      <c r="G367" s="242">
        <v>2021</v>
      </c>
      <c r="H367" s="116">
        <v>64529</v>
      </c>
      <c r="I367" s="117" t="s">
        <v>207</v>
      </c>
      <c r="J367" s="244">
        <v>44859</v>
      </c>
      <c r="K367" s="245" t="s">
        <v>215</v>
      </c>
      <c r="L367" s="244">
        <v>45160</v>
      </c>
      <c r="M367" s="244">
        <v>44561</v>
      </c>
      <c r="N367" s="242" t="s">
        <v>1833</v>
      </c>
      <c r="O367" s="242" t="s">
        <v>1565</v>
      </c>
      <c r="P367" s="242" t="s">
        <v>1258</v>
      </c>
      <c r="Q367" s="242" t="s">
        <v>461</v>
      </c>
      <c r="R367" s="242" t="s">
        <v>247</v>
      </c>
      <c r="S367" s="119" t="s">
        <v>209</v>
      </c>
      <c r="T367" s="118" t="s">
        <v>1832</v>
      </c>
      <c r="U367" s="117" t="s">
        <v>207</v>
      </c>
      <c r="V367" s="115">
        <v>0</v>
      </c>
      <c r="W367" s="115">
        <v>0</v>
      </c>
      <c r="X367" s="115">
        <v>0</v>
      </c>
      <c r="Y367" s="115">
        <v>0</v>
      </c>
      <c r="Z367" s="115">
        <v>0</v>
      </c>
      <c r="AA367" s="115">
        <v>64529</v>
      </c>
      <c r="AB367" s="115">
        <v>0</v>
      </c>
      <c r="AC367" s="114" t="s">
        <v>207</v>
      </c>
    </row>
    <row r="368" spans="1:29" x14ac:dyDescent="0.25">
      <c r="A368" s="242" t="s">
        <v>1790</v>
      </c>
      <c r="B368" s="242" t="s">
        <v>1787</v>
      </c>
      <c r="C368" s="242" t="s">
        <v>258</v>
      </c>
      <c r="D368" s="242" t="s">
        <v>1254</v>
      </c>
      <c r="E368" s="244">
        <v>44271</v>
      </c>
      <c r="F368" s="244">
        <v>44530</v>
      </c>
      <c r="G368" s="242">
        <v>2021</v>
      </c>
      <c r="H368" s="116">
        <v>33491</v>
      </c>
      <c r="I368" s="117" t="s">
        <v>207</v>
      </c>
      <c r="J368" s="244">
        <v>44859</v>
      </c>
      <c r="K368" s="245" t="s">
        <v>215</v>
      </c>
      <c r="L368" s="244">
        <v>45041</v>
      </c>
      <c r="M368" s="244">
        <v>44530</v>
      </c>
      <c r="N368" s="242" t="s">
        <v>1786</v>
      </c>
      <c r="O368" s="242" t="s">
        <v>1632</v>
      </c>
      <c r="P368" s="242" t="s">
        <v>267</v>
      </c>
      <c r="Q368" s="242" t="s">
        <v>288</v>
      </c>
      <c r="R368" s="242" t="s">
        <v>247</v>
      </c>
      <c r="S368" s="119" t="s">
        <v>209</v>
      </c>
      <c r="T368" s="118" t="s">
        <v>1785</v>
      </c>
      <c r="U368" s="117" t="s">
        <v>207</v>
      </c>
      <c r="V368" s="115">
        <v>0</v>
      </c>
      <c r="W368" s="115">
        <v>0</v>
      </c>
      <c r="X368" s="115">
        <v>0</v>
      </c>
      <c r="Y368" s="115">
        <v>0</v>
      </c>
      <c r="Z368" s="115">
        <v>0</v>
      </c>
      <c r="AA368" s="115">
        <v>0</v>
      </c>
      <c r="AB368" s="115">
        <v>14508</v>
      </c>
      <c r="AC368" s="114" t="s">
        <v>207</v>
      </c>
    </row>
    <row r="369" spans="1:29" x14ac:dyDescent="0.25">
      <c r="A369" s="242" t="s">
        <v>1441</v>
      </c>
      <c r="B369" s="242" t="s">
        <v>1438</v>
      </c>
      <c r="C369" s="242" t="s">
        <v>229</v>
      </c>
      <c r="D369" s="242" t="s">
        <v>1254</v>
      </c>
      <c r="E369" s="243">
        <v>43703</v>
      </c>
      <c r="F369" s="243">
        <v>44068</v>
      </c>
      <c r="G369" s="242">
        <v>2020</v>
      </c>
      <c r="H369" s="116">
        <v>7355</v>
      </c>
      <c r="I369" s="117">
        <v>1167</v>
      </c>
      <c r="J369" s="244">
        <v>44859</v>
      </c>
      <c r="K369" s="245" t="s">
        <v>215</v>
      </c>
      <c r="L369" s="244">
        <v>45517</v>
      </c>
      <c r="M369" s="243">
        <v>44068</v>
      </c>
      <c r="N369" s="242" t="s">
        <v>1437</v>
      </c>
      <c r="O369" s="242" t="s">
        <v>1436</v>
      </c>
      <c r="P369" s="242" t="s">
        <v>255</v>
      </c>
      <c r="Q369" s="242" t="s">
        <v>211</v>
      </c>
      <c r="R369" s="242" t="s">
        <v>210</v>
      </c>
      <c r="S369" s="119" t="s">
        <v>209</v>
      </c>
      <c r="T369" s="118" t="s">
        <v>1435</v>
      </c>
      <c r="U369" s="115">
        <v>0</v>
      </c>
      <c r="V369" s="115">
        <v>0</v>
      </c>
      <c r="W369" s="115">
        <v>0</v>
      </c>
      <c r="X369" s="115">
        <v>0</v>
      </c>
      <c r="Y369" s="115">
        <v>0</v>
      </c>
      <c r="Z369" s="115">
        <v>0</v>
      </c>
      <c r="AA369" s="115">
        <v>0</v>
      </c>
      <c r="AB369" s="115">
        <v>0</v>
      </c>
      <c r="AC369" s="114" t="s">
        <v>207</v>
      </c>
    </row>
    <row r="370" spans="1:29" x14ac:dyDescent="0.25">
      <c r="A370" s="242" t="s">
        <v>1440</v>
      </c>
      <c r="B370" s="242" t="s">
        <v>1438</v>
      </c>
      <c r="C370" s="242" t="s">
        <v>229</v>
      </c>
      <c r="D370" s="242" t="s">
        <v>1254</v>
      </c>
      <c r="E370" s="243">
        <v>44069</v>
      </c>
      <c r="F370" s="243">
        <v>44433</v>
      </c>
      <c r="G370" s="242">
        <v>2021</v>
      </c>
      <c r="H370" s="116">
        <v>7347</v>
      </c>
      <c r="I370" s="117">
        <v>1166</v>
      </c>
      <c r="J370" s="244">
        <v>44859</v>
      </c>
      <c r="K370" s="245" t="s">
        <v>215</v>
      </c>
      <c r="L370" s="244">
        <v>45517</v>
      </c>
      <c r="M370" s="243">
        <v>44433</v>
      </c>
      <c r="N370" s="242" t="s">
        <v>1437</v>
      </c>
      <c r="O370" s="242" t="s">
        <v>1436</v>
      </c>
      <c r="P370" s="242" t="s">
        <v>255</v>
      </c>
      <c r="Q370" s="242" t="s">
        <v>211</v>
      </c>
      <c r="R370" s="242" t="s">
        <v>210</v>
      </c>
      <c r="S370" s="119" t="s">
        <v>209</v>
      </c>
      <c r="T370" s="118" t="s">
        <v>1435</v>
      </c>
      <c r="U370" s="115">
        <v>0</v>
      </c>
      <c r="V370" s="115">
        <v>0</v>
      </c>
      <c r="W370" s="115">
        <v>0</v>
      </c>
      <c r="X370" s="115">
        <v>0</v>
      </c>
      <c r="Y370" s="115">
        <v>0</v>
      </c>
      <c r="Z370" s="115">
        <v>0</v>
      </c>
      <c r="AA370" s="115">
        <v>0</v>
      </c>
      <c r="AB370" s="115">
        <v>0</v>
      </c>
      <c r="AC370" s="114" t="s">
        <v>207</v>
      </c>
    </row>
    <row r="371" spans="1:29" x14ac:dyDescent="0.25">
      <c r="A371" s="242" t="s">
        <v>2659</v>
      </c>
      <c r="B371" s="242" t="s">
        <v>2657</v>
      </c>
      <c r="C371" s="242" t="s">
        <v>217</v>
      </c>
      <c r="D371" s="242" t="s">
        <v>1254</v>
      </c>
      <c r="E371" s="243">
        <v>43831</v>
      </c>
      <c r="F371" s="243">
        <v>44196</v>
      </c>
      <c r="G371" s="242">
        <v>2020</v>
      </c>
      <c r="H371" s="116">
        <v>3079</v>
      </c>
      <c r="I371" s="117" t="s">
        <v>207</v>
      </c>
      <c r="J371" s="244">
        <v>44845</v>
      </c>
      <c r="K371" s="245" t="s">
        <v>221</v>
      </c>
      <c r="L371" s="246" t="s">
        <v>207</v>
      </c>
      <c r="M371" s="243">
        <v>44196</v>
      </c>
      <c r="N371" s="242" t="s">
        <v>2656</v>
      </c>
      <c r="O371" s="242" t="s">
        <v>2655</v>
      </c>
      <c r="P371" s="242" t="s">
        <v>1258</v>
      </c>
      <c r="Q371" s="242" t="s">
        <v>2371</v>
      </c>
      <c r="R371" s="242" t="s">
        <v>247</v>
      </c>
      <c r="S371" s="119" t="s">
        <v>209</v>
      </c>
      <c r="T371" s="118" t="s">
        <v>2654</v>
      </c>
      <c r="U371" s="117" t="s">
        <v>207</v>
      </c>
      <c r="V371" s="115">
        <v>0</v>
      </c>
      <c r="W371" s="115">
        <v>0</v>
      </c>
      <c r="X371" s="115">
        <v>0</v>
      </c>
      <c r="Y371" s="115">
        <v>0</v>
      </c>
      <c r="Z371" s="115">
        <v>0</v>
      </c>
      <c r="AA371" s="115">
        <v>3079</v>
      </c>
      <c r="AB371" s="115">
        <v>0</v>
      </c>
      <c r="AC371" s="114" t="s">
        <v>207</v>
      </c>
    </row>
    <row r="372" spans="1:29" x14ac:dyDescent="0.25">
      <c r="A372" s="242" t="s">
        <v>2658</v>
      </c>
      <c r="B372" s="242" t="s">
        <v>2657</v>
      </c>
      <c r="C372" s="242" t="s">
        <v>217</v>
      </c>
      <c r="D372" s="242" t="s">
        <v>1254</v>
      </c>
      <c r="E372" s="243">
        <v>44197</v>
      </c>
      <c r="F372" s="243">
        <v>44561</v>
      </c>
      <c r="G372" s="242">
        <v>2021</v>
      </c>
      <c r="H372" s="116">
        <v>11373</v>
      </c>
      <c r="I372" s="117" t="s">
        <v>207</v>
      </c>
      <c r="J372" s="244">
        <v>44845</v>
      </c>
      <c r="K372" s="245" t="s">
        <v>221</v>
      </c>
      <c r="L372" s="246" t="s">
        <v>207</v>
      </c>
      <c r="M372" s="243">
        <v>44561</v>
      </c>
      <c r="N372" s="242" t="s">
        <v>2656</v>
      </c>
      <c r="O372" s="242" t="s">
        <v>2655</v>
      </c>
      <c r="P372" s="242" t="s">
        <v>1258</v>
      </c>
      <c r="Q372" s="242" t="s">
        <v>2371</v>
      </c>
      <c r="R372" s="242" t="s">
        <v>247</v>
      </c>
      <c r="S372" s="119" t="s">
        <v>209</v>
      </c>
      <c r="T372" s="118" t="s">
        <v>2654</v>
      </c>
      <c r="U372" s="117" t="s">
        <v>207</v>
      </c>
      <c r="V372" s="115">
        <v>0</v>
      </c>
      <c r="W372" s="115">
        <v>0</v>
      </c>
      <c r="X372" s="115">
        <v>0</v>
      </c>
      <c r="Y372" s="115">
        <v>0</v>
      </c>
      <c r="Z372" s="115">
        <v>0</v>
      </c>
      <c r="AA372" s="115">
        <v>11373</v>
      </c>
      <c r="AB372" s="115">
        <v>0</v>
      </c>
      <c r="AC372" s="114" t="s">
        <v>207</v>
      </c>
    </row>
    <row r="373" spans="1:29" x14ac:dyDescent="0.25">
      <c r="A373" s="242" t="s">
        <v>1917</v>
      </c>
      <c r="B373" s="242" t="s">
        <v>1913</v>
      </c>
      <c r="C373" s="242" t="s">
        <v>229</v>
      </c>
      <c r="D373" s="242" t="s">
        <v>1254</v>
      </c>
      <c r="E373" s="244">
        <v>44042</v>
      </c>
      <c r="F373" s="244">
        <v>44226</v>
      </c>
      <c r="G373" s="242">
        <v>2021</v>
      </c>
      <c r="H373" s="116">
        <v>388791</v>
      </c>
      <c r="I373" s="117">
        <v>61706</v>
      </c>
      <c r="J373" s="244">
        <v>44845</v>
      </c>
      <c r="K373" s="245" t="s">
        <v>215</v>
      </c>
      <c r="L373" s="244">
        <v>45090</v>
      </c>
      <c r="M373" s="244">
        <v>44226</v>
      </c>
      <c r="N373" s="242" t="s">
        <v>1912</v>
      </c>
      <c r="O373" s="242" t="s">
        <v>1916</v>
      </c>
      <c r="P373" s="242" t="s">
        <v>1503</v>
      </c>
      <c r="Q373" s="242" t="s">
        <v>1893</v>
      </c>
      <c r="R373" s="242" t="s">
        <v>247</v>
      </c>
      <c r="S373" s="242" t="s">
        <v>209</v>
      </c>
      <c r="T373" s="118" t="s">
        <v>1909</v>
      </c>
      <c r="U373" s="117" t="s">
        <v>207</v>
      </c>
      <c r="V373" s="115">
        <v>0</v>
      </c>
      <c r="W373" s="115">
        <v>0</v>
      </c>
      <c r="X373" s="115">
        <v>0</v>
      </c>
      <c r="Y373" s="115">
        <v>0</v>
      </c>
      <c r="Z373" s="115">
        <v>0</v>
      </c>
      <c r="AA373" s="115">
        <v>43160</v>
      </c>
      <c r="AB373" s="115">
        <v>0</v>
      </c>
      <c r="AC373" s="114" t="s">
        <v>207</v>
      </c>
    </row>
    <row r="374" spans="1:29" x14ac:dyDescent="0.25">
      <c r="A374" s="242" t="s">
        <v>1861</v>
      </c>
      <c r="B374" s="242" t="s">
        <v>1858</v>
      </c>
      <c r="C374" s="242" t="s">
        <v>258</v>
      </c>
      <c r="D374" s="242" t="s">
        <v>1254</v>
      </c>
      <c r="E374" s="244">
        <v>44287</v>
      </c>
      <c r="F374" s="244">
        <v>44651</v>
      </c>
      <c r="G374" s="242">
        <v>2022</v>
      </c>
      <c r="H374" s="116">
        <v>17296</v>
      </c>
      <c r="I374" s="117" t="s">
        <v>207</v>
      </c>
      <c r="J374" s="244">
        <v>44845</v>
      </c>
      <c r="K374" s="245" t="s">
        <v>215</v>
      </c>
      <c r="L374" s="244">
        <v>45160</v>
      </c>
      <c r="M374" s="244">
        <v>44651</v>
      </c>
      <c r="N374" s="242" t="s">
        <v>1857</v>
      </c>
      <c r="O374" s="242" t="s">
        <v>1583</v>
      </c>
      <c r="P374" s="242" t="s">
        <v>1610</v>
      </c>
      <c r="Q374" s="242" t="s">
        <v>500</v>
      </c>
      <c r="R374" s="242" t="s">
        <v>247</v>
      </c>
      <c r="S374" s="119" t="s">
        <v>209</v>
      </c>
      <c r="T374" s="118" t="s">
        <v>1856</v>
      </c>
      <c r="U374" s="117" t="s">
        <v>207</v>
      </c>
      <c r="V374" s="115">
        <v>0</v>
      </c>
      <c r="W374" s="115">
        <v>0</v>
      </c>
      <c r="X374" s="115">
        <v>0</v>
      </c>
      <c r="Y374" s="115">
        <v>0</v>
      </c>
      <c r="Z374" s="115">
        <v>0</v>
      </c>
      <c r="AA374" s="115">
        <v>1800</v>
      </c>
      <c r="AB374" s="115">
        <v>0</v>
      </c>
      <c r="AC374" s="114" t="s">
        <v>207</v>
      </c>
    </row>
    <row r="375" spans="1:29" s="120" customFormat="1" x14ac:dyDescent="0.25">
      <c r="A375" s="242" t="s">
        <v>1758</v>
      </c>
      <c r="B375" s="242" t="s">
        <v>1756</v>
      </c>
      <c r="C375" s="242" t="s">
        <v>258</v>
      </c>
      <c r="D375" s="242" t="s">
        <v>1254</v>
      </c>
      <c r="E375" s="244">
        <v>44327</v>
      </c>
      <c r="F375" s="244">
        <v>44712</v>
      </c>
      <c r="G375" s="242">
        <v>2022</v>
      </c>
      <c r="H375" s="116">
        <v>62598</v>
      </c>
      <c r="I375" s="117" t="s">
        <v>207</v>
      </c>
      <c r="J375" s="244">
        <v>44845</v>
      </c>
      <c r="K375" s="245" t="s">
        <v>215</v>
      </c>
      <c r="L375" s="244">
        <v>45363</v>
      </c>
      <c r="M375" s="244">
        <v>44712</v>
      </c>
      <c r="N375" s="242" t="s">
        <v>1755</v>
      </c>
      <c r="O375" s="242" t="s">
        <v>1632</v>
      </c>
      <c r="P375" s="242" t="s">
        <v>220</v>
      </c>
      <c r="Q375" s="242" t="s">
        <v>288</v>
      </c>
      <c r="R375" s="242" t="s">
        <v>247</v>
      </c>
      <c r="S375" s="119" t="s">
        <v>209</v>
      </c>
      <c r="T375" s="118" t="s">
        <v>1754</v>
      </c>
      <c r="U375" s="117" t="s">
        <v>207</v>
      </c>
      <c r="V375" s="115">
        <v>0</v>
      </c>
      <c r="W375" s="115">
        <v>0</v>
      </c>
      <c r="X375" s="115">
        <v>0</v>
      </c>
      <c r="Y375" s="115">
        <v>0</v>
      </c>
      <c r="Z375" s="115">
        <v>0</v>
      </c>
      <c r="AA375" s="115">
        <v>0</v>
      </c>
      <c r="AB375" s="115">
        <v>62598</v>
      </c>
      <c r="AC375" s="114" t="s">
        <v>207</v>
      </c>
    </row>
    <row r="376" spans="1:29" x14ac:dyDescent="0.25">
      <c r="A376" s="242" t="s">
        <v>1706</v>
      </c>
      <c r="B376" s="242" t="s">
        <v>1703</v>
      </c>
      <c r="C376" s="242" t="s">
        <v>258</v>
      </c>
      <c r="D376" s="242" t="s">
        <v>1254</v>
      </c>
      <c r="E376" s="244">
        <v>44363</v>
      </c>
      <c r="F376" s="244">
        <v>44651</v>
      </c>
      <c r="G376" s="242">
        <v>2022</v>
      </c>
      <c r="H376" s="116">
        <v>3665</v>
      </c>
      <c r="I376" s="117" t="s">
        <v>207</v>
      </c>
      <c r="J376" s="244">
        <v>44845</v>
      </c>
      <c r="K376" s="245" t="s">
        <v>215</v>
      </c>
      <c r="L376" s="244">
        <v>45160</v>
      </c>
      <c r="M376" s="244">
        <v>44651</v>
      </c>
      <c r="N376" s="242" t="s">
        <v>1702</v>
      </c>
      <c r="O376" s="242" t="s">
        <v>1632</v>
      </c>
      <c r="P376" s="242" t="s">
        <v>220</v>
      </c>
      <c r="Q376" s="242" t="s">
        <v>318</v>
      </c>
      <c r="R376" s="242" t="s">
        <v>247</v>
      </c>
      <c r="S376" s="119" t="s">
        <v>209</v>
      </c>
      <c r="T376" s="118" t="s">
        <v>1701</v>
      </c>
      <c r="U376" s="117" t="s">
        <v>207</v>
      </c>
      <c r="V376" s="115">
        <v>0</v>
      </c>
      <c r="W376" s="115">
        <v>0</v>
      </c>
      <c r="X376" s="115">
        <v>0</v>
      </c>
      <c r="Y376" s="115">
        <v>0</v>
      </c>
      <c r="Z376" s="115">
        <v>0</v>
      </c>
      <c r="AA376" s="115">
        <v>0</v>
      </c>
      <c r="AB376" s="115">
        <v>3665</v>
      </c>
      <c r="AC376" s="114" t="s">
        <v>207</v>
      </c>
    </row>
    <row r="377" spans="1:29" x14ac:dyDescent="0.25">
      <c r="A377" s="242" t="s">
        <v>1696</v>
      </c>
      <c r="B377" s="242" t="s">
        <v>1693</v>
      </c>
      <c r="C377" s="242" t="s">
        <v>258</v>
      </c>
      <c r="D377" s="242" t="s">
        <v>1254</v>
      </c>
      <c r="E377" s="244">
        <v>44350</v>
      </c>
      <c r="F377" s="244">
        <v>44651</v>
      </c>
      <c r="G377" s="242">
        <v>2022</v>
      </c>
      <c r="H377" s="116">
        <v>42364</v>
      </c>
      <c r="I377" s="117" t="s">
        <v>207</v>
      </c>
      <c r="J377" s="244">
        <v>44845</v>
      </c>
      <c r="K377" s="245" t="s">
        <v>215</v>
      </c>
      <c r="L377" s="244">
        <v>45237</v>
      </c>
      <c r="M377" s="244">
        <v>44651</v>
      </c>
      <c r="N377" s="242" t="s">
        <v>1692</v>
      </c>
      <c r="O377" s="242" t="s">
        <v>289</v>
      </c>
      <c r="P377" s="242" t="s">
        <v>220</v>
      </c>
      <c r="Q377" s="242" t="s">
        <v>461</v>
      </c>
      <c r="R377" s="242" t="s">
        <v>247</v>
      </c>
      <c r="S377" s="119" t="s">
        <v>209</v>
      </c>
      <c r="T377" s="118" t="s">
        <v>1691</v>
      </c>
      <c r="U377" s="117" t="s">
        <v>207</v>
      </c>
      <c r="V377" s="115">
        <v>0</v>
      </c>
      <c r="W377" s="115">
        <v>0</v>
      </c>
      <c r="X377" s="115">
        <v>0</v>
      </c>
      <c r="Y377" s="115">
        <v>0</v>
      </c>
      <c r="Z377" s="115">
        <v>0</v>
      </c>
      <c r="AA377" s="115">
        <v>42364</v>
      </c>
      <c r="AB377" s="115">
        <v>0</v>
      </c>
      <c r="AC377" s="114" t="s">
        <v>207</v>
      </c>
    </row>
    <row r="378" spans="1:29" x14ac:dyDescent="0.25">
      <c r="A378" s="242" t="s">
        <v>1677</v>
      </c>
      <c r="B378" s="242" t="s">
        <v>1676</v>
      </c>
      <c r="C378" s="242" t="s">
        <v>503</v>
      </c>
      <c r="D378" s="242" t="s">
        <v>1254</v>
      </c>
      <c r="E378" s="244">
        <v>44673</v>
      </c>
      <c r="F378" s="244">
        <v>44675</v>
      </c>
      <c r="G378" s="242">
        <v>2022</v>
      </c>
      <c r="H378" s="116">
        <v>76661</v>
      </c>
      <c r="I378" s="117" t="s">
        <v>207</v>
      </c>
      <c r="J378" s="244">
        <v>44845</v>
      </c>
      <c r="K378" s="245" t="s">
        <v>221</v>
      </c>
      <c r="L378" s="246" t="s">
        <v>207</v>
      </c>
      <c r="M378" s="244">
        <v>44675</v>
      </c>
      <c r="N378" s="242" t="s">
        <v>1675</v>
      </c>
      <c r="O378" s="242" t="s">
        <v>1386</v>
      </c>
      <c r="P378" s="242" t="s">
        <v>267</v>
      </c>
      <c r="Q378" s="242" t="s">
        <v>500</v>
      </c>
      <c r="R378" s="242" t="s">
        <v>210</v>
      </c>
      <c r="S378" s="119" t="s">
        <v>209</v>
      </c>
      <c r="T378" s="118" t="s">
        <v>1674</v>
      </c>
      <c r="U378" s="117" t="s">
        <v>207</v>
      </c>
      <c r="V378" s="115">
        <v>0</v>
      </c>
      <c r="W378" s="115">
        <v>0</v>
      </c>
      <c r="X378" s="115">
        <v>0</v>
      </c>
      <c r="Y378" s="115">
        <v>0</v>
      </c>
      <c r="Z378" s="115">
        <v>0</v>
      </c>
      <c r="AA378" s="115">
        <v>30941</v>
      </c>
      <c r="AB378" s="115">
        <v>0</v>
      </c>
      <c r="AC378" s="114" t="s">
        <v>207</v>
      </c>
    </row>
    <row r="379" spans="1:29" x14ac:dyDescent="0.25">
      <c r="A379" s="242" t="s">
        <v>3674</v>
      </c>
      <c r="B379" s="242" t="s">
        <v>3673</v>
      </c>
      <c r="C379" s="242" t="s">
        <v>217</v>
      </c>
      <c r="D379" s="242" t="s">
        <v>1254</v>
      </c>
      <c r="E379" s="243">
        <v>44075</v>
      </c>
      <c r="F379" s="243">
        <v>44439</v>
      </c>
      <c r="G379" s="242">
        <v>2021</v>
      </c>
      <c r="H379" s="116">
        <v>1790</v>
      </c>
      <c r="I379" s="117" t="s">
        <v>207</v>
      </c>
      <c r="J379" s="244">
        <v>44831</v>
      </c>
      <c r="K379" s="245" t="s">
        <v>221</v>
      </c>
      <c r="L379" s="246" t="s">
        <v>207</v>
      </c>
      <c r="M379" s="243">
        <v>44804</v>
      </c>
      <c r="N379" s="242" t="s">
        <v>573</v>
      </c>
      <c r="O379" s="242" t="s">
        <v>573</v>
      </c>
      <c r="P379" s="242" t="s">
        <v>220</v>
      </c>
      <c r="Q379" s="242" t="s">
        <v>248</v>
      </c>
      <c r="R379" s="242" t="s">
        <v>247</v>
      </c>
      <c r="S379" s="119" t="s">
        <v>209</v>
      </c>
      <c r="T379" s="118" t="s">
        <v>3672</v>
      </c>
      <c r="U379" s="117" t="s">
        <v>207</v>
      </c>
      <c r="V379" s="115">
        <v>0</v>
      </c>
      <c r="W379" s="115">
        <v>0</v>
      </c>
      <c r="X379" s="115">
        <v>0</v>
      </c>
      <c r="Y379" s="115">
        <v>0</v>
      </c>
      <c r="Z379" s="115">
        <v>0</v>
      </c>
      <c r="AA379" s="115">
        <v>0</v>
      </c>
      <c r="AB379" s="115">
        <v>1790</v>
      </c>
      <c r="AC379" s="114" t="s">
        <v>207</v>
      </c>
    </row>
    <row r="380" spans="1:29" x14ac:dyDescent="0.25">
      <c r="A380" s="242" t="s">
        <v>3399</v>
      </c>
      <c r="B380" s="242" t="s">
        <v>3397</v>
      </c>
      <c r="C380" s="242" t="s">
        <v>258</v>
      </c>
      <c r="D380" s="242" t="s">
        <v>1254</v>
      </c>
      <c r="E380" s="243">
        <v>44197</v>
      </c>
      <c r="F380" s="243">
        <v>44561</v>
      </c>
      <c r="G380" s="242">
        <v>2021</v>
      </c>
      <c r="H380" s="116">
        <v>346846</v>
      </c>
      <c r="I380" s="117" t="s">
        <v>207</v>
      </c>
      <c r="J380" s="244">
        <v>44831</v>
      </c>
      <c r="K380" s="245" t="s">
        <v>215</v>
      </c>
      <c r="L380" s="246">
        <v>45132</v>
      </c>
      <c r="M380" s="243">
        <v>44561</v>
      </c>
      <c r="N380" s="242" t="s">
        <v>3396</v>
      </c>
      <c r="O380" s="242" t="s">
        <v>3395</v>
      </c>
      <c r="P380" s="242" t="s">
        <v>1258</v>
      </c>
      <c r="Q380" s="242" t="s">
        <v>254</v>
      </c>
      <c r="R380" s="242" t="s">
        <v>247</v>
      </c>
      <c r="S380" s="119" t="s">
        <v>209</v>
      </c>
      <c r="T380" s="118" t="s">
        <v>3394</v>
      </c>
      <c r="U380" s="117" t="s">
        <v>207</v>
      </c>
      <c r="V380" s="115">
        <v>0</v>
      </c>
      <c r="W380" s="115">
        <v>0</v>
      </c>
      <c r="X380" s="115">
        <v>0</v>
      </c>
      <c r="Y380" s="115">
        <v>0</v>
      </c>
      <c r="Z380" s="115">
        <v>0</v>
      </c>
      <c r="AA380" s="115">
        <v>0</v>
      </c>
      <c r="AB380" s="115">
        <v>79085</v>
      </c>
      <c r="AC380" s="114" t="s">
        <v>207</v>
      </c>
    </row>
    <row r="381" spans="1:29" x14ac:dyDescent="0.25">
      <c r="A381" s="242" t="s">
        <v>2802</v>
      </c>
      <c r="B381" s="242" t="s">
        <v>2799</v>
      </c>
      <c r="C381" s="242" t="s">
        <v>229</v>
      </c>
      <c r="D381" s="242" t="s">
        <v>1254</v>
      </c>
      <c r="E381" s="243">
        <v>43265</v>
      </c>
      <c r="F381" s="243">
        <v>43629</v>
      </c>
      <c r="G381" s="242">
        <v>2019</v>
      </c>
      <c r="H381" s="116">
        <v>78853</v>
      </c>
      <c r="I381" s="116">
        <v>15168</v>
      </c>
      <c r="J381" s="244">
        <v>44831</v>
      </c>
      <c r="K381" s="245" t="s">
        <v>221</v>
      </c>
      <c r="L381" s="246" t="s">
        <v>207</v>
      </c>
      <c r="M381" s="243">
        <v>43629</v>
      </c>
      <c r="N381" s="242" t="s">
        <v>2798</v>
      </c>
      <c r="O381" s="242" t="s">
        <v>2797</v>
      </c>
      <c r="P381" s="242" t="s">
        <v>255</v>
      </c>
      <c r="Q381" s="242" t="s">
        <v>211</v>
      </c>
      <c r="R381" s="242" t="s">
        <v>210</v>
      </c>
      <c r="S381" s="119" t="s">
        <v>209</v>
      </c>
      <c r="T381" s="118" t="s">
        <v>2796</v>
      </c>
      <c r="U381" s="115">
        <v>0</v>
      </c>
      <c r="V381" s="115">
        <v>0</v>
      </c>
      <c r="W381" s="115">
        <v>0</v>
      </c>
      <c r="X381" s="115">
        <v>0</v>
      </c>
      <c r="Y381" s="115">
        <v>0</v>
      </c>
      <c r="Z381" s="115">
        <v>0</v>
      </c>
      <c r="AA381" s="115">
        <v>54353</v>
      </c>
      <c r="AB381" s="115">
        <v>0</v>
      </c>
      <c r="AC381" s="114" t="s">
        <v>207</v>
      </c>
    </row>
    <row r="382" spans="1:29" x14ac:dyDescent="0.25">
      <c r="A382" s="242" t="s">
        <v>2801</v>
      </c>
      <c r="B382" s="242" t="s">
        <v>2799</v>
      </c>
      <c r="C382" s="242" t="s">
        <v>229</v>
      </c>
      <c r="D382" s="242" t="s">
        <v>1254</v>
      </c>
      <c r="E382" s="243">
        <v>43630</v>
      </c>
      <c r="F382" s="243">
        <v>43995</v>
      </c>
      <c r="G382" s="242">
        <v>2020</v>
      </c>
      <c r="H382" s="116">
        <v>45164</v>
      </c>
      <c r="I382" s="116">
        <v>8688</v>
      </c>
      <c r="J382" s="244">
        <v>44831</v>
      </c>
      <c r="K382" s="245" t="s">
        <v>221</v>
      </c>
      <c r="L382" s="246" t="s">
        <v>207</v>
      </c>
      <c r="M382" s="243">
        <v>43995</v>
      </c>
      <c r="N382" s="242" t="s">
        <v>2798</v>
      </c>
      <c r="O382" s="242" t="s">
        <v>2797</v>
      </c>
      <c r="P382" s="242" t="s">
        <v>255</v>
      </c>
      <c r="Q382" s="242" t="s">
        <v>211</v>
      </c>
      <c r="R382" s="242" t="s">
        <v>210</v>
      </c>
      <c r="S382" s="119" t="s">
        <v>209</v>
      </c>
      <c r="T382" s="118" t="s">
        <v>2796</v>
      </c>
      <c r="U382" s="115">
        <v>0</v>
      </c>
      <c r="V382" s="115">
        <v>0</v>
      </c>
      <c r="W382" s="115">
        <v>0</v>
      </c>
      <c r="X382" s="115">
        <v>0</v>
      </c>
      <c r="Y382" s="115">
        <v>0</v>
      </c>
      <c r="Z382" s="115">
        <v>0</v>
      </c>
      <c r="AA382" s="115">
        <v>0</v>
      </c>
      <c r="AB382" s="115">
        <v>0</v>
      </c>
      <c r="AC382" s="114" t="s">
        <v>207</v>
      </c>
    </row>
    <row r="383" spans="1:29" x14ac:dyDescent="0.25">
      <c r="A383" s="242" t="s">
        <v>2800</v>
      </c>
      <c r="B383" s="242" t="s">
        <v>2799</v>
      </c>
      <c r="C383" s="242" t="s">
        <v>229</v>
      </c>
      <c r="D383" s="242" t="s">
        <v>1254</v>
      </c>
      <c r="E383" s="243">
        <v>43996</v>
      </c>
      <c r="F383" s="243">
        <v>44360</v>
      </c>
      <c r="G383" s="242">
        <v>2021</v>
      </c>
      <c r="H383" s="116">
        <v>85208</v>
      </c>
      <c r="I383" s="116">
        <v>16391</v>
      </c>
      <c r="J383" s="244">
        <v>44831</v>
      </c>
      <c r="K383" s="245" t="s">
        <v>221</v>
      </c>
      <c r="L383" s="246" t="s">
        <v>207</v>
      </c>
      <c r="M383" s="243">
        <v>44360</v>
      </c>
      <c r="N383" s="242" t="s">
        <v>2798</v>
      </c>
      <c r="O383" s="242" t="s">
        <v>2797</v>
      </c>
      <c r="P383" s="242" t="s">
        <v>255</v>
      </c>
      <c r="Q383" s="242" t="s">
        <v>211</v>
      </c>
      <c r="R383" s="242" t="s">
        <v>210</v>
      </c>
      <c r="S383" s="119" t="s">
        <v>209</v>
      </c>
      <c r="T383" s="118" t="s">
        <v>2796</v>
      </c>
      <c r="U383" s="115">
        <v>0</v>
      </c>
      <c r="V383" s="115">
        <v>0</v>
      </c>
      <c r="W383" s="115">
        <v>0</v>
      </c>
      <c r="X383" s="115">
        <v>0</v>
      </c>
      <c r="Y383" s="115">
        <v>0</v>
      </c>
      <c r="Z383" s="115">
        <v>0</v>
      </c>
      <c r="AA383" s="115">
        <v>27980</v>
      </c>
      <c r="AB383" s="115">
        <v>0</v>
      </c>
      <c r="AC383" s="114" t="s">
        <v>207</v>
      </c>
    </row>
    <row r="384" spans="1:29" x14ac:dyDescent="0.25">
      <c r="A384" s="242" t="s">
        <v>4339</v>
      </c>
      <c r="B384" s="242" t="s">
        <v>4327</v>
      </c>
      <c r="C384" s="242" t="s">
        <v>229</v>
      </c>
      <c r="D384" s="242" t="s">
        <v>1254</v>
      </c>
      <c r="E384" s="243">
        <v>42377</v>
      </c>
      <c r="F384" s="243">
        <v>42742</v>
      </c>
      <c r="G384" s="242">
        <v>2017</v>
      </c>
      <c r="H384" s="116">
        <v>124800</v>
      </c>
      <c r="I384" s="116">
        <v>23962</v>
      </c>
      <c r="J384" s="244">
        <v>44817</v>
      </c>
      <c r="K384" s="245" t="s">
        <v>221</v>
      </c>
      <c r="L384" s="246" t="s">
        <v>207</v>
      </c>
      <c r="M384" s="243">
        <v>42742</v>
      </c>
      <c r="N384" s="242" t="s">
        <v>4326</v>
      </c>
      <c r="O384" s="242" t="s">
        <v>4330</v>
      </c>
      <c r="P384" s="242" t="s">
        <v>1343</v>
      </c>
      <c r="Q384" s="242" t="s">
        <v>305</v>
      </c>
      <c r="R384" s="242" t="s">
        <v>247</v>
      </c>
      <c r="S384" s="119" t="s">
        <v>209</v>
      </c>
      <c r="T384" s="118" t="s">
        <v>4325</v>
      </c>
      <c r="U384" s="115">
        <v>0</v>
      </c>
      <c r="V384" s="115">
        <v>0</v>
      </c>
      <c r="W384" s="115">
        <v>90755</v>
      </c>
      <c r="X384" s="115">
        <v>0</v>
      </c>
      <c r="Y384" s="115">
        <v>0</v>
      </c>
      <c r="Z384" s="115">
        <v>0</v>
      </c>
      <c r="AA384" s="115">
        <v>10083</v>
      </c>
      <c r="AB384" s="115">
        <v>0</v>
      </c>
      <c r="AC384" s="114" t="s">
        <v>4338</v>
      </c>
    </row>
    <row r="385" spans="1:29" x14ac:dyDescent="0.25">
      <c r="A385" s="242" t="s">
        <v>4337</v>
      </c>
      <c r="B385" s="242" t="s">
        <v>4327</v>
      </c>
      <c r="C385" s="242" t="s">
        <v>229</v>
      </c>
      <c r="D385" s="242" t="s">
        <v>1254</v>
      </c>
      <c r="E385" s="243">
        <v>42743</v>
      </c>
      <c r="F385" s="243">
        <v>43107</v>
      </c>
      <c r="G385" s="242">
        <v>2018</v>
      </c>
      <c r="H385" s="116">
        <v>87187</v>
      </c>
      <c r="I385" s="116">
        <v>16740</v>
      </c>
      <c r="J385" s="244">
        <v>44817</v>
      </c>
      <c r="K385" s="245" t="s">
        <v>221</v>
      </c>
      <c r="L385" s="246" t="s">
        <v>207</v>
      </c>
      <c r="M385" s="243">
        <v>43107</v>
      </c>
      <c r="N385" s="242" t="s">
        <v>4326</v>
      </c>
      <c r="O385" s="242" t="s">
        <v>4330</v>
      </c>
      <c r="P385" s="242" t="s">
        <v>1343</v>
      </c>
      <c r="Q385" s="242" t="s">
        <v>305</v>
      </c>
      <c r="R385" s="242" t="s">
        <v>247</v>
      </c>
      <c r="S385" s="119" t="s">
        <v>209</v>
      </c>
      <c r="T385" s="118" t="s">
        <v>4325</v>
      </c>
      <c r="U385" s="115">
        <v>0</v>
      </c>
      <c r="V385" s="115">
        <v>0</v>
      </c>
      <c r="W385" s="115">
        <v>62230</v>
      </c>
      <c r="X385" s="115">
        <v>0</v>
      </c>
      <c r="Y385" s="115">
        <v>0</v>
      </c>
      <c r="Z385" s="115">
        <v>0</v>
      </c>
      <c r="AA385" s="115">
        <v>8217</v>
      </c>
      <c r="AB385" s="115">
        <v>0</v>
      </c>
      <c r="AC385" s="114" t="s">
        <v>4336</v>
      </c>
    </row>
    <row r="386" spans="1:29" x14ac:dyDescent="0.25">
      <c r="A386" s="242" t="s">
        <v>4335</v>
      </c>
      <c r="B386" s="242" t="s">
        <v>4327</v>
      </c>
      <c r="C386" s="242" t="s">
        <v>229</v>
      </c>
      <c r="D386" s="242" t="s">
        <v>1254</v>
      </c>
      <c r="E386" s="243">
        <v>43108</v>
      </c>
      <c r="F386" s="243">
        <v>43472</v>
      </c>
      <c r="G386" s="242">
        <v>2019</v>
      </c>
      <c r="H386" s="116">
        <v>74349</v>
      </c>
      <c r="I386" s="116">
        <v>14276</v>
      </c>
      <c r="J386" s="244">
        <v>44817</v>
      </c>
      <c r="K386" s="245" t="s">
        <v>221</v>
      </c>
      <c r="L386" s="246" t="s">
        <v>207</v>
      </c>
      <c r="M386" s="243">
        <v>43472</v>
      </c>
      <c r="N386" s="242" t="s">
        <v>4326</v>
      </c>
      <c r="O386" s="242" t="s">
        <v>4330</v>
      </c>
      <c r="P386" s="242" t="s">
        <v>1343</v>
      </c>
      <c r="Q386" s="242" t="s">
        <v>305</v>
      </c>
      <c r="R386" s="242" t="s">
        <v>247</v>
      </c>
      <c r="S386" s="119" t="s">
        <v>209</v>
      </c>
      <c r="T386" s="118" t="s">
        <v>4325</v>
      </c>
      <c r="U386" s="115">
        <v>0</v>
      </c>
      <c r="V386" s="115">
        <v>0</v>
      </c>
      <c r="W386" s="115">
        <v>51856</v>
      </c>
      <c r="X386" s="115">
        <v>0</v>
      </c>
      <c r="Y386" s="115">
        <v>0</v>
      </c>
      <c r="Z386" s="115">
        <v>0</v>
      </c>
      <c r="AA386" s="115">
        <v>8217</v>
      </c>
      <c r="AB386" s="115">
        <v>0</v>
      </c>
      <c r="AC386" s="114" t="s">
        <v>4334</v>
      </c>
    </row>
    <row r="387" spans="1:29" x14ac:dyDescent="0.25">
      <c r="A387" s="242" t="s">
        <v>4333</v>
      </c>
      <c r="B387" s="242" t="s">
        <v>4327</v>
      </c>
      <c r="C387" s="242" t="s">
        <v>229</v>
      </c>
      <c r="D387" s="242" t="s">
        <v>1254</v>
      </c>
      <c r="E387" s="243">
        <v>43473</v>
      </c>
      <c r="F387" s="243">
        <v>43837</v>
      </c>
      <c r="G387" s="242">
        <v>2020</v>
      </c>
      <c r="H387" s="116">
        <v>143083</v>
      </c>
      <c r="I387" s="116">
        <v>27472</v>
      </c>
      <c r="J387" s="244">
        <v>44817</v>
      </c>
      <c r="K387" s="245" t="s">
        <v>221</v>
      </c>
      <c r="L387" s="246" t="s">
        <v>207</v>
      </c>
      <c r="M387" s="243">
        <v>43837</v>
      </c>
      <c r="N387" s="242" t="s">
        <v>4326</v>
      </c>
      <c r="O387" s="242" t="s">
        <v>4330</v>
      </c>
      <c r="P387" s="242" t="s">
        <v>1343</v>
      </c>
      <c r="Q387" s="242" t="s">
        <v>305</v>
      </c>
      <c r="R387" s="242" t="s">
        <v>247</v>
      </c>
      <c r="S387" s="119" t="s">
        <v>209</v>
      </c>
      <c r="T387" s="118" t="s">
        <v>4325</v>
      </c>
      <c r="U387" s="115">
        <v>0</v>
      </c>
      <c r="V387" s="115">
        <v>0</v>
      </c>
      <c r="W387" s="115">
        <v>104050</v>
      </c>
      <c r="X387" s="115">
        <v>0</v>
      </c>
      <c r="Y387" s="115">
        <v>0</v>
      </c>
      <c r="Z387" s="115">
        <v>0</v>
      </c>
      <c r="AA387" s="115">
        <v>11561</v>
      </c>
      <c r="AB387" s="115">
        <v>0</v>
      </c>
      <c r="AC387" s="114" t="s">
        <v>4332</v>
      </c>
    </row>
    <row r="388" spans="1:29" x14ac:dyDescent="0.25">
      <c r="A388" s="242" t="s">
        <v>4331</v>
      </c>
      <c r="B388" s="242" t="s">
        <v>4327</v>
      </c>
      <c r="C388" s="242" t="s">
        <v>229</v>
      </c>
      <c r="D388" s="242" t="s">
        <v>1254</v>
      </c>
      <c r="E388" s="243">
        <v>43838</v>
      </c>
      <c r="F388" s="243">
        <v>44203</v>
      </c>
      <c r="G388" s="242">
        <v>2021</v>
      </c>
      <c r="H388" s="116">
        <v>140738</v>
      </c>
      <c r="I388" s="116">
        <v>27022</v>
      </c>
      <c r="J388" s="244">
        <v>44817</v>
      </c>
      <c r="K388" s="245" t="s">
        <v>221</v>
      </c>
      <c r="L388" s="246" t="s">
        <v>207</v>
      </c>
      <c r="M388" s="243">
        <v>44203</v>
      </c>
      <c r="N388" s="242" t="s">
        <v>4326</v>
      </c>
      <c r="O388" s="242" t="s">
        <v>4330</v>
      </c>
      <c r="P388" s="242" t="s">
        <v>1343</v>
      </c>
      <c r="Q388" s="242" t="s">
        <v>305</v>
      </c>
      <c r="R388" s="242" t="s">
        <v>247</v>
      </c>
      <c r="S388" s="119" t="s">
        <v>209</v>
      </c>
      <c r="T388" s="118" t="s">
        <v>4325</v>
      </c>
      <c r="U388" s="115">
        <v>0</v>
      </c>
      <c r="V388" s="115">
        <v>0</v>
      </c>
      <c r="W388" s="115">
        <v>91109</v>
      </c>
      <c r="X388" s="115">
        <v>0</v>
      </c>
      <c r="Y388" s="115">
        <v>0</v>
      </c>
      <c r="Z388" s="115">
        <v>0</v>
      </c>
      <c r="AA388" s="115">
        <v>11236</v>
      </c>
      <c r="AB388" s="115">
        <v>11371</v>
      </c>
      <c r="AC388" s="114" t="s">
        <v>4329</v>
      </c>
    </row>
    <row r="389" spans="1:29" x14ac:dyDescent="0.25">
      <c r="A389" s="242" t="s">
        <v>4158</v>
      </c>
      <c r="B389" s="242" t="s">
        <v>4157</v>
      </c>
      <c r="C389" s="242" t="s">
        <v>229</v>
      </c>
      <c r="D389" s="242" t="s">
        <v>1254</v>
      </c>
      <c r="E389" s="243">
        <v>43983</v>
      </c>
      <c r="F389" s="243">
        <v>44347</v>
      </c>
      <c r="G389" s="242">
        <v>2021</v>
      </c>
      <c r="H389" s="116">
        <v>136322</v>
      </c>
      <c r="I389" s="116">
        <v>26223</v>
      </c>
      <c r="J389" s="244">
        <v>44817</v>
      </c>
      <c r="K389" s="245" t="s">
        <v>221</v>
      </c>
      <c r="L389" s="246" t="s">
        <v>207</v>
      </c>
      <c r="M389" s="243">
        <v>44347</v>
      </c>
      <c r="N389" s="242" t="s">
        <v>4156</v>
      </c>
      <c r="O389" s="242" t="s">
        <v>4155</v>
      </c>
      <c r="P389" s="242" t="s">
        <v>1272</v>
      </c>
      <c r="Q389" s="242" t="s">
        <v>211</v>
      </c>
      <c r="R389" s="242" t="s">
        <v>210</v>
      </c>
      <c r="S389" s="119" t="s">
        <v>209</v>
      </c>
      <c r="T389" s="118" t="s">
        <v>4154</v>
      </c>
      <c r="U389" s="115">
        <v>0</v>
      </c>
      <c r="V389" s="115">
        <v>0</v>
      </c>
      <c r="W389" s="115">
        <v>0</v>
      </c>
      <c r="X389" s="115">
        <v>0</v>
      </c>
      <c r="Y389" s="115">
        <v>0</v>
      </c>
      <c r="Z389" s="115">
        <v>0</v>
      </c>
      <c r="AA389" s="115">
        <v>70000</v>
      </c>
      <c r="AB389" s="115">
        <v>0</v>
      </c>
      <c r="AC389" s="114" t="s">
        <v>207</v>
      </c>
    </row>
    <row r="390" spans="1:29" x14ac:dyDescent="0.25">
      <c r="A390" s="242" t="s">
        <v>3695</v>
      </c>
      <c r="B390" s="242" t="s">
        <v>3692</v>
      </c>
      <c r="C390" s="242" t="s">
        <v>229</v>
      </c>
      <c r="D390" s="242" t="s">
        <v>1254</v>
      </c>
      <c r="E390" s="243">
        <v>43983</v>
      </c>
      <c r="F390" s="243">
        <v>44347</v>
      </c>
      <c r="G390" s="242">
        <v>2021</v>
      </c>
      <c r="H390" s="116">
        <v>64966</v>
      </c>
      <c r="I390" s="116">
        <v>12497</v>
      </c>
      <c r="J390" s="244">
        <v>44817</v>
      </c>
      <c r="K390" s="245" t="s">
        <v>221</v>
      </c>
      <c r="L390" s="246" t="s">
        <v>207</v>
      </c>
      <c r="M390" s="243">
        <v>44347</v>
      </c>
      <c r="N390" s="242" t="s">
        <v>3691</v>
      </c>
      <c r="O390" s="242" t="s">
        <v>869</v>
      </c>
      <c r="P390" s="242" t="s">
        <v>1272</v>
      </c>
      <c r="Q390" s="242" t="s">
        <v>211</v>
      </c>
      <c r="R390" s="242" t="s">
        <v>210</v>
      </c>
      <c r="S390" s="119" t="s">
        <v>209</v>
      </c>
      <c r="T390" s="118" t="s">
        <v>3690</v>
      </c>
      <c r="U390" s="115">
        <v>0</v>
      </c>
      <c r="V390" s="115">
        <v>0</v>
      </c>
      <c r="W390" s="115">
        <v>0</v>
      </c>
      <c r="X390" s="115">
        <v>0</v>
      </c>
      <c r="Y390" s="115">
        <v>0</v>
      </c>
      <c r="Z390" s="115">
        <v>0</v>
      </c>
      <c r="AA390" s="115">
        <v>48880</v>
      </c>
      <c r="AB390" s="115">
        <v>0</v>
      </c>
      <c r="AC390" s="114" t="s">
        <v>207</v>
      </c>
    </row>
    <row r="391" spans="1:29" x14ac:dyDescent="0.25">
      <c r="A391" s="242" t="s">
        <v>3683</v>
      </c>
      <c r="B391" s="242" t="s">
        <v>3682</v>
      </c>
      <c r="C391" s="242" t="s">
        <v>217</v>
      </c>
      <c r="D391" s="242" t="s">
        <v>1254</v>
      </c>
      <c r="E391" s="243">
        <v>44165</v>
      </c>
      <c r="F391" s="243">
        <v>44529</v>
      </c>
      <c r="G391" s="242">
        <v>2021</v>
      </c>
      <c r="H391" s="116">
        <v>21737</v>
      </c>
      <c r="I391" s="117" t="s">
        <v>207</v>
      </c>
      <c r="J391" s="244">
        <v>44817</v>
      </c>
      <c r="K391" s="245" t="s">
        <v>221</v>
      </c>
      <c r="L391" s="246" t="s">
        <v>207</v>
      </c>
      <c r="M391" s="243">
        <v>44529</v>
      </c>
      <c r="N391" s="242" t="s">
        <v>487</v>
      </c>
      <c r="O391" s="242" t="s">
        <v>3681</v>
      </c>
      <c r="P391" s="242" t="s">
        <v>1610</v>
      </c>
      <c r="Q391" s="242" t="s">
        <v>279</v>
      </c>
      <c r="R391" s="242" t="s">
        <v>247</v>
      </c>
      <c r="S391" s="119" t="s">
        <v>209</v>
      </c>
      <c r="T391" s="118" t="s">
        <v>3680</v>
      </c>
      <c r="U391" s="117" t="s">
        <v>207</v>
      </c>
      <c r="V391" s="115">
        <v>0</v>
      </c>
      <c r="W391" s="115">
        <v>0</v>
      </c>
      <c r="X391" s="115">
        <v>0</v>
      </c>
      <c r="Y391" s="115">
        <v>0</v>
      </c>
      <c r="Z391" s="115">
        <v>0</v>
      </c>
      <c r="AA391" s="115">
        <v>0</v>
      </c>
      <c r="AB391" s="115">
        <v>21737</v>
      </c>
      <c r="AC391" s="114" t="s">
        <v>207</v>
      </c>
    </row>
    <row r="392" spans="1:29" x14ac:dyDescent="0.25">
      <c r="A392" s="242" t="s">
        <v>3045</v>
      </c>
      <c r="B392" s="242" t="s">
        <v>3040</v>
      </c>
      <c r="C392" s="242" t="s">
        <v>229</v>
      </c>
      <c r="D392" s="242" t="s">
        <v>1254</v>
      </c>
      <c r="E392" s="243">
        <v>44013</v>
      </c>
      <c r="F392" s="243">
        <v>44377</v>
      </c>
      <c r="G392" s="242">
        <v>2021</v>
      </c>
      <c r="H392" s="116">
        <v>117878</v>
      </c>
      <c r="I392" s="116">
        <v>22675</v>
      </c>
      <c r="J392" s="244">
        <v>44817</v>
      </c>
      <c r="K392" s="245" t="s">
        <v>221</v>
      </c>
      <c r="L392" s="246" t="s">
        <v>207</v>
      </c>
      <c r="M392" s="243">
        <v>44377</v>
      </c>
      <c r="N392" s="242" t="s">
        <v>3039</v>
      </c>
      <c r="O392" s="242" t="s">
        <v>3038</v>
      </c>
      <c r="P392" s="242" t="s">
        <v>1272</v>
      </c>
      <c r="Q392" s="242" t="s">
        <v>211</v>
      </c>
      <c r="R392" s="242" t="s">
        <v>210</v>
      </c>
      <c r="S392" s="119" t="s">
        <v>209</v>
      </c>
      <c r="T392" s="118" t="s">
        <v>3037</v>
      </c>
      <c r="U392" s="115">
        <v>0</v>
      </c>
      <c r="V392" s="115">
        <v>0</v>
      </c>
      <c r="W392" s="115">
        <v>15000</v>
      </c>
      <c r="X392" s="115">
        <v>0</v>
      </c>
      <c r="Y392" s="115">
        <v>0</v>
      </c>
      <c r="Z392" s="115">
        <v>0</v>
      </c>
      <c r="AA392" s="115">
        <v>0</v>
      </c>
      <c r="AB392" s="115">
        <v>0</v>
      </c>
      <c r="AC392" s="114" t="s">
        <v>3044</v>
      </c>
    </row>
    <row r="393" spans="1:29" x14ac:dyDescent="0.25">
      <c r="A393" s="242" t="s">
        <v>3014</v>
      </c>
      <c r="B393" s="242" t="s">
        <v>3009</v>
      </c>
      <c r="C393" s="242" t="s">
        <v>229</v>
      </c>
      <c r="D393" s="242" t="s">
        <v>1254</v>
      </c>
      <c r="E393" s="243">
        <v>44044</v>
      </c>
      <c r="F393" s="243">
        <v>44408</v>
      </c>
      <c r="G393" s="242">
        <v>2021</v>
      </c>
      <c r="H393" s="116">
        <v>149727</v>
      </c>
      <c r="I393" s="116">
        <v>27104</v>
      </c>
      <c r="J393" s="244">
        <v>44817</v>
      </c>
      <c r="K393" s="245" t="s">
        <v>221</v>
      </c>
      <c r="L393" s="246" t="s">
        <v>207</v>
      </c>
      <c r="M393" s="243">
        <v>44408</v>
      </c>
      <c r="N393" s="242" t="s">
        <v>3008</v>
      </c>
      <c r="O393" s="242" t="s">
        <v>1406</v>
      </c>
      <c r="P393" s="242" t="s">
        <v>1910</v>
      </c>
      <c r="Q393" s="242" t="s">
        <v>1893</v>
      </c>
      <c r="R393" s="242" t="s">
        <v>210</v>
      </c>
      <c r="S393" s="119" t="s">
        <v>209</v>
      </c>
      <c r="T393" s="118" t="s">
        <v>3007</v>
      </c>
      <c r="U393" s="115">
        <v>0</v>
      </c>
      <c r="V393" s="115">
        <v>0</v>
      </c>
      <c r="W393" s="115">
        <v>110361</v>
      </c>
      <c r="X393" s="115">
        <v>0</v>
      </c>
      <c r="Y393" s="115">
        <v>0</v>
      </c>
      <c r="Z393" s="115">
        <v>0</v>
      </c>
      <c r="AA393" s="115">
        <v>0</v>
      </c>
      <c r="AB393" s="115">
        <v>0</v>
      </c>
      <c r="AC393" s="114" t="s">
        <v>3013</v>
      </c>
    </row>
    <row r="394" spans="1:29" x14ac:dyDescent="0.25">
      <c r="A394" s="242" t="s">
        <v>2738</v>
      </c>
      <c r="B394" s="242" t="s">
        <v>2736</v>
      </c>
      <c r="C394" s="242" t="s">
        <v>229</v>
      </c>
      <c r="D394" s="242" t="s">
        <v>1254</v>
      </c>
      <c r="E394" s="243">
        <v>43983</v>
      </c>
      <c r="F394" s="243">
        <v>44347</v>
      </c>
      <c r="G394" s="242">
        <v>2021</v>
      </c>
      <c r="H394" s="116">
        <v>27574</v>
      </c>
      <c r="I394" s="116">
        <v>5305</v>
      </c>
      <c r="J394" s="244">
        <v>44817</v>
      </c>
      <c r="K394" s="245" t="s">
        <v>221</v>
      </c>
      <c r="L394" s="246" t="s">
        <v>207</v>
      </c>
      <c r="M394" s="243">
        <v>44347</v>
      </c>
      <c r="N394" s="242" t="s">
        <v>2735</v>
      </c>
      <c r="O394" s="242" t="s">
        <v>2734</v>
      </c>
      <c r="P394" s="242" t="s">
        <v>1272</v>
      </c>
      <c r="Q394" s="242" t="s">
        <v>332</v>
      </c>
      <c r="R394" s="242" t="s">
        <v>247</v>
      </c>
      <c r="S394" s="119" t="s">
        <v>209</v>
      </c>
      <c r="T394" s="118" t="s">
        <v>2733</v>
      </c>
      <c r="U394" s="115">
        <v>0</v>
      </c>
      <c r="V394" s="115">
        <v>0</v>
      </c>
      <c r="W394" s="115">
        <v>0</v>
      </c>
      <c r="X394" s="115">
        <v>0</v>
      </c>
      <c r="Y394" s="115">
        <v>0</v>
      </c>
      <c r="Z394" s="115">
        <v>0</v>
      </c>
      <c r="AA394" s="115">
        <v>0</v>
      </c>
      <c r="AB394" s="115">
        <v>22269</v>
      </c>
      <c r="AC394" s="114" t="s">
        <v>207</v>
      </c>
    </row>
    <row r="395" spans="1:29" x14ac:dyDescent="0.25">
      <c r="A395" s="242" t="s">
        <v>2375</v>
      </c>
      <c r="B395" s="242" t="s">
        <v>2373</v>
      </c>
      <c r="C395" s="242" t="s">
        <v>217</v>
      </c>
      <c r="D395" s="242" t="s">
        <v>1254</v>
      </c>
      <c r="E395" s="243">
        <v>43831</v>
      </c>
      <c r="F395" s="243">
        <v>44196</v>
      </c>
      <c r="G395" s="242">
        <v>2020</v>
      </c>
      <c r="H395" s="116">
        <v>4149</v>
      </c>
      <c r="I395" s="117" t="s">
        <v>207</v>
      </c>
      <c r="J395" s="244">
        <v>44817</v>
      </c>
      <c r="K395" s="245" t="s">
        <v>221</v>
      </c>
      <c r="L395" s="246" t="s">
        <v>207</v>
      </c>
      <c r="M395" s="243">
        <v>44196</v>
      </c>
      <c r="N395" s="242" t="s">
        <v>2372</v>
      </c>
      <c r="O395" s="242" t="s">
        <v>2372</v>
      </c>
      <c r="P395" s="242" t="s">
        <v>1258</v>
      </c>
      <c r="Q395" s="242" t="s">
        <v>2371</v>
      </c>
      <c r="R395" s="242" t="s">
        <v>247</v>
      </c>
      <c r="S395" s="119" t="s">
        <v>209</v>
      </c>
      <c r="T395" s="118" t="s">
        <v>2370</v>
      </c>
      <c r="U395" s="115">
        <v>0</v>
      </c>
      <c r="V395" s="115">
        <v>0</v>
      </c>
      <c r="W395" s="115">
        <v>0</v>
      </c>
      <c r="X395" s="115">
        <v>0</v>
      </c>
      <c r="Y395" s="115">
        <v>0</v>
      </c>
      <c r="Z395" s="115">
        <v>0</v>
      </c>
      <c r="AA395" s="115">
        <v>4149</v>
      </c>
      <c r="AB395" s="115">
        <v>0</v>
      </c>
      <c r="AC395" s="114" t="s">
        <v>207</v>
      </c>
    </row>
    <row r="396" spans="1:29" x14ac:dyDescent="0.25">
      <c r="A396" s="242" t="s">
        <v>2374</v>
      </c>
      <c r="B396" s="242" t="s">
        <v>2373</v>
      </c>
      <c r="C396" s="242" t="s">
        <v>217</v>
      </c>
      <c r="D396" s="242" t="s">
        <v>1254</v>
      </c>
      <c r="E396" s="243">
        <v>44197</v>
      </c>
      <c r="F396" s="243">
        <v>44561</v>
      </c>
      <c r="G396" s="242">
        <v>2021</v>
      </c>
      <c r="H396" s="116">
        <v>6582</v>
      </c>
      <c r="I396" s="117" t="s">
        <v>207</v>
      </c>
      <c r="J396" s="244">
        <v>44817</v>
      </c>
      <c r="K396" s="245" t="s">
        <v>221</v>
      </c>
      <c r="L396" s="246" t="s">
        <v>207</v>
      </c>
      <c r="M396" s="243">
        <v>44561</v>
      </c>
      <c r="N396" s="242" t="s">
        <v>2372</v>
      </c>
      <c r="O396" s="242" t="s">
        <v>2372</v>
      </c>
      <c r="P396" s="242" t="s">
        <v>1258</v>
      </c>
      <c r="Q396" s="242" t="s">
        <v>2371</v>
      </c>
      <c r="R396" s="242" t="s">
        <v>247</v>
      </c>
      <c r="S396" s="119" t="s">
        <v>209</v>
      </c>
      <c r="T396" s="118" t="s">
        <v>2370</v>
      </c>
      <c r="U396" s="115">
        <v>0</v>
      </c>
      <c r="V396" s="115">
        <v>0</v>
      </c>
      <c r="W396" s="115">
        <v>0</v>
      </c>
      <c r="X396" s="115">
        <v>0</v>
      </c>
      <c r="Y396" s="115">
        <v>0</v>
      </c>
      <c r="Z396" s="115">
        <v>0</v>
      </c>
      <c r="AA396" s="115">
        <v>6582</v>
      </c>
      <c r="AB396" s="115">
        <v>0</v>
      </c>
      <c r="AC396" s="114" t="s">
        <v>207</v>
      </c>
    </row>
    <row r="397" spans="1:29" x14ac:dyDescent="0.25">
      <c r="A397" s="242" t="s">
        <v>1944</v>
      </c>
      <c r="B397" s="242" t="s">
        <v>1941</v>
      </c>
      <c r="C397" s="242" t="s">
        <v>258</v>
      </c>
      <c r="D397" s="242" t="s">
        <v>1254</v>
      </c>
      <c r="E397" s="244">
        <v>44228</v>
      </c>
      <c r="F397" s="244">
        <v>44592</v>
      </c>
      <c r="G397" s="242">
        <v>2022</v>
      </c>
      <c r="H397" s="116">
        <v>53968</v>
      </c>
      <c r="I397" s="117" t="s">
        <v>207</v>
      </c>
      <c r="J397" s="244">
        <v>44817</v>
      </c>
      <c r="K397" s="245" t="s">
        <v>215</v>
      </c>
      <c r="L397" s="244">
        <v>45118</v>
      </c>
      <c r="M397" s="244">
        <v>44592</v>
      </c>
      <c r="N397" s="242" t="s">
        <v>1940</v>
      </c>
      <c r="O397" s="242" t="s">
        <v>1939</v>
      </c>
      <c r="P397" s="242" t="s">
        <v>267</v>
      </c>
      <c r="Q397" s="242" t="s">
        <v>266</v>
      </c>
      <c r="R397" s="242" t="s">
        <v>247</v>
      </c>
      <c r="S397" s="119" t="s">
        <v>209</v>
      </c>
      <c r="T397" s="118" t="s">
        <v>1938</v>
      </c>
      <c r="U397" s="117" t="s">
        <v>207</v>
      </c>
      <c r="V397" s="115">
        <v>0</v>
      </c>
      <c r="W397" s="115">
        <v>0</v>
      </c>
      <c r="X397" s="115">
        <v>0</v>
      </c>
      <c r="Y397" s="115">
        <v>0</v>
      </c>
      <c r="Z397" s="115">
        <v>0</v>
      </c>
      <c r="AA397" s="115">
        <v>31304</v>
      </c>
      <c r="AB397" s="115">
        <v>0</v>
      </c>
      <c r="AC397" s="114" t="s">
        <v>207</v>
      </c>
    </row>
    <row r="398" spans="1:29" x14ac:dyDescent="0.25">
      <c r="A398" s="242" t="s">
        <v>1907</v>
      </c>
      <c r="B398" s="242" t="s">
        <v>1904</v>
      </c>
      <c r="C398" s="242" t="s">
        <v>258</v>
      </c>
      <c r="D398" s="242" t="s">
        <v>1254</v>
      </c>
      <c r="E398" s="244">
        <v>44287</v>
      </c>
      <c r="F398" s="244">
        <v>44651</v>
      </c>
      <c r="G398" s="242">
        <v>2022</v>
      </c>
      <c r="H398" s="116">
        <v>103750</v>
      </c>
      <c r="I398" s="117" t="s">
        <v>207</v>
      </c>
      <c r="J398" s="244">
        <v>44817</v>
      </c>
      <c r="K398" s="245" t="s">
        <v>215</v>
      </c>
      <c r="L398" s="244">
        <v>45314</v>
      </c>
      <c r="M398" s="244">
        <v>44651</v>
      </c>
      <c r="N398" s="242" t="s">
        <v>1903</v>
      </c>
      <c r="O398" s="242" t="s">
        <v>1632</v>
      </c>
      <c r="P398" s="242" t="s">
        <v>220</v>
      </c>
      <c r="Q398" s="242" t="s">
        <v>318</v>
      </c>
      <c r="R398" s="242" t="s">
        <v>247</v>
      </c>
      <c r="S398" s="119" t="s">
        <v>209</v>
      </c>
      <c r="T398" s="118" t="s">
        <v>1902</v>
      </c>
      <c r="U398" s="117" t="s">
        <v>207</v>
      </c>
      <c r="V398" s="115">
        <v>0</v>
      </c>
      <c r="W398" s="115">
        <v>0</v>
      </c>
      <c r="X398" s="115">
        <v>0</v>
      </c>
      <c r="Y398" s="115">
        <v>0</v>
      </c>
      <c r="Z398" s="115">
        <v>0</v>
      </c>
      <c r="AA398" s="115">
        <v>0</v>
      </c>
      <c r="AB398" s="115">
        <v>0</v>
      </c>
      <c r="AC398" s="114" t="s">
        <v>207</v>
      </c>
    </row>
    <row r="399" spans="1:29" x14ac:dyDescent="0.25">
      <c r="A399" s="242" t="s">
        <v>1890</v>
      </c>
      <c r="B399" s="242" t="s">
        <v>1887</v>
      </c>
      <c r="C399" s="242" t="s">
        <v>258</v>
      </c>
      <c r="D399" s="242" t="s">
        <v>1254</v>
      </c>
      <c r="E399" s="244">
        <v>44151</v>
      </c>
      <c r="F399" s="244">
        <v>44515</v>
      </c>
      <c r="G399" s="242">
        <v>2021</v>
      </c>
      <c r="H399" s="116">
        <v>32325</v>
      </c>
      <c r="I399" s="117" t="s">
        <v>207</v>
      </c>
      <c r="J399" s="244">
        <v>44817</v>
      </c>
      <c r="K399" s="245" t="s">
        <v>215</v>
      </c>
      <c r="L399" s="244">
        <v>45041</v>
      </c>
      <c r="M399" s="244">
        <v>44515</v>
      </c>
      <c r="N399" s="242" t="s">
        <v>1886</v>
      </c>
      <c r="O399" s="242" t="s">
        <v>1632</v>
      </c>
      <c r="P399" s="242" t="s">
        <v>267</v>
      </c>
      <c r="Q399" s="242" t="s">
        <v>288</v>
      </c>
      <c r="R399" s="242" t="s">
        <v>247</v>
      </c>
      <c r="S399" s="119" t="s">
        <v>209</v>
      </c>
      <c r="T399" s="118" t="s">
        <v>1885</v>
      </c>
      <c r="U399" s="117" t="s">
        <v>207</v>
      </c>
      <c r="V399" s="115">
        <v>0</v>
      </c>
      <c r="W399" s="115">
        <v>0</v>
      </c>
      <c r="X399" s="115">
        <v>0</v>
      </c>
      <c r="Y399" s="115">
        <v>0</v>
      </c>
      <c r="Z399" s="115">
        <v>0</v>
      </c>
      <c r="AA399" s="115">
        <v>32325</v>
      </c>
      <c r="AB399" s="115">
        <v>0</v>
      </c>
      <c r="AC399" s="114" t="s">
        <v>207</v>
      </c>
    </row>
    <row r="400" spans="1:29" x14ac:dyDescent="0.25">
      <c r="A400" s="242" t="s">
        <v>1854</v>
      </c>
      <c r="B400" s="242" t="s">
        <v>1853</v>
      </c>
      <c r="C400" s="242" t="s">
        <v>258</v>
      </c>
      <c r="D400" s="242" t="s">
        <v>1254</v>
      </c>
      <c r="E400" s="244">
        <v>44287</v>
      </c>
      <c r="F400" s="244">
        <v>44651</v>
      </c>
      <c r="G400" s="242">
        <v>2022</v>
      </c>
      <c r="H400" s="116">
        <v>24949</v>
      </c>
      <c r="I400" s="117" t="s">
        <v>207</v>
      </c>
      <c r="J400" s="244">
        <v>44817</v>
      </c>
      <c r="K400" s="245" t="s">
        <v>215</v>
      </c>
      <c r="L400" s="244">
        <v>45636</v>
      </c>
      <c r="M400" s="244">
        <v>44651</v>
      </c>
      <c r="N400" s="242" t="s">
        <v>1852</v>
      </c>
      <c r="O400" s="242" t="s">
        <v>1583</v>
      </c>
      <c r="P400" s="242" t="s">
        <v>1610</v>
      </c>
      <c r="Q400" s="242" t="s">
        <v>500</v>
      </c>
      <c r="R400" s="242" t="s">
        <v>247</v>
      </c>
      <c r="S400" s="119" t="s">
        <v>209</v>
      </c>
      <c r="T400" s="118" t="s">
        <v>1851</v>
      </c>
      <c r="U400" s="117" t="s">
        <v>207</v>
      </c>
      <c r="V400" s="115">
        <v>0</v>
      </c>
      <c r="W400" s="115">
        <v>0</v>
      </c>
      <c r="X400" s="115">
        <v>0</v>
      </c>
      <c r="Y400" s="115">
        <v>0</v>
      </c>
      <c r="Z400" s="115">
        <v>0</v>
      </c>
      <c r="AA400" s="115">
        <v>990</v>
      </c>
      <c r="AB400" s="115">
        <v>0</v>
      </c>
      <c r="AC400" s="114" t="s">
        <v>207</v>
      </c>
    </row>
    <row r="401" spans="1:29" x14ac:dyDescent="0.25">
      <c r="A401" s="242" t="s">
        <v>1668</v>
      </c>
      <c r="B401" s="242" t="s">
        <v>1667</v>
      </c>
      <c r="C401" s="242" t="s">
        <v>503</v>
      </c>
      <c r="D401" s="242" t="s">
        <v>1254</v>
      </c>
      <c r="E401" s="244">
        <v>44717</v>
      </c>
      <c r="F401" s="244">
        <v>44719</v>
      </c>
      <c r="G401" s="242">
        <v>2022</v>
      </c>
      <c r="H401" s="116">
        <v>114791</v>
      </c>
      <c r="I401" s="117" t="s">
        <v>207</v>
      </c>
      <c r="J401" s="244">
        <v>44817</v>
      </c>
      <c r="K401" s="245" t="s">
        <v>215</v>
      </c>
      <c r="L401" s="246">
        <v>44978</v>
      </c>
      <c r="M401" s="244">
        <v>44719</v>
      </c>
      <c r="N401" s="242" t="s">
        <v>1666</v>
      </c>
      <c r="O401" s="242" t="s">
        <v>1578</v>
      </c>
      <c r="P401" s="242" t="s">
        <v>267</v>
      </c>
      <c r="Q401" s="242" t="s">
        <v>500</v>
      </c>
      <c r="R401" s="242" t="s">
        <v>210</v>
      </c>
      <c r="S401" s="119" t="s">
        <v>209</v>
      </c>
      <c r="T401" s="118" t="s">
        <v>1665</v>
      </c>
      <c r="U401" s="117" t="s">
        <v>207</v>
      </c>
      <c r="V401" s="115">
        <v>0</v>
      </c>
      <c r="W401" s="115">
        <v>0</v>
      </c>
      <c r="X401" s="115">
        <v>0</v>
      </c>
      <c r="Y401" s="115">
        <v>0</v>
      </c>
      <c r="Z401" s="115">
        <v>0</v>
      </c>
      <c r="AA401" s="115">
        <v>36110</v>
      </c>
      <c r="AB401" s="115">
        <v>0</v>
      </c>
      <c r="AC401" s="114" t="s">
        <v>207</v>
      </c>
    </row>
    <row r="402" spans="1:29" x14ac:dyDescent="0.25">
      <c r="A402" s="242" t="s">
        <v>1266</v>
      </c>
      <c r="B402" s="242" t="s">
        <v>1265</v>
      </c>
      <c r="C402" s="242" t="s">
        <v>503</v>
      </c>
      <c r="D402" s="242" t="s">
        <v>1254</v>
      </c>
      <c r="E402" s="243">
        <v>44643</v>
      </c>
      <c r="F402" s="243">
        <v>44701</v>
      </c>
      <c r="G402" s="242">
        <v>2022</v>
      </c>
      <c r="H402" s="116">
        <v>102599</v>
      </c>
      <c r="I402" s="117" t="s">
        <v>207</v>
      </c>
      <c r="J402" s="244">
        <v>44817</v>
      </c>
      <c r="K402" s="245" t="s">
        <v>215</v>
      </c>
      <c r="L402" s="246">
        <v>45006</v>
      </c>
      <c r="M402" s="243">
        <v>44701</v>
      </c>
      <c r="N402" s="242" t="s">
        <v>1264</v>
      </c>
      <c r="O402" s="242" t="s">
        <v>1259</v>
      </c>
      <c r="P402" s="242" t="s">
        <v>267</v>
      </c>
      <c r="Q402" s="242" t="s">
        <v>500</v>
      </c>
      <c r="R402" s="242" t="s">
        <v>210</v>
      </c>
      <c r="S402" s="119" t="s">
        <v>209</v>
      </c>
      <c r="T402" s="118" t="s">
        <v>1263</v>
      </c>
      <c r="U402" s="117" t="s">
        <v>207</v>
      </c>
      <c r="V402" s="115">
        <v>0</v>
      </c>
      <c r="W402" s="115">
        <v>0</v>
      </c>
      <c r="X402" s="115">
        <v>0</v>
      </c>
      <c r="Y402" s="115">
        <v>0</v>
      </c>
      <c r="Z402" s="115">
        <v>0</v>
      </c>
      <c r="AA402" s="115">
        <v>75000</v>
      </c>
      <c r="AB402" s="115">
        <v>0</v>
      </c>
      <c r="AC402" s="114" t="s">
        <v>207</v>
      </c>
    </row>
    <row r="403" spans="1:29" x14ac:dyDescent="0.25">
      <c r="A403" s="242" t="s">
        <v>4300</v>
      </c>
      <c r="B403" s="242" t="s">
        <v>4297</v>
      </c>
      <c r="C403" s="242" t="s">
        <v>229</v>
      </c>
      <c r="D403" s="242" t="s">
        <v>1254</v>
      </c>
      <c r="E403" s="243">
        <v>44197</v>
      </c>
      <c r="F403" s="243">
        <v>44561</v>
      </c>
      <c r="G403" s="242">
        <v>2021</v>
      </c>
      <c r="H403" s="116">
        <v>31265</v>
      </c>
      <c r="I403" s="116">
        <v>6003</v>
      </c>
      <c r="J403" s="244">
        <v>44796</v>
      </c>
      <c r="K403" s="245" t="s">
        <v>215</v>
      </c>
      <c r="L403" s="244">
        <v>45433</v>
      </c>
      <c r="M403" s="243">
        <v>44561</v>
      </c>
      <c r="N403" s="242" t="s">
        <v>4296</v>
      </c>
      <c r="O403" s="242" t="s">
        <v>3074</v>
      </c>
      <c r="P403" s="242" t="s">
        <v>1910</v>
      </c>
      <c r="Q403" s="242" t="s">
        <v>416</v>
      </c>
      <c r="R403" s="242" t="s">
        <v>247</v>
      </c>
      <c r="S403" s="119" t="s">
        <v>209</v>
      </c>
      <c r="T403" s="118" t="s">
        <v>4295</v>
      </c>
      <c r="U403" s="115">
        <v>0</v>
      </c>
      <c r="V403" s="115">
        <v>0</v>
      </c>
      <c r="W403" s="115">
        <v>25262</v>
      </c>
      <c r="X403" s="115">
        <v>0</v>
      </c>
      <c r="Y403" s="115">
        <v>0</v>
      </c>
      <c r="Z403" s="115">
        <v>0</v>
      </c>
      <c r="AA403" s="115">
        <v>0</v>
      </c>
      <c r="AB403" s="115">
        <v>0</v>
      </c>
      <c r="AC403" s="114" t="s">
        <v>4299</v>
      </c>
    </row>
    <row r="404" spans="1:29" x14ac:dyDescent="0.25">
      <c r="A404" s="242" t="s">
        <v>4264</v>
      </c>
      <c r="B404" s="242" t="s">
        <v>4262</v>
      </c>
      <c r="C404" s="242" t="s">
        <v>217</v>
      </c>
      <c r="D404" s="242" t="s">
        <v>1254</v>
      </c>
      <c r="E404" s="243">
        <v>44228</v>
      </c>
      <c r="F404" s="243">
        <v>44592</v>
      </c>
      <c r="G404" s="242">
        <v>2022</v>
      </c>
      <c r="H404" s="116">
        <v>20582</v>
      </c>
      <c r="I404" s="117" t="s">
        <v>207</v>
      </c>
      <c r="J404" s="244">
        <v>44796</v>
      </c>
      <c r="K404" s="245" t="s">
        <v>215</v>
      </c>
      <c r="L404" s="244">
        <v>45006</v>
      </c>
      <c r="M404" s="243">
        <v>44592</v>
      </c>
      <c r="N404" s="242" t="s">
        <v>4261</v>
      </c>
      <c r="O404" s="242" t="s">
        <v>4260</v>
      </c>
      <c r="P404" s="242" t="s">
        <v>220</v>
      </c>
      <c r="Q404" s="242" t="s">
        <v>855</v>
      </c>
      <c r="R404" s="242" t="s">
        <v>247</v>
      </c>
      <c r="S404" s="119" t="s">
        <v>209</v>
      </c>
      <c r="T404" s="118" t="s">
        <v>4259</v>
      </c>
      <c r="U404" s="117" t="s">
        <v>207</v>
      </c>
      <c r="V404" s="115">
        <v>0</v>
      </c>
      <c r="W404" s="115">
        <v>0</v>
      </c>
      <c r="X404" s="115">
        <v>0</v>
      </c>
      <c r="Y404" s="115">
        <v>0</v>
      </c>
      <c r="Z404" s="115">
        <v>0</v>
      </c>
      <c r="AA404" s="115">
        <v>20582</v>
      </c>
      <c r="AB404" s="115">
        <v>0</v>
      </c>
      <c r="AC404" s="114" t="s">
        <v>207</v>
      </c>
    </row>
    <row r="405" spans="1:29" x14ac:dyDescent="0.25">
      <c r="A405" s="242" t="s">
        <v>3224</v>
      </c>
      <c r="B405" s="242" t="s">
        <v>3222</v>
      </c>
      <c r="C405" s="242" t="s">
        <v>229</v>
      </c>
      <c r="D405" s="242" t="s">
        <v>1254</v>
      </c>
      <c r="E405" s="244">
        <v>44134</v>
      </c>
      <c r="F405" s="244">
        <v>44498</v>
      </c>
      <c r="G405" s="242">
        <v>2021</v>
      </c>
      <c r="H405" s="116">
        <v>22041</v>
      </c>
      <c r="I405" s="116">
        <v>2454</v>
      </c>
      <c r="J405" s="244">
        <v>44796</v>
      </c>
      <c r="K405" s="245" t="s">
        <v>221</v>
      </c>
      <c r="L405" s="246" t="s">
        <v>207</v>
      </c>
      <c r="M405" s="244">
        <v>44498</v>
      </c>
      <c r="N405" s="242" t="s">
        <v>3221</v>
      </c>
      <c r="O405" s="242" t="s">
        <v>3220</v>
      </c>
      <c r="P405" s="242" t="s">
        <v>1272</v>
      </c>
      <c r="Q405" s="242" t="s">
        <v>391</v>
      </c>
      <c r="R405" s="242" t="s">
        <v>247</v>
      </c>
      <c r="S405" s="119" t="s">
        <v>209</v>
      </c>
      <c r="T405" s="118" t="s">
        <v>3219</v>
      </c>
      <c r="U405" s="115">
        <v>0</v>
      </c>
      <c r="V405" s="115">
        <v>0</v>
      </c>
      <c r="W405" s="115">
        <v>0</v>
      </c>
      <c r="X405" s="115">
        <v>0</v>
      </c>
      <c r="Y405" s="115">
        <v>0</v>
      </c>
      <c r="Z405" s="115">
        <v>0</v>
      </c>
      <c r="AA405" s="115">
        <v>0</v>
      </c>
      <c r="AB405" s="115">
        <v>5797</v>
      </c>
      <c r="AC405" s="114" t="s">
        <v>207</v>
      </c>
    </row>
    <row r="406" spans="1:29" x14ac:dyDescent="0.25">
      <c r="A406" s="242" t="s">
        <v>3211</v>
      </c>
      <c r="B406" s="242" t="s">
        <v>3208</v>
      </c>
      <c r="C406" s="242" t="s">
        <v>229</v>
      </c>
      <c r="D406" s="242" t="s">
        <v>1254</v>
      </c>
      <c r="E406" s="243">
        <v>44176</v>
      </c>
      <c r="F406" s="243">
        <v>44540</v>
      </c>
      <c r="G406" s="242">
        <v>2021</v>
      </c>
      <c r="H406" s="116">
        <v>20818</v>
      </c>
      <c r="I406" s="116">
        <v>2194</v>
      </c>
      <c r="J406" s="244">
        <v>44796</v>
      </c>
      <c r="K406" s="245" t="s">
        <v>221</v>
      </c>
      <c r="L406" s="246" t="s">
        <v>207</v>
      </c>
      <c r="M406" s="243">
        <v>44540</v>
      </c>
      <c r="N406" s="242" t="s">
        <v>3207</v>
      </c>
      <c r="O406" s="242" t="s">
        <v>3206</v>
      </c>
      <c r="P406" s="242" t="s">
        <v>1272</v>
      </c>
      <c r="Q406" s="242" t="s">
        <v>536</v>
      </c>
      <c r="R406" s="242" t="s">
        <v>247</v>
      </c>
      <c r="S406" s="119" t="s">
        <v>209</v>
      </c>
      <c r="T406" s="118" t="s">
        <v>3205</v>
      </c>
      <c r="U406" s="115">
        <v>0</v>
      </c>
      <c r="V406" s="115">
        <v>0</v>
      </c>
      <c r="W406" s="115">
        <v>0</v>
      </c>
      <c r="X406" s="115">
        <v>0</v>
      </c>
      <c r="Y406" s="115">
        <v>0</v>
      </c>
      <c r="Z406" s="115">
        <v>0</v>
      </c>
      <c r="AA406" s="115">
        <v>0</v>
      </c>
      <c r="AB406" s="115">
        <v>0</v>
      </c>
      <c r="AC406" s="114" t="s">
        <v>207</v>
      </c>
    </row>
    <row r="407" spans="1:29" x14ac:dyDescent="0.25">
      <c r="A407" s="242" t="s">
        <v>3091</v>
      </c>
      <c r="B407" s="242" t="s">
        <v>3087</v>
      </c>
      <c r="C407" s="242" t="s">
        <v>229</v>
      </c>
      <c r="D407" s="242" t="s">
        <v>1254</v>
      </c>
      <c r="E407" s="243">
        <v>43586</v>
      </c>
      <c r="F407" s="243">
        <v>43951</v>
      </c>
      <c r="G407" s="242">
        <v>2020</v>
      </c>
      <c r="H407" s="116">
        <v>14038</v>
      </c>
      <c r="I407" s="116">
        <v>2701</v>
      </c>
      <c r="J407" s="244">
        <v>44796</v>
      </c>
      <c r="K407" s="245" t="s">
        <v>221</v>
      </c>
      <c r="L407" s="246" t="s">
        <v>207</v>
      </c>
      <c r="M407" s="243">
        <v>43951</v>
      </c>
      <c r="N407" s="242" t="s">
        <v>3086</v>
      </c>
      <c r="O407" s="242" t="s">
        <v>3089</v>
      </c>
      <c r="P407" s="242" t="s">
        <v>1258</v>
      </c>
      <c r="Q407" s="242" t="s">
        <v>461</v>
      </c>
      <c r="R407" s="242" t="s">
        <v>247</v>
      </c>
      <c r="S407" s="119" t="s">
        <v>209</v>
      </c>
      <c r="T407" s="118" t="s">
        <v>3085</v>
      </c>
      <c r="U407" s="115">
        <v>0</v>
      </c>
      <c r="V407" s="115">
        <v>0</v>
      </c>
      <c r="W407" s="115">
        <v>0</v>
      </c>
      <c r="X407" s="115">
        <v>0</v>
      </c>
      <c r="Y407" s="115">
        <v>0</v>
      </c>
      <c r="Z407" s="115">
        <v>0</v>
      </c>
      <c r="AA407" s="115">
        <v>11337</v>
      </c>
      <c r="AB407" s="115">
        <v>0</v>
      </c>
      <c r="AC407" s="114" t="s">
        <v>207</v>
      </c>
    </row>
    <row r="408" spans="1:29" x14ac:dyDescent="0.25">
      <c r="A408" s="242" t="s">
        <v>3090</v>
      </c>
      <c r="B408" s="242" t="s">
        <v>3087</v>
      </c>
      <c r="C408" s="242" t="s">
        <v>229</v>
      </c>
      <c r="D408" s="242" t="s">
        <v>1254</v>
      </c>
      <c r="E408" s="243">
        <v>43952</v>
      </c>
      <c r="F408" s="243">
        <v>44316</v>
      </c>
      <c r="G408" s="242">
        <v>2021</v>
      </c>
      <c r="H408" s="116">
        <v>74127</v>
      </c>
      <c r="I408" s="116">
        <v>14260</v>
      </c>
      <c r="J408" s="244">
        <v>44796</v>
      </c>
      <c r="K408" s="245" t="s">
        <v>221</v>
      </c>
      <c r="L408" s="246" t="s">
        <v>207</v>
      </c>
      <c r="M408" s="243">
        <v>44316</v>
      </c>
      <c r="N408" s="242" t="s">
        <v>3086</v>
      </c>
      <c r="O408" s="242" t="s">
        <v>3089</v>
      </c>
      <c r="P408" s="242" t="s">
        <v>1258</v>
      </c>
      <c r="Q408" s="242" t="s">
        <v>461</v>
      </c>
      <c r="R408" s="242" t="s">
        <v>247</v>
      </c>
      <c r="S408" s="119" t="s">
        <v>209</v>
      </c>
      <c r="T408" s="118" t="s">
        <v>3085</v>
      </c>
      <c r="U408" s="115">
        <v>0</v>
      </c>
      <c r="V408" s="115">
        <v>0</v>
      </c>
      <c r="W408" s="115">
        <v>0</v>
      </c>
      <c r="X408" s="115">
        <v>0</v>
      </c>
      <c r="Y408" s="115">
        <v>0</v>
      </c>
      <c r="Z408" s="115">
        <v>0</v>
      </c>
      <c r="AA408" s="115">
        <v>59867</v>
      </c>
      <c r="AB408" s="115">
        <v>0</v>
      </c>
      <c r="AC408" s="114" t="s">
        <v>207</v>
      </c>
    </row>
    <row r="409" spans="1:29" x14ac:dyDescent="0.25">
      <c r="A409" s="242" t="s">
        <v>3067</v>
      </c>
      <c r="B409" s="242" t="s">
        <v>3064</v>
      </c>
      <c r="C409" s="242" t="s">
        <v>229</v>
      </c>
      <c r="D409" s="242" t="s">
        <v>1254</v>
      </c>
      <c r="E409" s="243">
        <v>43952</v>
      </c>
      <c r="F409" s="243">
        <v>44316</v>
      </c>
      <c r="G409" s="242">
        <v>2021</v>
      </c>
      <c r="H409" s="116">
        <v>79283</v>
      </c>
      <c r="I409" s="116">
        <v>15252</v>
      </c>
      <c r="J409" s="244">
        <v>44796</v>
      </c>
      <c r="K409" s="245" t="s">
        <v>221</v>
      </c>
      <c r="L409" s="246" t="s">
        <v>207</v>
      </c>
      <c r="M409" s="243">
        <v>44316</v>
      </c>
      <c r="N409" s="242" t="s">
        <v>3063</v>
      </c>
      <c r="O409" s="242" t="s">
        <v>3066</v>
      </c>
      <c r="P409" s="242" t="s">
        <v>1258</v>
      </c>
      <c r="Q409" s="242" t="s">
        <v>461</v>
      </c>
      <c r="R409" s="242" t="s">
        <v>247</v>
      </c>
      <c r="S409" s="119" t="s">
        <v>209</v>
      </c>
      <c r="T409" s="118" t="s">
        <v>3062</v>
      </c>
      <c r="U409" s="115">
        <v>0</v>
      </c>
      <c r="V409" s="115">
        <v>0</v>
      </c>
      <c r="W409" s="115">
        <v>0</v>
      </c>
      <c r="X409" s="115">
        <v>0</v>
      </c>
      <c r="Y409" s="115">
        <v>0</v>
      </c>
      <c r="Z409" s="115">
        <v>0</v>
      </c>
      <c r="AA409" s="115">
        <v>64031</v>
      </c>
      <c r="AB409" s="115">
        <v>0</v>
      </c>
      <c r="AC409" s="114" t="s">
        <v>207</v>
      </c>
    </row>
    <row r="410" spans="1:29" x14ac:dyDescent="0.25">
      <c r="A410" s="242" t="s">
        <v>1270</v>
      </c>
      <c r="B410" s="242" t="s">
        <v>1269</v>
      </c>
      <c r="C410" s="242" t="s">
        <v>503</v>
      </c>
      <c r="D410" s="242" t="s">
        <v>1254</v>
      </c>
      <c r="E410" s="243">
        <v>44585</v>
      </c>
      <c r="F410" s="243">
        <v>44630</v>
      </c>
      <c r="G410" s="242">
        <v>2022</v>
      </c>
      <c r="H410" s="116">
        <v>59147</v>
      </c>
      <c r="I410" s="117" t="s">
        <v>207</v>
      </c>
      <c r="J410" s="244">
        <v>44796</v>
      </c>
      <c r="K410" s="245" t="s">
        <v>215</v>
      </c>
      <c r="L410" s="246">
        <v>44964</v>
      </c>
      <c r="M410" s="243">
        <v>44630</v>
      </c>
      <c r="N410" s="242" t="s">
        <v>1268</v>
      </c>
      <c r="O410" s="242" t="s">
        <v>1259</v>
      </c>
      <c r="P410" s="242" t="s">
        <v>267</v>
      </c>
      <c r="Q410" s="242" t="s">
        <v>500</v>
      </c>
      <c r="R410" s="242" t="s">
        <v>210</v>
      </c>
      <c r="S410" s="119" t="s">
        <v>209</v>
      </c>
      <c r="T410" s="118" t="s">
        <v>1267</v>
      </c>
      <c r="U410" s="117" t="s">
        <v>207</v>
      </c>
      <c r="V410" s="115">
        <v>0</v>
      </c>
      <c r="W410" s="115">
        <v>0</v>
      </c>
      <c r="X410" s="115">
        <v>0</v>
      </c>
      <c r="Y410" s="115">
        <v>0</v>
      </c>
      <c r="Z410" s="115">
        <v>0</v>
      </c>
      <c r="AA410" s="115">
        <v>59147</v>
      </c>
      <c r="AB410" s="115">
        <v>0</v>
      </c>
      <c r="AC410" s="114" t="s">
        <v>207</v>
      </c>
    </row>
    <row r="411" spans="1:29" x14ac:dyDescent="0.25">
      <c r="A411" s="242" t="s">
        <v>3868</v>
      </c>
      <c r="B411" s="242" t="s">
        <v>3866</v>
      </c>
      <c r="C411" s="242" t="s">
        <v>229</v>
      </c>
      <c r="D411" s="242" t="s">
        <v>1254</v>
      </c>
      <c r="E411" s="243">
        <v>43937</v>
      </c>
      <c r="F411" s="243">
        <v>44301</v>
      </c>
      <c r="G411" s="242">
        <v>2021</v>
      </c>
      <c r="H411" s="116">
        <v>90932</v>
      </c>
      <c r="I411" s="116">
        <v>17492</v>
      </c>
      <c r="J411" s="244">
        <v>44782</v>
      </c>
      <c r="K411" s="245" t="s">
        <v>221</v>
      </c>
      <c r="L411" s="246" t="s">
        <v>207</v>
      </c>
      <c r="M411" s="243">
        <v>44301</v>
      </c>
      <c r="N411" s="242" t="s">
        <v>3865</v>
      </c>
      <c r="O411" s="242" t="s">
        <v>869</v>
      </c>
      <c r="P411" s="242" t="s">
        <v>1272</v>
      </c>
      <c r="Q411" s="242" t="s">
        <v>211</v>
      </c>
      <c r="R411" s="242" t="s">
        <v>210</v>
      </c>
      <c r="S411" s="119" t="s">
        <v>209</v>
      </c>
      <c r="T411" s="118" t="s">
        <v>3864</v>
      </c>
      <c r="U411" s="115">
        <v>0</v>
      </c>
      <c r="V411" s="115">
        <v>0</v>
      </c>
      <c r="W411" s="115">
        <v>0</v>
      </c>
      <c r="X411" s="115">
        <v>0</v>
      </c>
      <c r="Y411" s="115">
        <v>0</v>
      </c>
      <c r="Z411" s="115">
        <v>0</v>
      </c>
      <c r="AA411" s="115">
        <v>50000</v>
      </c>
      <c r="AB411" s="115">
        <v>0</v>
      </c>
      <c r="AC411" s="114" t="s">
        <v>207</v>
      </c>
    </row>
    <row r="412" spans="1:29" x14ac:dyDescent="0.25">
      <c r="A412" s="242" t="s">
        <v>1743</v>
      </c>
      <c r="B412" s="242" t="s">
        <v>1740</v>
      </c>
      <c r="C412" s="242" t="s">
        <v>258</v>
      </c>
      <c r="D412" s="242" t="s">
        <v>1254</v>
      </c>
      <c r="E412" s="244">
        <v>44124</v>
      </c>
      <c r="F412" s="244">
        <v>44500</v>
      </c>
      <c r="G412" s="242">
        <v>2021</v>
      </c>
      <c r="H412" s="116">
        <v>64387</v>
      </c>
      <c r="I412" s="117" t="s">
        <v>207</v>
      </c>
      <c r="J412" s="244">
        <v>44782</v>
      </c>
      <c r="K412" s="245" t="s">
        <v>215</v>
      </c>
      <c r="L412" s="244">
        <v>44992</v>
      </c>
      <c r="M412" s="244">
        <v>44500</v>
      </c>
      <c r="N412" s="242" t="s">
        <v>1739</v>
      </c>
      <c r="O412" s="242" t="s">
        <v>289</v>
      </c>
      <c r="P412" s="242" t="s">
        <v>267</v>
      </c>
      <c r="Q412" s="242" t="s">
        <v>318</v>
      </c>
      <c r="R412" s="242" t="s">
        <v>247</v>
      </c>
      <c r="S412" s="119" t="s">
        <v>209</v>
      </c>
      <c r="T412" s="118" t="s">
        <v>1738</v>
      </c>
      <c r="U412" s="117" t="s">
        <v>207</v>
      </c>
      <c r="V412" s="115">
        <v>0</v>
      </c>
      <c r="W412" s="115">
        <v>0</v>
      </c>
      <c r="X412" s="115">
        <v>0</v>
      </c>
      <c r="Y412" s="115">
        <v>0</v>
      </c>
      <c r="Z412" s="115">
        <v>0</v>
      </c>
      <c r="AA412" s="115">
        <v>30858</v>
      </c>
      <c r="AB412" s="115">
        <v>6221</v>
      </c>
      <c r="AC412" s="114" t="s">
        <v>207</v>
      </c>
    </row>
    <row r="413" spans="1:29" x14ac:dyDescent="0.25">
      <c r="A413" s="242" t="s">
        <v>3376</v>
      </c>
      <c r="B413" s="242" t="s">
        <v>3375</v>
      </c>
      <c r="C413" s="242" t="s">
        <v>217</v>
      </c>
      <c r="D413" s="242" t="s">
        <v>1254</v>
      </c>
      <c r="E413" s="243">
        <v>44162</v>
      </c>
      <c r="F413" s="243">
        <v>44498</v>
      </c>
      <c r="G413" s="242">
        <v>2021</v>
      </c>
      <c r="H413" s="116">
        <v>13549</v>
      </c>
      <c r="I413" s="117" t="s">
        <v>207</v>
      </c>
      <c r="J413" s="244">
        <v>44768</v>
      </c>
      <c r="K413" s="245" t="s">
        <v>221</v>
      </c>
      <c r="L413" s="246" t="s">
        <v>207</v>
      </c>
      <c r="M413" s="243">
        <v>44498</v>
      </c>
      <c r="N413" s="242" t="s">
        <v>468</v>
      </c>
      <c r="O413" s="242" t="s">
        <v>3374</v>
      </c>
      <c r="P413" s="242" t="s">
        <v>1610</v>
      </c>
      <c r="Q413" s="242" t="s">
        <v>279</v>
      </c>
      <c r="R413" s="242" t="s">
        <v>247</v>
      </c>
      <c r="S413" s="119" t="s">
        <v>209</v>
      </c>
      <c r="T413" s="118" t="s">
        <v>3373</v>
      </c>
      <c r="U413" s="117" t="s">
        <v>207</v>
      </c>
      <c r="V413" s="115">
        <v>0</v>
      </c>
      <c r="W413" s="115">
        <v>0</v>
      </c>
      <c r="X413" s="115">
        <v>0</v>
      </c>
      <c r="Y413" s="115">
        <v>0</v>
      </c>
      <c r="Z413" s="115">
        <v>0</v>
      </c>
      <c r="AA413" s="115">
        <v>0</v>
      </c>
      <c r="AB413" s="115">
        <v>13549</v>
      </c>
      <c r="AC413" s="114" t="s">
        <v>207</v>
      </c>
    </row>
    <row r="414" spans="1:29" x14ac:dyDescent="0.25">
      <c r="A414" s="242" t="s">
        <v>2949</v>
      </c>
      <c r="B414" s="242" t="s">
        <v>2946</v>
      </c>
      <c r="C414" s="242" t="s">
        <v>258</v>
      </c>
      <c r="D414" s="242" t="s">
        <v>1254</v>
      </c>
      <c r="E414" s="243">
        <v>44197</v>
      </c>
      <c r="F414" s="243">
        <v>44561</v>
      </c>
      <c r="G414" s="242">
        <v>2021</v>
      </c>
      <c r="H414" s="116">
        <v>149451</v>
      </c>
      <c r="I414" s="117" t="s">
        <v>207</v>
      </c>
      <c r="J414" s="244">
        <v>44768</v>
      </c>
      <c r="K414" s="245" t="s">
        <v>215</v>
      </c>
      <c r="L414" s="244">
        <v>45160</v>
      </c>
      <c r="M414" s="243">
        <v>44561</v>
      </c>
      <c r="N414" s="242" t="s">
        <v>290</v>
      </c>
      <c r="O414" s="242" t="s">
        <v>289</v>
      </c>
      <c r="P414" s="242" t="s">
        <v>1610</v>
      </c>
      <c r="Q414" s="242" t="s">
        <v>288</v>
      </c>
      <c r="R414" s="242" t="s">
        <v>247</v>
      </c>
      <c r="S414" s="119" t="s">
        <v>209</v>
      </c>
      <c r="T414" s="118" t="s">
        <v>2945</v>
      </c>
      <c r="U414" s="117" t="s">
        <v>207</v>
      </c>
      <c r="V414" s="115">
        <v>0</v>
      </c>
      <c r="W414" s="115">
        <v>0</v>
      </c>
      <c r="X414" s="115">
        <v>0</v>
      </c>
      <c r="Y414" s="115">
        <v>0</v>
      </c>
      <c r="Z414" s="115">
        <v>0</v>
      </c>
      <c r="AA414" s="115">
        <v>40392</v>
      </c>
      <c r="AB414" s="115">
        <v>0</v>
      </c>
      <c r="AC414" s="114" t="s">
        <v>207</v>
      </c>
    </row>
    <row r="415" spans="1:29" x14ac:dyDescent="0.25">
      <c r="A415" s="242" t="s">
        <v>2232</v>
      </c>
      <c r="B415" s="242" t="s">
        <v>2229</v>
      </c>
      <c r="C415" s="242" t="s">
        <v>258</v>
      </c>
      <c r="D415" s="242" t="s">
        <v>1254</v>
      </c>
      <c r="E415" s="243">
        <v>44228</v>
      </c>
      <c r="F415" s="243">
        <v>44592</v>
      </c>
      <c r="G415" s="242">
        <v>2022</v>
      </c>
      <c r="H415" s="116">
        <v>244391</v>
      </c>
      <c r="I415" s="117" t="s">
        <v>207</v>
      </c>
      <c r="J415" s="246">
        <v>44768</v>
      </c>
      <c r="K415" s="245" t="s">
        <v>215</v>
      </c>
      <c r="L415" s="246">
        <v>45146</v>
      </c>
      <c r="M415" s="243">
        <v>44592</v>
      </c>
      <c r="N415" s="242" t="s">
        <v>2228</v>
      </c>
      <c r="O415" s="242" t="s">
        <v>2227</v>
      </c>
      <c r="P415" s="242" t="s">
        <v>1610</v>
      </c>
      <c r="Q415" s="242" t="s">
        <v>318</v>
      </c>
      <c r="R415" s="242" t="s">
        <v>247</v>
      </c>
      <c r="S415" s="119" t="s">
        <v>209</v>
      </c>
      <c r="T415" s="118" t="s">
        <v>2226</v>
      </c>
      <c r="U415" s="117" t="s">
        <v>207</v>
      </c>
      <c r="V415" s="115">
        <v>0</v>
      </c>
      <c r="W415" s="115">
        <v>0</v>
      </c>
      <c r="X415" s="115">
        <v>0</v>
      </c>
      <c r="Y415" s="115">
        <v>0</v>
      </c>
      <c r="Z415" s="115">
        <v>0</v>
      </c>
      <c r="AA415" s="115">
        <v>3172</v>
      </c>
      <c r="AB415" s="115">
        <v>200000</v>
      </c>
      <c r="AC415" s="114" t="s">
        <v>207</v>
      </c>
    </row>
    <row r="416" spans="1:29" x14ac:dyDescent="0.25">
      <c r="A416" s="242" t="s">
        <v>1776</v>
      </c>
      <c r="B416" s="242" t="s">
        <v>1773</v>
      </c>
      <c r="C416" s="242" t="s">
        <v>258</v>
      </c>
      <c r="D416" s="242" t="s">
        <v>1254</v>
      </c>
      <c r="E416" s="244">
        <v>44406</v>
      </c>
      <c r="F416" s="244">
        <v>44590</v>
      </c>
      <c r="G416" s="242">
        <v>2022</v>
      </c>
      <c r="H416" s="116">
        <v>14977</v>
      </c>
      <c r="I416" s="117" t="s">
        <v>207</v>
      </c>
      <c r="J416" s="244">
        <v>44768</v>
      </c>
      <c r="K416" s="245" t="s">
        <v>215</v>
      </c>
      <c r="L416" s="244">
        <v>45090</v>
      </c>
      <c r="M416" s="244">
        <v>44590</v>
      </c>
      <c r="N416" s="242" t="s">
        <v>1772</v>
      </c>
      <c r="O416" s="242" t="s">
        <v>1771</v>
      </c>
      <c r="P416" s="242" t="s">
        <v>267</v>
      </c>
      <c r="Q416" s="242" t="s">
        <v>1770</v>
      </c>
      <c r="R416" s="119" t="s">
        <v>247</v>
      </c>
      <c r="S416" s="119" t="s">
        <v>209</v>
      </c>
      <c r="T416" s="118" t="s">
        <v>1769</v>
      </c>
      <c r="U416" s="117" t="s">
        <v>207</v>
      </c>
      <c r="V416" s="115">
        <v>0</v>
      </c>
      <c r="W416" s="115">
        <v>0</v>
      </c>
      <c r="X416" s="115">
        <v>0</v>
      </c>
      <c r="Y416" s="115">
        <v>0</v>
      </c>
      <c r="Z416" s="115">
        <v>0</v>
      </c>
      <c r="AA416" s="115">
        <v>14977</v>
      </c>
      <c r="AB416" s="115">
        <v>0</v>
      </c>
      <c r="AC416" s="114" t="s">
        <v>207</v>
      </c>
    </row>
    <row r="417" spans="1:29" x14ac:dyDescent="0.25">
      <c r="A417" s="242" t="s">
        <v>3711</v>
      </c>
      <c r="B417" s="242" t="s">
        <v>3710</v>
      </c>
      <c r="C417" s="242" t="s">
        <v>217</v>
      </c>
      <c r="D417" s="242" t="s">
        <v>1254</v>
      </c>
      <c r="E417" s="243">
        <v>44166</v>
      </c>
      <c r="F417" s="243">
        <v>44530</v>
      </c>
      <c r="G417" s="242">
        <v>2021</v>
      </c>
      <c r="H417" s="116">
        <v>8824</v>
      </c>
      <c r="I417" s="117" t="s">
        <v>207</v>
      </c>
      <c r="J417" s="244">
        <v>44754</v>
      </c>
      <c r="K417" s="245" t="s">
        <v>221</v>
      </c>
      <c r="L417" s="246" t="s">
        <v>207</v>
      </c>
      <c r="M417" s="243">
        <v>44530</v>
      </c>
      <c r="N417" s="242" t="s">
        <v>473</v>
      </c>
      <c r="O417" s="242" t="s">
        <v>473</v>
      </c>
      <c r="P417" s="242" t="s">
        <v>1610</v>
      </c>
      <c r="Q417" s="242" t="s">
        <v>279</v>
      </c>
      <c r="R417" s="242" t="s">
        <v>247</v>
      </c>
      <c r="S417" s="119" t="s">
        <v>209</v>
      </c>
      <c r="T417" s="118" t="s">
        <v>3709</v>
      </c>
      <c r="U417" s="117" t="s">
        <v>207</v>
      </c>
      <c r="V417" s="115">
        <v>0</v>
      </c>
      <c r="W417" s="115">
        <v>0</v>
      </c>
      <c r="X417" s="115">
        <v>0</v>
      </c>
      <c r="Y417" s="115">
        <v>0</v>
      </c>
      <c r="Z417" s="115">
        <v>0</v>
      </c>
      <c r="AA417" s="115">
        <v>0</v>
      </c>
      <c r="AB417" s="115">
        <v>8824</v>
      </c>
      <c r="AC417" s="114" t="s">
        <v>207</v>
      </c>
    </row>
    <row r="418" spans="1:29" x14ac:dyDescent="0.25">
      <c r="A418" s="242" t="s">
        <v>1700</v>
      </c>
      <c r="B418" s="242" t="s">
        <v>1699</v>
      </c>
      <c r="C418" s="242" t="s">
        <v>503</v>
      </c>
      <c r="D418" s="242" t="s">
        <v>1254</v>
      </c>
      <c r="E418" s="244">
        <v>44638</v>
      </c>
      <c r="F418" s="244">
        <v>44640</v>
      </c>
      <c r="G418" s="242">
        <v>2022</v>
      </c>
      <c r="H418" s="116">
        <v>75576</v>
      </c>
      <c r="I418" s="117" t="s">
        <v>207</v>
      </c>
      <c r="J418" s="244">
        <v>44754</v>
      </c>
      <c r="K418" s="245" t="s">
        <v>215</v>
      </c>
      <c r="L418" s="246">
        <v>44978</v>
      </c>
      <c r="M418" s="244">
        <v>44640</v>
      </c>
      <c r="N418" s="242" t="s">
        <v>1698</v>
      </c>
      <c r="O418" s="242" t="s">
        <v>1578</v>
      </c>
      <c r="P418" s="242" t="s">
        <v>267</v>
      </c>
      <c r="Q418" s="242" t="s">
        <v>500</v>
      </c>
      <c r="R418" s="242" t="s">
        <v>210</v>
      </c>
      <c r="S418" s="119" t="s">
        <v>209</v>
      </c>
      <c r="T418" s="118" t="s">
        <v>1697</v>
      </c>
      <c r="U418" s="117" t="s">
        <v>207</v>
      </c>
      <c r="V418" s="115">
        <v>0</v>
      </c>
      <c r="W418" s="115">
        <v>0</v>
      </c>
      <c r="X418" s="115">
        <v>0</v>
      </c>
      <c r="Y418" s="115">
        <v>0</v>
      </c>
      <c r="Z418" s="115">
        <v>0</v>
      </c>
      <c r="AA418" s="115">
        <v>683</v>
      </c>
      <c r="AB418" s="115">
        <v>0</v>
      </c>
      <c r="AC418" s="114" t="s">
        <v>207</v>
      </c>
    </row>
    <row r="419" spans="1:29" x14ac:dyDescent="0.25">
      <c r="A419" s="242" t="s">
        <v>3437</v>
      </c>
      <c r="B419" s="242" t="s">
        <v>3434</v>
      </c>
      <c r="C419" s="242" t="s">
        <v>258</v>
      </c>
      <c r="D419" s="242" t="s">
        <v>1254</v>
      </c>
      <c r="E419" s="243">
        <v>44197</v>
      </c>
      <c r="F419" s="243">
        <v>44561</v>
      </c>
      <c r="G419" s="242">
        <v>2021</v>
      </c>
      <c r="H419" s="116">
        <v>47616</v>
      </c>
      <c r="I419" s="117" t="s">
        <v>207</v>
      </c>
      <c r="J419" s="246">
        <v>44733</v>
      </c>
      <c r="K419" s="245" t="s">
        <v>215</v>
      </c>
      <c r="L419" s="246">
        <v>45132</v>
      </c>
      <c r="M419" s="243">
        <v>44561</v>
      </c>
      <c r="N419" s="242" t="s">
        <v>319</v>
      </c>
      <c r="O419" s="242" t="s">
        <v>3433</v>
      </c>
      <c r="P419" s="242" t="s">
        <v>255</v>
      </c>
      <c r="Q419" s="242" t="s">
        <v>318</v>
      </c>
      <c r="R419" s="242" t="s">
        <v>247</v>
      </c>
      <c r="S419" s="119" t="s">
        <v>209</v>
      </c>
      <c r="T419" s="118" t="s">
        <v>3432</v>
      </c>
      <c r="U419" s="117" t="s">
        <v>207</v>
      </c>
      <c r="V419" s="115">
        <v>0</v>
      </c>
      <c r="W419" s="115">
        <v>0</v>
      </c>
      <c r="X419" s="115">
        <v>0</v>
      </c>
      <c r="Y419" s="115">
        <v>0</v>
      </c>
      <c r="Z419" s="115">
        <v>0</v>
      </c>
      <c r="AA419" s="115">
        <v>25616</v>
      </c>
      <c r="AB419" s="115">
        <v>0</v>
      </c>
      <c r="AC419" s="114" t="s">
        <v>207</v>
      </c>
    </row>
    <row r="420" spans="1:29" x14ac:dyDescent="0.25">
      <c r="A420" s="242" t="s">
        <v>1749</v>
      </c>
      <c r="B420" s="242" t="s">
        <v>1746</v>
      </c>
      <c r="C420" s="242" t="s">
        <v>258</v>
      </c>
      <c r="D420" s="242" t="s">
        <v>1254</v>
      </c>
      <c r="E420" s="244">
        <v>44181</v>
      </c>
      <c r="F420" s="244">
        <v>44500</v>
      </c>
      <c r="G420" s="242">
        <v>2021</v>
      </c>
      <c r="H420" s="116">
        <v>55569</v>
      </c>
      <c r="I420" s="117" t="s">
        <v>207</v>
      </c>
      <c r="J420" s="244">
        <v>44733</v>
      </c>
      <c r="K420" s="245" t="s">
        <v>215</v>
      </c>
      <c r="L420" s="244">
        <v>44978</v>
      </c>
      <c r="M420" s="244">
        <v>44500</v>
      </c>
      <c r="N420" s="242" t="s">
        <v>1745</v>
      </c>
      <c r="O420" s="242" t="s">
        <v>289</v>
      </c>
      <c r="P420" s="242" t="s">
        <v>267</v>
      </c>
      <c r="Q420" s="242" t="s">
        <v>461</v>
      </c>
      <c r="R420" s="242" t="s">
        <v>247</v>
      </c>
      <c r="S420" s="119" t="s">
        <v>209</v>
      </c>
      <c r="T420" s="118" t="s">
        <v>1744</v>
      </c>
      <c r="U420" s="117" t="s">
        <v>207</v>
      </c>
      <c r="V420" s="115">
        <v>0</v>
      </c>
      <c r="W420" s="115">
        <v>0</v>
      </c>
      <c r="X420" s="115">
        <v>0</v>
      </c>
      <c r="Y420" s="115">
        <v>0</v>
      </c>
      <c r="Z420" s="115">
        <v>0</v>
      </c>
      <c r="AA420" s="115">
        <v>8918</v>
      </c>
      <c r="AB420" s="115">
        <v>46082</v>
      </c>
      <c r="AC420" s="114" t="s">
        <v>207</v>
      </c>
    </row>
    <row r="421" spans="1:29" x14ac:dyDescent="0.25">
      <c r="A421" s="242" t="s">
        <v>1723</v>
      </c>
      <c r="B421" s="242" t="s">
        <v>1720</v>
      </c>
      <c r="C421" s="242" t="s">
        <v>258</v>
      </c>
      <c r="D421" s="242" t="s">
        <v>1254</v>
      </c>
      <c r="E421" s="244">
        <v>44295</v>
      </c>
      <c r="F421" s="244">
        <v>44561</v>
      </c>
      <c r="G421" s="242">
        <v>2021</v>
      </c>
      <c r="H421" s="116">
        <v>10451</v>
      </c>
      <c r="I421" s="117" t="s">
        <v>207</v>
      </c>
      <c r="J421" s="244">
        <v>44733</v>
      </c>
      <c r="K421" s="245" t="s">
        <v>215</v>
      </c>
      <c r="L421" s="246">
        <v>45069</v>
      </c>
      <c r="M421" s="244">
        <v>44561</v>
      </c>
      <c r="N421" s="242" t="s">
        <v>1719</v>
      </c>
      <c r="O421" s="242" t="s">
        <v>289</v>
      </c>
      <c r="P421" s="242" t="s">
        <v>1610</v>
      </c>
      <c r="Q421" s="242" t="s">
        <v>717</v>
      </c>
      <c r="R421" s="242" t="s">
        <v>247</v>
      </c>
      <c r="S421" s="119" t="s">
        <v>209</v>
      </c>
      <c r="T421" s="118" t="s">
        <v>1718</v>
      </c>
      <c r="U421" s="117" t="s">
        <v>207</v>
      </c>
      <c r="V421" s="115">
        <v>0</v>
      </c>
      <c r="W421" s="115">
        <v>0</v>
      </c>
      <c r="X421" s="115">
        <v>0</v>
      </c>
      <c r="Y421" s="115">
        <v>0</v>
      </c>
      <c r="Z421" s="115">
        <v>0</v>
      </c>
      <c r="AA421" s="115">
        <v>0</v>
      </c>
      <c r="AB421" s="115">
        <v>0</v>
      </c>
      <c r="AC421" s="114" t="s">
        <v>207</v>
      </c>
    </row>
    <row r="422" spans="1:29" x14ac:dyDescent="0.25">
      <c r="A422" s="242" t="s">
        <v>2968</v>
      </c>
      <c r="B422" s="242" t="s">
        <v>2965</v>
      </c>
      <c r="C422" s="242" t="s">
        <v>229</v>
      </c>
      <c r="D422" s="242" t="s">
        <v>1254</v>
      </c>
      <c r="E422" s="243">
        <v>43647</v>
      </c>
      <c r="F422" s="243">
        <v>44012</v>
      </c>
      <c r="G422" s="242">
        <v>2020</v>
      </c>
      <c r="H422" s="116">
        <v>25287</v>
      </c>
      <c r="I422" s="116">
        <v>4865</v>
      </c>
      <c r="J422" s="244">
        <v>44719</v>
      </c>
      <c r="K422" s="245" t="s">
        <v>221</v>
      </c>
      <c r="L422" s="246" t="s">
        <v>207</v>
      </c>
      <c r="M422" s="243">
        <v>44012</v>
      </c>
      <c r="N422" s="242" t="s">
        <v>2964</v>
      </c>
      <c r="O422" s="242" t="s">
        <v>2963</v>
      </c>
      <c r="P422" s="242" t="s">
        <v>1272</v>
      </c>
      <c r="Q422" s="242" t="s">
        <v>211</v>
      </c>
      <c r="R422" s="242" t="s">
        <v>210</v>
      </c>
      <c r="S422" s="119" t="s">
        <v>209</v>
      </c>
      <c r="T422" s="118" t="s">
        <v>2962</v>
      </c>
      <c r="U422" s="115">
        <v>0</v>
      </c>
      <c r="V422" s="115">
        <v>0</v>
      </c>
      <c r="W422" s="115">
        <v>0</v>
      </c>
      <c r="X422" s="115">
        <v>0</v>
      </c>
      <c r="Y422" s="115">
        <v>0</v>
      </c>
      <c r="Z422" s="115">
        <v>0</v>
      </c>
      <c r="AA422" s="115">
        <v>14841</v>
      </c>
      <c r="AB422" s="115">
        <v>0</v>
      </c>
      <c r="AC422" s="114" t="s">
        <v>207</v>
      </c>
    </row>
    <row r="423" spans="1:29" x14ac:dyDescent="0.25">
      <c r="A423" s="242" t="s">
        <v>2967</v>
      </c>
      <c r="B423" s="242" t="s">
        <v>2965</v>
      </c>
      <c r="C423" s="242" t="s">
        <v>229</v>
      </c>
      <c r="D423" s="242" t="s">
        <v>1254</v>
      </c>
      <c r="E423" s="243">
        <v>44013</v>
      </c>
      <c r="F423" s="243">
        <v>44377</v>
      </c>
      <c r="G423" s="242">
        <v>2021</v>
      </c>
      <c r="H423" s="116">
        <v>30032</v>
      </c>
      <c r="I423" s="116">
        <v>5778</v>
      </c>
      <c r="J423" s="244">
        <v>44719</v>
      </c>
      <c r="K423" s="245" t="s">
        <v>221</v>
      </c>
      <c r="L423" s="246" t="s">
        <v>207</v>
      </c>
      <c r="M423" s="243">
        <v>44377</v>
      </c>
      <c r="N423" s="242" t="s">
        <v>2964</v>
      </c>
      <c r="O423" s="242" t="s">
        <v>2963</v>
      </c>
      <c r="P423" s="242" t="s">
        <v>1272</v>
      </c>
      <c r="Q423" s="242" t="s">
        <v>211</v>
      </c>
      <c r="R423" s="242" t="s">
        <v>210</v>
      </c>
      <c r="S423" s="119" t="s">
        <v>209</v>
      </c>
      <c r="T423" s="118" t="s">
        <v>2962</v>
      </c>
      <c r="U423" s="115">
        <v>0</v>
      </c>
      <c r="V423" s="115">
        <v>0</v>
      </c>
      <c r="W423" s="115">
        <v>0</v>
      </c>
      <c r="X423" s="115">
        <v>0</v>
      </c>
      <c r="Y423" s="115">
        <v>0</v>
      </c>
      <c r="Z423" s="115">
        <v>0</v>
      </c>
      <c r="AA423" s="115">
        <v>0</v>
      </c>
      <c r="AB423" s="115">
        <v>0</v>
      </c>
      <c r="AC423" s="114" t="s">
        <v>207</v>
      </c>
    </row>
    <row r="424" spans="1:29" x14ac:dyDescent="0.25">
      <c r="A424" s="242" t="s">
        <v>1729</v>
      </c>
      <c r="B424" s="242" t="s">
        <v>1726</v>
      </c>
      <c r="C424" s="242" t="s">
        <v>258</v>
      </c>
      <c r="D424" s="242" t="s">
        <v>1254</v>
      </c>
      <c r="E424" s="244">
        <v>44375</v>
      </c>
      <c r="F424" s="244">
        <v>44561</v>
      </c>
      <c r="G424" s="242">
        <v>2021</v>
      </c>
      <c r="H424" s="116">
        <v>14188</v>
      </c>
      <c r="I424" s="117" t="s">
        <v>207</v>
      </c>
      <c r="J424" s="246">
        <v>44719</v>
      </c>
      <c r="K424" s="245" t="s">
        <v>215</v>
      </c>
      <c r="L424" s="246">
        <v>45069</v>
      </c>
      <c r="M424" s="244">
        <v>44561</v>
      </c>
      <c r="N424" s="242" t="s">
        <v>1725</v>
      </c>
      <c r="O424" s="242" t="s">
        <v>289</v>
      </c>
      <c r="P424" s="242" t="s">
        <v>1610</v>
      </c>
      <c r="Q424" s="242" t="s">
        <v>717</v>
      </c>
      <c r="R424" s="242" t="s">
        <v>247</v>
      </c>
      <c r="S424" s="119" t="s">
        <v>209</v>
      </c>
      <c r="T424" s="118" t="s">
        <v>1724</v>
      </c>
      <c r="U424" s="117" t="s">
        <v>207</v>
      </c>
      <c r="V424" s="115">
        <v>0</v>
      </c>
      <c r="W424" s="115">
        <v>0</v>
      </c>
      <c r="X424" s="115">
        <v>0</v>
      </c>
      <c r="Y424" s="115">
        <v>0</v>
      </c>
      <c r="Z424" s="115">
        <v>0</v>
      </c>
      <c r="AA424" s="115">
        <v>0</v>
      </c>
      <c r="AB424" s="115">
        <v>0</v>
      </c>
      <c r="AC424" s="114" t="s">
        <v>207</v>
      </c>
    </row>
    <row r="425" spans="1:29" x14ac:dyDescent="0.25">
      <c r="A425" s="242" t="s">
        <v>3746</v>
      </c>
      <c r="B425" s="242" t="s">
        <v>3744</v>
      </c>
      <c r="C425" s="242" t="s">
        <v>217</v>
      </c>
      <c r="D425" s="242" t="s">
        <v>1254</v>
      </c>
      <c r="E425" s="243">
        <v>43831</v>
      </c>
      <c r="F425" s="243">
        <v>44196</v>
      </c>
      <c r="G425" s="242">
        <v>2020</v>
      </c>
      <c r="H425" s="116">
        <v>4546</v>
      </c>
      <c r="I425" s="117" t="s">
        <v>207</v>
      </c>
      <c r="J425" s="244">
        <v>44705</v>
      </c>
      <c r="K425" s="245" t="s">
        <v>221</v>
      </c>
      <c r="L425" s="246" t="s">
        <v>207</v>
      </c>
      <c r="M425" s="243">
        <v>44196</v>
      </c>
      <c r="N425" s="242" t="s">
        <v>3743</v>
      </c>
      <c r="O425" s="242" t="s">
        <v>3728</v>
      </c>
      <c r="P425" s="242" t="s">
        <v>1258</v>
      </c>
      <c r="Q425" s="242" t="s">
        <v>391</v>
      </c>
      <c r="R425" s="242" t="s">
        <v>247</v>
      </c>
      <c r="S425" s="119" t="s">
        <v>209</v>
      </c>
      <c r="T425" s="118" t="s">
        <v>3742</v>
      </c>
      <c r="U425" s="117" t="s">
        <v>207</v>
      </c>
      <c r="V425" s="115">
        <v>0</v>
      </c>
      <c r="W425" s="115">
        <v>0</v>
      </c>
      <c r="X425" s="115">
        <v>0</v>
      </c>
      <c r="Y425" s="115">
        <v>0</v>
      </c>
      <c r="Z425" s="115">
        <v>0</v>
      </c>
      <c r="AA425" s="115">
        <v>4546</v>
      </c>
      <c r="AB425" s="115">
        <v>0</v>
      </c>
      <c r="AC425" s="114" t="s">
        <v>207</v>
      </c>
    </row>
    <row r="426" spans="1:29" x14ac:dyDescent="0.25">
      <c r="A426" s="242" t="s">
        <v>3732</v>
      </c>
      <c r="B426" s="242" t="s">
        <v>3730</v>
      </c>
      <c r="C426" s="242" t="s">
        <v>217</v>
      </c>
      <c r="D426" s="242" t="s">
        <v>1254</v>
      </c>
      <c r="E426" s="243">
        <v>43831</v>
      </c>
      <c r="F426" s="243">
        <v>44196</v>
      </c>
      <c r="G426" s="242">
        <v>2020</v>
      </c>
      <c r="H426" s="116">
        <v>1398</v>
      </c>
      <c r="I426" s="117" t="s">
        <v>207</v>
      </c>
      <c r="J426" s="244">
        <v>44705</v>
      </c>
      <c r="K426" s="245" t="s">
        <v>221</v>
      </c>
      <c r="L426" s="246" t="s">
        <v>207</v>
      </c>
      <c r="M426" s="243">
        <v>44196</v>
      </c>
      <c r="N426" s="242" t="s">
        <v>3729</v>
      </c>
      <c r="O426" s="242" t="s">
        <v>3728</v>
      </c>
      <c r="P426" s="242" t="s">
        <v>1258</v>
      </c>
      <c r="Q426" s="242" t="s">
        <v>391</v>
      </c>
      <c r="R426" s="242" t="s">
        <v>247</v>
      </c>
      <c r="S426" s="119" t="s">
        <v>209</v>
      </c>
      <c r="T426" s="118" t="s">
        <v>3727</v>
      </c>
      <c r="U426" s="117" t="s">
        <v>207</v>
      </c>
      <c r="V426" s="115">
        <v>0</v>
      </c>
      <c r="W426" s="115">
        <v>0</v>
      </c>
      <c r="X426" s="115">
        <v>0</v>
      </c>
      <c r="Y426" s="115">
        <v>0</v>
      </c>
      <c r="Z426" s="115">
        <v>0</v>
      </c>
      <c r="AA426" s="115">
        <v>1398</v>
      </c>
      <c r="AB426" s="115">
        <v>0</v>
      </c>
      <c r="AC426" s="114" t="s">
        <v>207</v>
      </c>
    </row>
    <row r="427" spans="1:29" x14ac:dyDescent="0.25">
      <c r="A427" s="242" t="s">
        <v>1849</v>
      </c>
      <c r="B427" s="242" t="s">
        <v>1846</v>
      </c>
      <c r="C427" s="242" t="s">
        <v>258</v>
      </c>
      <c r="D427" s="242" t="s">
        <v>1254</v>
      </c>
      <c r="E427" s="244">
        <v>44197</v>
      </c>
      <c r="F427" s="244">
        <v>44561</v>
      </c>
      <c r="G427" s="242">
        <v>2021</v>
      </c>
      <c r="H427" s="116">
        <v>32294</v>
      </c>
      <c r="I427" s="117" t="s">
        <v>207</v>
      </c>
      <c r="J427" s="244">
        <v>44705</v>
      </c>
      <c r="K427" s="245" t="s">
        <v>215</v>
      </c>
      <c r="L427" s="244">
        <v>45118</v>
      </c>
      <c r="M427" s="244">
        <v>44561</v>
      </c>
      <c r="N427" s="242" t="s">
        <v>1845</v>
      </c>
      <c r="O427" s="242" t="s">
        <v>1632</v>
      </c>
      <c r="P427" s="242" t="s">
        <v>220</v>
      </c>
      <c r="Q427" s="242" t="s">
        <v>416</v>
      </c>
      <c r="R427" s="242" t="s">
        <v>247</v>
      </c>
      <c r="S427" s="119" t="s">
        <v>209</v>
      </c>
      <c r="T427" s="118" t="s">
        <v>1844</v>
      </c>
      <c r="U427" s="117" t="s">
        <v>207</v>
      </c>
      <c r="V427" s="115">
        <v>0</v>
      </c>
      <c r="W427" s="115">
        <v>0</v>
      </c>
      <c r="X427" s="115">
        <v>0</v>
      </c>
      <c r="Y427" s="115">
        <v>0</v>
      </c>
      <c r="Z427" s="115">
        <v>0</v>
      </c>
      <c r="AA427" s="115">
        <v>32294</v>
      </c>
      <c r="AB427" s="115">
        <v>0</v>
      </c>
      <c r="AC427" s="114" t="s">
        <v>207</v>
      </c>
    </row>
    <row r="428" spans="1:29" x14ac:dyDescent="0.25">
      <c r="A428" s="242" t="s">
        <v>3421</v>
      </c>
      <c r="B428" s="242" t="s">
        <v>3419</v>
      </c>
      <c r="C428" s="242" t="s">
        <v>217</v>
      </c>
      <c r="D428" s="242" t="s">
        <v>1254</v>
      </c>
      <c r="E428" s="243">
        <v>44136</v>
      </c>
      <c r="F428" s="243">
        <v>44500</v>
      </c>
      <c r="G428" s="242">
        <v>2021</v>
      </c>
      <c r="H428" s="116">
        <v>16341</v>
      </c>
      <c r="I428" s="117" t="s">
        <v>207</v>
      </c>
      <c r="J428" s="244">
        <v>44691</v>
      </c>
      <c r="K428" s="245" t="s">
        <v>215</v>
      </c>
      <c r="L428" s="244">
        <v>44964</v>
      </c>
      <c r="M428" s="243">
        <v>44500</v>
      </c>
      <c r="N428" s="242" t="s">
        <v>392</v>
      </c>
      <c r="O428" s="242" t="s">
        <v>3418</v>
      </c>
      <c r="P428" s="242" t="s">
        <v>267</v>
      </c>
      <c r="Q428" s="242" t="s">
        <v>391</v>
      </c>
      <c r="R428" s="242" t="s">
        <v>247</v>
      </c>
      <c r="S428" s="119" t="s">
        <v>209</v>
      </c>
      <c r="T428" s="118" t="s">
        <v>3417</v>
      </c>
      <c r="U428" s="117" t="s">
        <v>207</v>
      </c>
      <c r="V428" s="115">
        <v>0</v>
      </c>
      <c r="W428" s="115">
        <v>0</v>
      </c>
      <c r="X428" s="115">
        <v>0</v>
      </c>
      <c r="Y428" s="115">
        <v>0</v>
      </c>
      <c r="Z428" s="115">
        <v>0</v>
      </c>
      <c r="AA428" s="115">
        <v>0</v>
      </c>
      <c r="AB428" s="115">
        <v>15034</v>
      </c>
      <c r="AC428" s="129" t="s">
        <v>207</v>
      </c>
    </row>
    <row r="429" spans="1:29" x14ac:dyDescent="0.25">
      <c r="A429" s="242" t="s">
        <v>3262</v>
      </c>
      <c r="B429" s="242" t="s">
        <v>3259</v>
      </c>
      <c r="C429" s="242" t="s">
        <v>229</v>
      </c>
      <c r="D429" s="242" t="s">
        <v>1254</v>
      </c>
      <c r="E429" s="243">
        <v>44013</v>
      </c>
      <c r="F429" s="243">
        <v>44377</v>
      </c>
      <c r="G429" s="242">
        <v>2021</v>
      </c>
      <c r="H429" s="116">
        <v>12276</v>
      </c>
      <c r="I429" s="116">
        <v>2362</v>
      </c>
      <c r="J429" s="244">
        <v>44691</v>
      </c>
      <c r="K429" s="245" t="s">
        <v>221</v>
      </c>
      <c r="L429" s="246" t="s">
        <v>207</v>
      </c>
      <c r="M429" s="243">
        <v>44377</v>
      </c>
      <c r="N429" s="242" t="s">
        <v>3258</v>
      </c>
      <c r="O429" s="242" t="s">
        <v>3257</v>
      </c>
      <c r="P429" s="242" t="s">
        <v>1272</v>
      </c>
      <c r="Q429" s="242" t="s">
        <v>211</v>
      </c>
      <c r="R429" s="242" t="s">
        <v>210</v>
      </c>
      <c r="S429" s="119" t="s">
        <v>209</v>
      </c>
      <c r="T429" s="118" t="s">
        <v>3256</v>
      </c>
      <c r="U429" s="115">
        <v>0</v>
      </c>
      <c r="V429" s="115">
        <v>0</v>
      </c>
      <c r="W429" s="115">
        <v>0</v>
      </c>
      <c r="X429" s="115">
        <v>0</v>
      </c>
      <c r="Y429" s="115">
        <v>0</v>
      </c>
      <c r="Z429" s="115">
        <v>0</v>
      </c>
      <c r="AA429" s="115">
        <v>7500</v>
      </c>
      <c r="AB429" s="115">
        <v>0</v>
      </c>
      <c r="AC429" s="114" t="s">
        <v>207</v>
      </c>
    </row>
    <row r="430" spans="1:29" x14ac:dyDescent="0.25">
      <c r="A430" s="242" t="s">
        <v>1807</v>
      </c>
      <c r="B430" s="242" t="s">
        <v>1805</v>
      </c>
      <c r="C430" s="242" t="s">
        <v>258</v>
      </c>
      <c r="D430" s="242" t="s">
        <v>1254</v>
      </c>
      <c r="E430" s="244">
        <v>44252</v>
      </c>
      <c r="F430" s="244">
        <v>44620</v>
      </c>
      <c r="G430" s="242">
        <v>2022</v>
      </c>
      <c r="H430" s="116">
        <v>100641</v>
      </c>
      <c r="I430" s="117" t="s">
        <v>207</v>
      </c>
      <c r="J430" s="244">
        <v>44691</v>
      </c>
      <c r="K430" s="245" t="s">
        <v>215</v>
      </c>
      <c r="L430" s="244">
        <v>45482</v>
      </c>
      <c r="M430" s="244">
        <v>44620</v>
      </c>
      <c r="N430" s="242" t="s">
        <v>1804</v>
      </c>
      <c r="O430" s="242" t="s">
        <v>1632</v>
      </c>
      <c r="P430" s="242" t="s">
        <v>1610</v>
      </c>
      <c r="Q430" s="242" t="s">
        <v>717</v>
      </c>
      <c r="R430" s="242" t="s">
        <v>247</v>
      </c>
      <c r="S430" s="119" t="s">
        <v>209</v>
      </c>
      <c r="T430" s="118" t="s">
        <v>1802</v>
      </c>
      <c r="U430" s="117" t="s">
        <v>207</v>
      </c>
      <c r="V430" s="115">
        <v>0</v>
      </c>
      <c r="W430" s="115">
        <v>0</v>
      </c>
      <c r="X430" s="115">
        <v>0</v>
      </c>
      <c r="Y430" s="115">
        <v>0</v>
      </c>
      <c r="Z430" s="115">
        <v>0</v>
      </c>
      <c r="AA430" s="115">
        <v>0</v>
      </c>
      <c r="AB430" s="115">
        <v>30551</v>
      </c>
      <c r="AC430" s="114" t="s">
        <v>207</v>
      </c>
    </row>
    <row r="431" spans="1:29" x14ac:dyDescent="0.25">
      <c r="A431" s="242" t="s">
        <v>3923</v>
      </c>
      <c r="B431" s="242" t="s">
        <v>3921</v>
      </c>
      <c r="C431" s="242" t="s">
        <v>229</v>
      </c>
      <c r="D431" s="242" t="s">
        <v>1254</v>
      </c>
      <c r="E431" s="243">
        <v>44105</v>
      </c>
      <c r="F431" s="243">
        <v>44469</v>
      </c>
      <c r="G431" s="242">
        <v>2021</v>
      </c>
      <c r="H431" s="116">
        <v>107382</v>
      </c>
      <c r="I431" s="116">
        <v>20656</v>
      </c>
      <c r="J431" s="244">
        <v>44677</v>
      </c>
      <c r="K431" s="245" t="s">
        <v>221</v>
      </c>
      <c r="L431" s="246" t="s">
        <v>207</v>
      </c>
      <c r="M431" s="243">
        <v>44469</v>
      </c>
      <c r="N431" s="242" t="s">
        <v>3920</v>
      </c>
      <c r="O431" s="242" t="s">
        <v>3919</v>
      </c>
      <c r="P431" s="242" t="s">
        <v>1272</v>
      </c>
      <c r="Q431" s="242" t="s">
        <v>211</v>
      </c>
      <c r="R431" s="242" t="s">
        <v>210</v>
      </c>
      <c r="S431" s="119" t="s">
        <v>209</v>
      </c>
      <c r="T431" s="118" t="s">
        <v>3918</v>
      </c>
      <c r="U431" s="115">
        <v>0</v>
      </c>
      <c r="V431" s="115">
        <v>0</v>
      </c>
      <c r="W431" s="115">
        <v>0</v>
      </c>
      <c r="X431" s="115">
        <v>0</v>
      </c>
      <c r="Y431" s="115">
        <v>0</v>
      </c>
      <c r="Z431" s="115">
        <v>0</v>
      </c>
      <c r="AA431" s="115">
        <v>0</v>
      </c>
      <c r="AB431" s="115">
        <v>0</v>
      </c>
      <c r="AC431" s="114" t="s">
        <v>207</v>
      </c>
    </row>
    <row r="432" spans="1:29" x14ac:dyDescent="0.25">
      <c r="A432" s="242" t="s">
        <v>2876</v>
      </c>
      <c r="B432" s="242" t="s">
        <v>2872</v>
      </c>
      <c r="C432" s="242" t="s">
        <v>229</v>
      </c>
      <c r="D432" s="242" t="s">
        <v>1254</v>
      </c>
      <c r="E432" s="243">
        <v>43647</v>
      </c>
      <c r="F432" s="243">
        <v>44012</v>
      </c>
      <c r="G432" s="242">
        <v>2020</v>
      </c>
      <c r="H432" s="116">
        <v>34376</v>
      </c>
      <c r="I432" s="116">
        <v>6050</v>
      </c>
      <c r="J432" s="244">
        <v>44677</v>
      </c>
      <c r="K432" s="245" t="s">
        <v>215</v>
      </c>
      <c r="L432" s="244">
        <v>45209</v>
      </c>
      <c r="M432" s="243">
        <v>44012</v>
      </c>
      <c r="N432" s="242" t="s">
        <v>2871</v>
      </c>
      <c r="O432" s="242" t="s">
        <v>2870</v>
      </c>
      <c r="P432" s="242" t="s">
        <v>1272</v>
      </c>
      <c r="Q432" s="242" t="s">
        <v>211</v>
      </c>
      <c r="R432" s="242" t="s">
        <v>210</v>
      </c>
      <c r="S432" s="119" t="s">
        <v>209</v>
      </c>
      <c r="T432" s="118" t="s">
        <v>2869</v>
      </c>
      <c r="U432" s="115">
        <v>0</v>
      </c>
      <c r="V432" s="115">
        <v>0</v>
      </c>
      <c r="W432" s="115">
        <v>1000</v>
      </c>
      <c r="X432" s="115">
        <v>0</v>
      </c>
      <c r="Y432" s="115">
        <v>0</v>
      </c>
      <c r="Z432" s="115">
        <v>0</v>
      </c>
      <c r="AA432" s="115">
        <v>18000</v>
      </c>
      <c r="AB432" s="115">
        <v>0</v>
      </c>
      <c r="AC432" s="114" t="s">
        <v>2875</v>
      </c>
    </row>
    <row r="433" spans="1:29" x14ac:dyDescent="0.25">
      <c r="A433" s="242" t="s">
        <v>2874</v>
      </c>
      <c r="B433" s="242" t="s">
        <v>2872</v>
      </c>
      <c r="C433" s="242" t="s">
        <v>229</v>
      </c>
      <c r="D433" s="242" t="s">
        <v>1254</v>
      </c>
      <c r="E433" s="243">
        <v>44013</v>
      </c>
      <c r="F433" s="243">
        <v>44377</v>
      </c>
      <c r="G433" s="242">
        <v>2021</v>
      </c>
      <c r="H433" s="116">
        <v>40148</v>
      </c>
      <c r="I433" s="116">
        <v>7066</v>
      </c>
      <c r="J433" s="244">
        <v>44677</v>
      </c>
      <c r="K433" s="245" t="s">
        <v>215</v>
      </c>
      <c r="L433" s="244">
        <v>45209</v>
      </c>
      <c r="M433" s="243">
        <v>44377</v>
      </c>
      <c r="N433" s="242" t="s">
        <v>2871</v>
      </c>
      <c r="O433" s="242" t="s">
        <v>2870</v>
      </c>
      <c r="P433" s="242" t="s">
        <v>1272</v>
      </c>
      <c r="Q433" s="242" t="s">
        <v>211</v>
      </c>
      <c r="R433" s="242" t="s">
        <v>210</v>
      </c>
      <c r="S433" s="119" t="s">
        <v>209</v>
      </c>
      <c r="T433" s="118" t="s">
        <v>2869</v>
      </c>
      <c r="U433" s="115">
        <v>0</v>
      </c>
      <c r="V433" s="115">
        <v>0</v>
      </c>
      <c r="W433" s="115">
        <v>0</v>
      </c>
      <c r="X433" s="115">
        <v>0</v>
      </c>
      <c r="Y433" s="115">
        <v>0</v>
      </c>
      <c r="Z433" s="115">
        <v>0</v>
      </c>
      <c r="AA433" s="115">
        <v>0</v>
      </c>
      <c r="AB433" s="115">
        <v>0</v>
      </c>
      <c r="AC433" s="114" t="s">
        <v>207</v>
      </c>
    </row>
    <row r="434" spans="1:29" x14ac:dyDescent="0.25">
      <c r="A434" s="242" t="s">
        <v>1733</v>
      </c>
      <c r="B434" s="242" t="s">
        <v>1732</v>
      </c>
      <c r="C434" s="242" t="s">
        <v>503</v>
      </c>
      <c r="D434" s="242" t="s">
        <v>1254</v>
      </c>
      <c r="E434" s="244">
        <v>44483</v>
      </c>
      <c r="F434" s="244">
        <v>44498</v>
      </c>
      <c r="G434" s="242">
        <v>2021</v>
      </c>
      <c r="H434" s="116">
        <v>58191</v>
      </c>
      <c r="I434" s="117" t="s">
        <v>207</v>
      </c>
      <c r="J434" s="246">
        <v>44677</v>
      </c>
      <c r="K434" s="245" t="s">
        <v>221</v>
      </c>
      <c r="L434" s="246" t="s">
        <v>207</v>
      </c>
      <c r="M434" s="244">
        <v>44498</v>
      </c>
      <c r="N434" s="242" t="s">
        <v>1731</v>
      </c>
      <c r="O434" s="242" t="s">
        <v>1386</v>
      </c>
      <c r="P434" s="242" t="s">
        <v>1258</v>
      </c>
      <c r="Q434" s="242" t="s">
        <v>500</v>
      </c>
      <c r="R434" s="242" t="s">
        <v>210</v>
      </c>
      <c r="S434" s="119" t="s">
        <v>209</v>
      </c>
      <c r="T434" s="118" t="s">
        <v>1730</v>
      </c>
      <c r="U434" s="117" t="s">
        <v>207</v>
      </c>
      <c r="V434" s="115">
        <v>0</v>
      </c>
      <c r="W434" s="115">
        <v>0</v>
      </c>
      <c r="X434" s="115">
        <v>0</v>
      </c>
      <c r="Y434" s="115">
        <v>0</v>
      </c>
      <c r="Z434" s="115">
        <v>0</v>
      </c>
      <c r="AA434" s="115">
        <v>0</v>
      </c>
      <c r="AB434" s="115">
        <v>0</v>
      </c>
      <c r="AC434" s="114" t="s">
        <v>207</v>
      </c>
    </row>
    <row r="435" spans="1:29" x14ac:dyDescent="0.25">
      <c r="A435" s="242" t="s">
        <v>3190</v>
      </c>
      <c r="B435" s="242" t="s">
        <v>3188</v>
      </c>
      <c r="C435" s="242" t="s">
        <v>229</v>
      </c>
      <c r="D435" s="242" t="s">
        <v>1254</v>
      </c>
      <c r="E435" s="243">
        <v>44006</v>
      </c>
      <c r="F435" s="243">
        <v>44370</v>
      </c>
      <c r="G435" s="242">
        <v>2021</v>
      </c>
      <c r="H435" s="116">
        <v>759866</v>
      </c>
      <c r="I435" s="116">
        <v>84609</v>
      </c>
      <c r="J435" s="244">
        <v>44663</v>
      </c>
      <c r="K435" s="245" t="s">
        <v>221</v>
      </c>
      <c r="L435" s="246" t="s">
        <v>207</v>
      </c>
      <c r="M435" s="243">
        <v>44370</v>
      </c>
      <c r="N435" s="242" t="s">
        <v>3187</v>
      </c>
      <c r="O435" s="242" t="s">
        <v>3178</v>
      </c>
      <c r="P435" s="242" t="s">
        <v>1272</v>
      </c>
      <c r="Q435" s="242" t="s">
        <v>2989</v>
      </c>
      <c r="R435" s="242" t="s">
        <v>247</v>
      </c>
      <c r="S435" s="119" t="s">
        <v>209</v>
      </c>
      <c r="T435" s="118" t="s">
        <v>3186</v>
      </c>
      <c r="U435" s="115">
        <v>0</v>
      </c>
      <c r="V435" s="115">
        <v>0</v>
      </c>
      <c r="W435" s="115">
        <v>0</v>
      </c>
      <c r="X435" s="115">
        <v>0</v>
      </c>
      <c r="Y435" s="115">
        <v>0</v>
      </c>
      <c r="Z435" s="115">
        <v>0</v>
      </c>
      <c r="AA435" s="115">
        <v>159488</v>
      </c>
      <c r="AB435" s="115">
        <v>11972</v>
      </c>
      <c r="AC435" s="114" t="s">
        <v>207</v>
      </c>
    </row>
    <row r="436" spans="1:29" x14ac:dyDescent="0.25">
      <c r="A436" s="242" t="s">
        <v>3182</v>
      </c>
      <c r="B436" s="242" t="s">
        <v>3180</v>
      </c>
      <c r="C436" s="242" t="s">
        <v>229</v>
      </c>
      <c r="D436" s="242" t="s">
        <v>1254</v>
      </c>
      <c r="E436" s="243">
        <v>44007</v>
      </c>
      <c r="F436" s="243">
        <v>44371</v>
      </c>
      <c r="G436" s="242">
        <v>2021</v>
      </c>
      <c r="H436" s="116">
        <v>400031</v>
      </c>
      <c r="I436" s="116">
        <v>44543</v>
      </c>
      <c r="J436" s="244">
        <v>44663</v>
      </c>
      <c r="K436" s="245" t="s">
        <v>221</v>
      </c>
      <c r="L436" s="246" t="s">
        <v>207</v>
      </c>
      <c r="M436" s="243">
        <v>44371</v>
      </c>
      <c r="N436" s="242" t="s">
        <v>3179</v>
      </c>
      <c r="O436" s="242" t="s">
        <v>3178</v>
      </c>
      <c r="P436" s="242" t="s">
        <v>1272</v>
      </c>
      <c r="Q436" s="242" t="s">
        <v>348</v>
      </c>
      <c r="R436" s="242" t="s">
        <v>247</v>
      </c>
      <c r="S436" s="119" t="s">
        <v>209</v>
      </c>
      <c r="T436" s="118" t="s">
        <v>3177</v>
      </c>
      <c r="U436" s="115">
        <v>0</v>
      </c>
      <c r="V436" s="115">
        <v>0</v>
      </c>
      <c r="W436" s="115">
        <v>0</v>
      </c>
      <c r="X436" s="115">
        <v>0</v>
      </c>
      <c r="Y436" s="115">
        <v>0</v>
      </c>
      <c r="Z436" s="115">
        <v>0</v>
      </c>
      <c r="AA436" s="115">
        <v>101876</v>
      </c>
      <c r="AB436" s="115">
        <v>116551</v>
      </c>
      <c r="AC436" s="114" t="s">
        <v>207</v>
      </c>
    </row>
    <row r="437" spans="1:29" x14ac:dyDescent="0.25">
      <c r="A437" s="242" t="s">
        <v>3077</v>
      </c>
      <c r="B437" s="242" t="s">
        <v>3076</v>
      </c>
      <c r="C437" s="242" t="s">
        <v>229</v>
      </c>
      <c r="D437" s="242" t="s">
        <v>1254</v>
      </c>
      <c r="E437" s="243">
        <v>43983</v>
      </c>
      <c r="F437" s="243">
        <v>44347</v>
      </c>
      <c r="G437" s="242">
        <v>2021</v>
      </c>
      <c r="H437" s="116">
        <v>51911</v>
      </c>
      <c r="I437" s="116">
        <v>9967</v>
      </c>
      <c r="J437" s="244">
        <v>44663</v>
      </c>
      <c r="K437" s="245" t="s">
        <v>221</v>
      </c>
      <c r="L437" s="246" t="s">
        <v>207</v>
      </c>
      <c r="M437" s="243">
        <v>44347</v>
      </c>
      <c r="N437" s="242" t="s">
        <v>3075</v>
      </c>
      <c r="O437" s="242" t="s">
        <v>3074</v>
      </c>
      <c r="P437" s="242" t="s">
        <v>1258</v>
      </c>
      <c r="Q437" s="242" t="s">
        <v>416</v>
      </c>
      <c r="R437" s="242" t="s">
        <v>247</v>
      </c>
      <c r="S437" s="119" t="s">
        <v>209</v>
      </c>
      <c r="T437" s="118" t="s">
        <v>3073</v>
      </c>
      <c r="U437" s="115">
        <v>0</v>
      </c>
      <c r="V437" s="115">
        <v>0</v>
      </c>
      <c r="W437" s="115">
        <v>28150</v>
      </c>
      <c r="X437" s="115">
        <v>0</v>
      </c>
      <c r="Y437" s="115">
        <v>0</v>
      </c>
      <c r="Z437" s="115">
        <v>0</v>
      </c>
      <c r="AA437" s="115">
        <v>0</v>
      </c>
      <c r="AB437" s="115">
        <v>0</v>
      </c>
      <c r="AC437" s="114" t="s">
        <v>3072</v>
      </c>
    </row>
    <row r="438" spans="1:29" x14ac:dyDescent="0.25">
      <c r="A438" s="242" t="s">
        <v>2843</v>
      </c>
      <c r="B438" s="242" t="s">
        <v>2842</v>
      </c>
      <c r="C438" s="242" t="s">
        <v>229</v>
      </c>
      <c r="D438" s="242" t="s">
        <v>1254</v>
      </c>
      <c r="E438" s="243">
        <v>43693</v>
      </c>
      <c r="F438" s="243">
        <v>44058</v>
      </c>
      <c r="G438" s="242">
        <v>2020</v>
      </c>
      <c r="H438" s="117">
        <v>60059</v>
      </c>
      <c r="I438" s="117">
        <v>6307</v>
      </c>
      <c r="J438" s="244">
        <v>44663</v>
      </c>
      <c r="K438" s="245" t="s">
        <v>221</v>
      </c>
      <c r="L438" s="246" t="s">
        <v>207</v>
      </c>
      <c r="M438" s="243">
        <v>44058</v>
      </c>
      <c r="N438" s="242" t="s">
        <v>2841</v>
      </c>
      <c r="O438" s="242" t="s">
        <v>2840</v>
      </c>
      <c r="P438" s="242" t="s">
        <v>1258</v>
      </c>
      <c r="Q438" s="242" t="s">
        <v>1793</v>
      </c>
      <c r="R438" s="242" t="s">
        <v>247</v>
      </c>
      <c r="S438" s="119" t="s">
        <v>209</v>
      </c>
      <c r="T438" s="118" t="s">
        <v>2839</v>
      </c>
      <c r="U438" s="115">
        <v>0</v>
      </c>
      <c r="V438" s="115">
        <v>53752</v>
      </c>
      <c r="W438" s="115">
        <v>0</v>
      </c>
      <c r="X438" s="115">
        <v>0</v>
      </c>
      <c r="Y438" s="115">
        <v>0</v>
      </c>
      <c r="Z438" s="115">
        <v>0</v>
      </c>
      <c r="AA438" s="115">
        <v>0</v>
      </c>
      <c r="AB438" s="115">
        <v>0</v>
      </c>
      <c r="AC438" s="114" t="s">
        <v>2838</v>
      </c>
    </row>
    <row r="439" spans="1:29" x14ac:dyDescent="0.25">
      <c r="A439" s="242" t="s">
        <v>2251</v>
      </c>
      <c r="B439" s="242" t="s">
        <v>2248</v>
      </c>
      <c r="C439" s="242" t="s">
        <v>258</v>
      </c>
      <c r="D439" s="242" t="s">
        <v>1254</v>
      </c>
      <c r="E439" s="243">
        <v>44166</v>
      </c>
      <c r="F439" s="243">
        <v>44530</v>
      </c>
      <c r="G439" s="242">
        <v>2021</v>
      </c>
      <c r="H439" s="116">
        <v>19458</v>
      </c>
      <c r="I439" s="117" t="s">
        <v>207</v>
      </c>
      <c r="J439" s="244">
        <v>44663</v>
      </c>
      <c r="K439" s="245" t="s">
        <v>215</v>
      </c>
      <c r="L439" s="244">
        <v>45146</v>
      </c>
      <c r="M439" s="243">
        <v>44530</v>
      </c>
      <c r="N439" s="242" t="s">
        <v>2247</v>
      </c>
      <c r="O439" s="242" t="s">
        <v>2246</v>
      </c>
      <c r="P439" s="242" t="s">
        <v>255</v>
      </c>
      <c r="Q439" s="242" t="s">
        <v>2245</v>
      </c>
      <c r="R439" s="242" t="s">
        <v>247</v>
      </c>
      <c r="S439" s="119" t="s">
        <v>209</v>
      </c>
      <c r="T439" s="118" t="s">
        <v>2244</v>
      </c>
      <c r="U439" s="117" t="s">
        <v>207</v>
      </c>
      <c r="V439" s="115">
        <v>0</v>
      </c>
      <c r="W439" s="115">
        <v>0</v>
      </c>
      <c r="X439" s="115">
        <v>0</v>
      </c>
      <c r="Y439" s="115">
        <v>0</v>
      </c>
      <c r="Z439" s="115">
        <v>0</v>
      </c>
      <c r="AA439" s="115">
        <v>0</v>
      </c>
      <c r="AB439" s="115">
        <v>19458</v>
      </c>
      <c r="AC439" s="114" t="s">
        <v>207</v>
      </c>
    </row>
    <row r="440" spans="1:29" x14ac:dyDescent="0.25">
      <c r="A440" s="242" t="s">
        <v>1768</v>
      </c>
      <c r="B440" s="242" t="s">
        <v>1765</v>
      </c>
      <c r="C440" s="242" t="s">
        <v>258</v>
      </c>
      <c r="D440" s="242" t="s">
        <v>1254</v>
      </c>
      <c r="E440" s="244">
        <v>44215</v>
      </c>
      <c r="F440" s="244">
        <v>44423</v>
      </c>
      <c r="G440" s="242">
        <v>2021</v>
      </c>
      <c r="H440" s="116">
        <v>16986</v>
      </c>
      <c r="I440" s="117" t="s">
        <v>207</v>
      </c>
      <c r="J440" s="244">
        <v>44663</v>
      </c>
      <c r="K440" s="245" t="s">
        <v>215</v>
      </c>
      <c r="L440" s="244">
        <v>45104</v>
      </c>
      <c r="M440" s="244">
        <v>44423</v>
      </c>
      <c r="N440" s="242" t="s">
        <v>1764</v>
      </c>
      <c r="O440" s="242" t="s">
        <v>1647</v>
      </c>
      <c r="P440" s="242" t="s">
        <v>267</v>
      </c>
      <c r="Q440" s="242" t="s">
        <v>478</v>
      </c>
      <c r="R440" s="242" t="s">
        <v>247</v>
      </c>
      <c r="S440" s="119" t="s">
        <v>209</v>
      </c>
      <c r="T440" s="118" t="s">
        <v>1763</v>
      </c>
      <c r="U440" s="117" t="s">
        <v>207</v>
      </c>
      <c r="V440" s="115">
        <v>0</v>
      </c>
      <c r="W440" s="115">
        <v>0</v>
      </c>
      <c r="X440" s="115">
        <v>0</v>
      </c>
      <c r="Y440" s="115">
        <v>0</v>
      </c>
      <c r="Z440" s="115">
        <v>0</v>
      </c>
      <c r="AA440" s="115">
        <v>9373</v>
      </c>
      <c r="AB440" s="115">
        <v>0</v>
      </c>
      <c r="AC440" s="114" t="s">
        <v>207</v>
      </c>
    </row>
    <row r="441" spans="1:29" x14ac:dyDescent="0.25">
      <c r="A441" s="242" t="s">
        <v>1470</v>
      </c>
      <c r="B441" s="242" t="s">
        <v>1466</v>
      </c>
      <c r="C441" s="242" t="s">
        <v>217</v>
      </c>
      <c r="D441" s="242" t="s">
        <v>1254</v>
      </c>
      <c r="E441" s="243">
        <v>43647</v>
      </c>
      <c r="F441" s="243">
        <v>44012</v>
      </c>
      <c r="G441" s="242">
        <v>2020</v>
      </c>
      <c r="H441" s="116">
        <v>3093</v>
      </c>
      <c r="I441" s="117" t="s">
        <v>207</v>
      </c>
      <c r="J441" s="244">
        <v>44663</v>
      </c>
      <c r="K441" s="245" t="s">
        <v>215</v>
      </c>
      <c r="L441" s="244">
        <v>45482</v>
      </c>
      <c r="M441" s="243">
        <v>44012</v>
      </c>
      <c r="N441" s="242" t="s">
        <v>1465</v>
      </c>
      <c r="O441" s="242" t="s">
        <v>1464</v>
      </c>
      <c r="P441" s="242" t="s">
        <v>325</v>
      </c>
      <c r="Q441" s="242" t="s">
        <v>318</v>
      </c>
      <c r="R441" s="242" t="s">
        <v>247</v>
      </c>
      <c r="S441" s="119" t="s">
        <v>209</v>
      </c>
      <c r="T441" s="118" t="s">
        <v>1463</v>
      </c>
      <c r="U441" s="117" t="s">
        <v>207</v>
      </c>
      <c r="V441" s="115">
        <v>0</v>
      </c>
      <c r="W441" s="115">
        <v>0</v>
      </c>
      <c r="X441" s="115">
        <v>0</v>
      </c>
      <c r="Y441" s="115">
        <v>0</v>
      </c>
      <c r="Z441" s="115">
        <v>0</v>
      </c>
      <c r="AA441" s="115">
        <v>0</v>
      </c>
      <c r="AB441" s="115">
        <v>3093</v>
      </c>
      <c r="AC441" s="114" t="s">
        <v>207</v>
      </c>
    </row>
    <row r="442" spans="1:29" x14ac:dyDescent="0.25">
      <c r="A442" s="242" t="s">
        <v>1469</v>
      </c>
      <c r="B442" s="242" t="s">
        <v>1466</v>
      </c>
      <c r="C442" s="242" t="s">
        <v>217</v>
      </c>
      <c r="D442" s="242" t="s">
        <v>1254</v>
      </c>
      <c r="E442" s="243">
        <v>44013</v>
      </c>
      <c r="F442" s="243">
        <v>44377</v>
      </c>
      <c r="G442" s="242">
        <v>2021</v>
      </c>
      <c r="H442" s="116">
        <v>3258</v>
      </c>
      <c r="I442" s="117" t="s">
        <v>207</v>
      </c>
      <c r="J442" s="244">
        <v>44663</v>
      </c>
      <c r="K442" s="245" t="s">
        <v>215</v>
      </c>
      <c r="L442" s="244">
        <v>45482</v>
      </c>
      <c r="M442" s="243">
        <v>44377</v>
      </c>
      <c r="N442" s="242" t="s">
        <v>1465</v>
      </c>
      <c r="O442" s="242" t="s">
        <v>1464</v>
      </c>
      <c r="P442" s="242" t="s">
        <v>325</v>
      </c>
      <c r="Q442" s="242" t="s">
        <v>318</v>
      </c>
      <c r="R442" s="242" t="s">
        <v>247</v>
      </c>
      <c r="S442" s="119" t="s">
        <v>209</v>
      </c>
      <c r="T442" s="118" t="s">
        <v>1463</v>
      </c>
      <c r="U442" s="117" t="s">
        <v>207</v>
      </c>
      <c r="V442" s="115">
        <v>0</v>
      </c>
      <c r="W442" s="115">
        <v>0</v>
      </c>
      <c r="X442" s="115">
        <v>0</v>
      </c>
      <c r="Y442" s="115">
        <v>0</v>
      </c>
      <c r="Z442" s="115">
        <v>0</v>
      </c>
      <c r="AA442" s="115">
        <v>0</v>
      </c>
      <c r="AB442" s="115">
        <v>3258</v>
      </c>
      <c r="AC442" s="114" t="s">
        <v>207</v>
      </c>
    </row>
    <row r="443" spans="1:29" x14ac:dyDescent="0.25">
      <c r="A443" s="242" t="s">
        <v>3452</v>
      </c>
      <c r="B443" s="242" t="s">
        <v>3443</v>
      </c>
      <c r="C443" s="242" t="s">
        <v>229</v>
      </c>
      <c r="D443" s="242" t="s">
        <v>1254</v>
      </c>
      <c r="E443" s="243">
        <v>42736</v>
      </c>
      <c r="F443" s="243">
        <v>43100</v>
      </c>
      <c r="G443" s="242">
        <v>2017</v>
      </c>
      <c r="H443" s="116">
        <v>3815</v>
      </c>
      <c r="I443" s="116">
        <v>734</v>
      </c>
      <c r="J443" s="244">
        <v>44642</v>
      </c>
      <c r="K443" s="245" t="s">
        <v>221</v>
      </c>
      <c r="L443" s="246" t="s">
        <v>207</v>
      </c>
      <c r="M443" s="243">
        <v>43100</v>
      </c>
      <c r="N443" s="242" t="s">
        <v>3442</v>
      </c>
      <c r="O443" s="242" t="s">
        <v>793</v>
      </c>
      <c r="P443" s="242" t="s">
        <v>1258</v>
      </c>
      <c r="Q443" s="242" t="s">
        <v>211</v>
      </c>
      <c r="R443" s="242" t="s">
        <v>210</v>
      </c>
      <c r="S443" s="119" t="s">
        <v>209</v>
      </c>
      <c r="T443" s="118" t="s">
        <v>3441</v>
      </c>
      <c r="U443" s="115">
        <v>0</v>
      </c>
      <c r="V443" s="115">
        <v>0</v>
      </c>
      <c r="W443" s="115">
        <v>3081</v>
      </c>
      <c r="X443" s="115">
        <v>0</v>
      </c>
      <c r="Y443" s="115">
        <v>0</v>
      </c>
      <c r="Z443" s="115">
        <v>0</v>
      </c>
      <c r="AA443" s="115">
        <v>0</v>
      </c>
      <c r="AB443" s="115">
        <v>0</v>
      </c>
      <c r="AC443" s="114" t="s">
        <v>3451</v>
      </c>
    </row>
    <row r="444" spans="1:29" x14ac:dyDescent="0.25">
      <c r="A444" s="242" t="s">
        <v>3450</v>
      </c>
      <c r="B444" s="242" t="s">
        <v>3443</v>
      </c>
      <c r="C444" s="242" t="s">
        <v>229</v>
      </c>
      <c r="D444" s="242" t="s">
        <v>1254</v>
      </c>
      <c r="E444" s="243">
        <v>43101</v>
      </c>
      <c r="F444" s="243">
        <v>43465</v>
      </c>
      <c r="G444" s="242">
        <v>2018</v>
      </c>
      <c r="H444" s="116">
        <v>6454</v>
      </c>
      <c r="I444" s="116">
        <v>1242</v>
      </c>
      <c r="J444" s="244">
        <v>44642</v>
      </c>
      <c r="K444" s="245" t="s">
        <v>215</v>
      </c>
      <c r="L444" s="244">
        <v>45335</v>
      </c>
      <c r="M444" s="243">
        <v>43465</v>
      </c>
      <c r="N444" s="242" t="s">
        <v>3442</v>
      </c>
      <c r="O444" s="242" t="s">
        <v>793</v>
      </c>
      <c r="P444" s="242" t="s">
        <v>1258</v>
      </c>
      <c r="Q444" s="242" t="s">
        <v>211</v>
      </c>
      <c r="R444" s="242" t="s">
        <v>210</v>
      </c>
      <c r="S444" s="119" t="s">
        <v>209</v>
      </c>
      <c r="T444" s="118" t="s">
        <v>3441</v>
      </c>
      <c r="U444" s="115">
        <v>0</v>
      </c>
      <c r="V444" s="115">
        <v>0</v>
      </c>
      <c r="W444" s="115">
        <v>5212</v>
      </c>
      <c r="X444" s="115">
        <v>0</v>
      </c>
      <c r="Y444" s="115">
        <v>0</v>
      </c>
      <c r="Z444" s="115">
        <v>0</v>
      </c>
      <c r="AA444" s="115">
        <v>0</v>
      </c>
      <c r="AB444" s="115">
        <v>0</v>
      </c>
      <c r="AC444" s="114" t="s">
        <v>3449</v>
      </c>
    </row>
    <row r="445" spans="1:29" x14ac:dyDescent="0.25">
      <c r="A445" s="242" t="s">
        <v>3448</v>
      </c>
      <c r="B445" s="242" t="s">
        <v>3443</v>
      </c>
      <c r="C445" s="242" t="s">
        <v>229</v>
      </c>
      <c r="D445" s="242" t="s">
        <v>1254</v>
      </c>
      <c r="E445" s="243">
        <v>43466</v>
      </c>
      <c r="F445" s="243">
        <v>43830</v>
      </c>
      <c r="G445" s="242">
        <v>2019</v>
      </c>
      <c r="H445" s="116">
        <v>15748</v>
      </c>
      <c r="I445" s="116">
        <v>3030</v>
      </c>
      <c r="J445" s="244">
        <v>44642</v>
      </c>
      <c r="K445" s="245" t="s">
        <v>215</v>
      </c>
      <c r="L445" s="244">
        <v>45335</v>
      </c>
      <c r="M445" s="243">
        <v>43830</v>
      </c>
      <c r="N445" s="242" t="s">
        <v>3442</v>
      </c>
      <c r="O445" s="242" t="s">
        <v>793</v>
      </c>
      <c r="P445" s="242" t="s">
        <v>1258</v>
      </c>
      <c r="Q445" s="242" t="s">
        <v>211</v>
      </c>
      <c r="R445" s="242" t="s">
        <v>210</v>
      </c>
      <c r="S445" s="119" t="s">
        <v>209</v>
      </c>
      <c r="T445" s="118" t="s">
        <v>3441</v>
      </c>
      <c r="U445" s="115">
        <v>0</v>
      </c>
      <c r="V445" s="115">
        <v>0</v>
      </c>
      <c r="W445" s="115">
        <v>7907</v>
      </c>
      <c r="X445" s="115">
        <v>0</v>
      </c>
      <c r="Y445" s="115">
        <v>0</v>
      </c>
      <c r="Z445" s="115">
        <v>0</v>
      </c>
      <c r="AA445" s="115">
        <v>4650</v>
      </c>
      <c r="AB445" s="115">
        <v>0</v>
      </c>
      <c r="AC445" s="114" t="s">
        <v>3447</v>
      </c>
    </row>
    <row r="446" spans="1:29" x14ac:dyDescent="0.25">
      <c r="A446" s="242" t="s">
        <v>3446</v>
      </c>
      <c r="B446" s="242" t="s">
        <v>3443</v>
      </c>
      <c r="C446" s="242" t="s">
        <v>229</v>
      </c>
      <c r="D446" s="242" t="s">
        <v>1254</v>
      </c>
      <c r="E446" s="243">
        <v>43831</v>
      </c>
      <c r="F446" s="243">
        <v>44196</v>
      </c>
      <c r="G446" s="242">
        <v>2020</v>
      </c>
      <c r="H446" s="116">
        <v>9630</v>
      </c>
      <c r="I446" s="116">
        <v>1853</v>
      </c>
      <c r="J446" s="244">
        <v>44642</v>
      </c>
      <c r="K446" s="245" t="s">
        <v>215</v>
      </c>
      <c r="L446" s="244">
        <v>45335</v>
      </c>
      <c r="M446" s="243">
        <v>44196</v>
      </c>
      <c r="N446" s="242" t="s">
        <v>3442</v>
      </c>
      <c r="O446" s="242" t="s">
        <v>793</v>
      </c>
      <c r="P446" s="242" t="s">
        <v>1258</v>
      </c>
      <c r="Q446" s="242" t="s">
        <v>211</v>
      </c>
      <c r="R446" s="242" t="s">
        <v>210</v>
      </c>
      <c r="S446" s="119" t="s">
        <v>209</v>
      </c>
      <c r="T446" s="118" t="s">
        <v>3441</v>
      </c>
      <c r="U446" s="115">
        <v>0</v>
      </c>
      <c r="V446" s="115">
        <v>0</v>
      </c>
      <c r="W446" s="115">
        <v>0</v>
      </c>
      <c r="X446" s="115">
        <v>0</v>
      </c>
      <c r="Y446" s="115">
        <v>0</v>
      </c>
      <c r="Z446" s="115">
        <v>0</v>
      </c>
      <c r="AA446" s="115">
        <v>5563</v>
      </c>
      <c r="AB446" s="115">
        <v>0</v>
      </c>
      <c r="AC446" s="114" t="s">
        <v>207</v>
      </c>
    </row>
    <row r="447" spans="1:29" x14ac:dyDescent="0.25">
      <c r="A447" s="242" t="s">
        <v>2832</v>
      </c>
      <c r="B447" s="242" t="s">
        <v>2831</v>
      </c>
      <c r="C447" s="242" t="s">
        <v>217</v>
      </c>
      <c r="D447" s="242" t="s">
        <v>1254</v>
      </c>
      <c r="E447" s="243">
        <v>43922</v>
      </c>
      <c r="F447" s="243">
        <v>44286</v>
      </c>
      <c r="G447" s="242">
        <v>2021</v>
      </c>
      <c r="H447" s="116">
        <v>11869</v>
      </c>
      <c r="I447" s="117" t="s">
        <v>207</v>
      </c>
      <c r="J447" s="244">
        <v>44642</v>
      </c>
      <c r="K447" s="245" t="s">
        <v>221</v>
      </c>
      <c r="L447" s="246" t="s">
        <v>207</v>
      </c>
      <c r="M447" s="243">
        <v>44286</v>
      </c>
      <c r="N447" s="242" t="s">
        <v>2830</v>
      </c>
      <c r="O447" s="242" t="s">
        <v>1252</v>
      </c>
      <c r="P447" s="242" t="s">
        <v>267</v>
      </c>
      <c r="Q447" s="242" t="s">
        <v>279</v>
      </c>
      <c r="R447" s="242" t="s">
        <v>247</v>
      </c>
      <c r="S447" s="119" t="s">
        <v>209</v>
      </c>
      <c r="T447" s="118" t="s">
        <v>2829</v>
      </c>
      <c r="U447" s="117" t="s">
        <v>207</v>
      </c>
      <c r="V447" s="115">
        <v>0</v>
      </c>
      <c r="W447" s="115">
        <v>0</v>
      </c>
      <c r="X447" s="115">
        <v>0</v>
      </c>
      <c r="Y447" s="115">
        <v>0</v>
      </c>
      <c r="Z447" s="115">
        <v>0</v>
      </c>
      <c r="AA447" s="115">
        <v>11869</v>
      </c>
      <c r="AB447" s="115">
        <v>0</v>
      </c>
      <c r="AC447" s="114" t="s">
        <v>207</v>
      </c>
    </row>
    <row r="448" spans="1:29" x14ac:dyDescent="0.25">
      <c r="A448" s="242" t="s">
        <v>2345</v>
      </c>
      <c r="B448" s="242" t="s">
        <v>2341</v>
      </c>
      <c r="C448" s="242" t="s">
        <v>229</v>
      </c>
      <c r="D448" s="242" t="s">
        <v>1254</v>
      </c>
      <c r="E448" s="243">
        <v>43100</v>
      </c>
      <c r="F448" s="243">
        <v>43553</v>
      </c>
      <c r="G448" s="242">
        <v>2019</v>
      </c>
      <c r="H448" s="116">
        <v>1474544</v>
      </c>
      <c r="I448" s="117">
        <v>156007</v>
      </c>
      <c r="J448" s="244">
        <v>44642</v>
      </c>
      <c r="K448" s="245" t="s">
        <v>215</v>
      </c>
      <c r="L448" s="244">
        <v>45104</v>
      </c>
      <c r="M448" s="243">
        <v>43553</v>
      </c>
      <c r="N448" s="242" t="s">
        <v>2340</v>
      </c>
      <c r="O448" s="242" t="s">
        <v>2339</v>
      </c>
      <c r="P448" s="242" t="s">
        <v>1272</v>
      </c>
      <c r="Q448" s="242" t="s">
        <v>2096</v>
      </c>
      <c r="R448" s="242" t="s">
        <v>247</v>
      </c>
      <c r="S448" s="119" t="s">
        <v>209</v>
      </c>
      <c r="T448" s="118" t="s">
        <v>2338</v>
      </c>
      <c r="U448" s="115">
        <v>0</v>
      </c>
      <c r="V448" s="115">
        <v>0</v>
      </c>
      <c r="W448" s="115">
        <v>0</v>
      </c>
      <c r="X448" s="115">
        <v>0</v>
      </c>
      <c r="Y448" s="115">
        <v>0</v>
      </c>
      <c r="Z448" s="115">
        <v>0</v>
      </c>
      <c r="AA448" s="115">
        <v>235106</v>
      </c>
      <c r="AB448" s="115">
        <v>809252</v>
      </c>
      <c r="AC448" s="114" t="s">
        <v>207</v>
      </c>
    </row>
    <row r="449" spans="1:29" x14ac:dyDescent="0.25">
      <c r="A449" s="242" t="s">
        <v>2333</v>
      </c>
      <c r="B449" s="242" t="s">
        <v>2329</v>
      </c>
      <c r="C449" s="242" t="s">
        <v>229</v>
      </c>
      <c r="D449" s="242" t="s">
        <v>1254</v>
      </c>
      <c r="E449" s="243">
        <v>43100</v>
      </c>
      <c r="F449" s="243">
        <v>43553</v>
      </c>
      <c r="G449" s="242">
        <v>2019</v>
      </c>
      <c r="H449" s="116">
        <v>1240888</v>
      </c>
      <c r="I449" s="117">
        <v>131286</v>
      </c>
      <c r="J449" s="244">
        <v>44642</v>
      </c>
      <c r="K449" s="245" t="s">
        <v>215</v>
      </c>
      <c r="L449" s="244">
        <v>45104</v>
      </c>
      <c r="M449" s="243">
        <v>43553</v>
      </c>
      <c r="N449" s="242" t="s">
        <v>2328</v>
      </c>
      <c r="O449" s="242" t="s">
        <v>2327</v>
      </c>
      <c r="P449" s="242" t="s">
        <v>1272</v>
      </c>
      <c r="Q449" s="242" t="s">
        <v>2096</v>
      </c>
      <c r="R449" s="242" t="s">
        <v>247</v>
      </c>
      <c r="S449" s="119" t="s">
        <v>209</v>
      </c>
      <c r="T449" s="118" t="s">
        <v>2326</v>
      </c>
      <c r="U449" s="115">
        <v>0</v>
      </c>
      <c r="V449" s="115">
        <v>0</v>
      </c>
      <c r="W449" s="115">
        <v>0</v>
      </c>
      <c r="X449" s="115">
        <v>0</v>
      </c>
      <c r="Y449" s="115">
        <v>0</v>
      </c>
      <c r="Z449" s="115">
        <v>0</v>
      </c>
      <c r="AA449" s="115">
        <v>166046</v>
      </c>
      <c r="AB449" s="115">
        <v>744970</v>
      </c>
      <c r="AC449" s="114" t="s">
        <v>207</v>
      </c>
    </row>
    <row r="450" spans="1:29" x14ac:dyDescent="0.25">
      <c r="A450" s="242" t="s">
        <v>1737</v>
      </c>
      <c r="B450" s="242" t="s">
        <v>1736</v>
      </c>
      <c r="C450" s="242" t="s">
        <v>503</v>
      </c>
      <c r="D450" s="242" t="s">
        <v>1254</v>
      </c>
      <c r="E450" s="244">
        <v>44555</v>
      </c>
      <c r="F450" s="244">
        <v>44557</v>
      </c>
      <c r="G450" s="242">
        <v>2021</v>
      </c>
      <c r="H450" s="116">
        <v>89712</v>
      </c>
      <c r="I450" s="117" t="s">
        <v>207</v>
      </c>
      <c r="J450" s="244">
        <v>44642</v>
      </c>
      <c r="K450" s="245" t="s">
        <v>215</v>
      </c>
      <c r="L450" s="246">
        <v>44964</v>
      </c>
      <c r="M450" s="244">
        <v>44557</v>
      </c>
      <c r="N450" s="242" t="s">
        <v>1735</v>
      </c>
      <c r="O450" s="242" t="s">
        <v>1578</v>
      </c>
      <c r="P450" s="242" t="s">
        <v>267</v>
      </c>
      <c r="Q450" s="242" t="s">
        <v>500</v>
      </c>
      <c r="R450" s="242" t="s">
        <v>210</v>
      </c>
      <c r="S450" s="119" t="s">
        <v>209</v>
      </c>
      <c r="T450" s="118" t="s">
        <v>1734</v>
      </c>
      <c r="U450" s="117" t="s">
        <v>207</v>
      </c>
      <c r="V450" s="115">
        <v>0</v>
      </c>
      <c r="W450" s="115">
        <v>0</v>
      </c>
      <c r="X450" s="115">
        <v>0</v>
      </c>
      <c r="Y450" s="115">
        <v>0</v>
      </c>
      <c r="Z450" s="115">
        <v>0</v>
      </c>
      <c r="AA450" s="115">
        <v>53206</v>
      </c>
      <c r="AB450" s="115">
        <v>0</v>
      </c>
      <c r="AC450" s="114" t="s">
        <v>207</v>
      </c>
    </row>
    <row r="451" spans="1:29" x14ac:dyDescent="0.25">
      <c r="A451" s="242" t="s">
        <v>1284</v>
      </c>
      <c r="B451" s="242" t="s">
        <v>1283</v>
      </c>
      <c r="C451" s="242" t="s">
        <v>503</v>
      </c>
      <c r="D451" s="242" t="s">
        <v>1254</v>
      </c>
      <c r="E451" s="243">
        <v>44418</v>
      </c>
      <c r="F451" s="243">
        <v>44531</v>
      </c>
      <c r="G451" s="242">
        <v>2021</v>
      </c>
      <c r="H451" s="116">
        <v>60731</v>
      </c>
      <c r="I451" s="117" t="s">
        <v>207</v>
      </c>
      <c r="J451" s="244">
        <v>44642</v>
      </c>
      <c r="K451" s="245" t="s">
        <v>215</v>
      </c>
      <c r="L451" s="246">
        <v>44887</v>
      </c>
      <c r="M451" s="243">
        <v>44531</v>
      </c>
      <c r="N451" s="242" t="s">
        <v>1282</v>
      </c>
      <c r="O451" s="242" t="s">
        <v>1259</v>
      </c>
      <c r="P451" s="242" t="s">
        <v>267</v>
      </c>
      <c r="Q451" s="242" t="s">
        <v>500</v>
      </c>
      <c r="R451" s="242" t="s">
        <v>210</v>
      </c>
      <c r="S451" s="119" t="s">
        <v>209</v>
      </c>
      <c r="T451" s="118" t="s">
        <v>1281</v>
      </c>
      <c r="U451" s="117" t="s">
        <v>207</v>
      </c>
      <c r="V451" s="115">
        <v>0</v>
      </c>
      <c r="W451" s="115">
        <v>0</v>
      </c>
      <c r="X451" s="115">
        <v>0</v>
      </c>
      <c r="Y451" s="115">
        <v>0</v>
      </c>
      <c r="Z451" s="115">
        <v>0</v>
      </c>
      <c r="AA451" s="115">
        <v>60731</v>
      </c>
      <c r="AB451" s="115">
        <v>0</v>
      </c>
      <c r="AC451" s="114" t="s">
        <v>207</v>
      </c>
    </row>
    <row r="452" spans="1:29" x14ac:dyDescent="0.25">
      <c r="A452" s="242" t="s">
        <v>3949</v>
      </c>
      <c r="B452" s="242" t="s">
        <v>3938</v>
      </c>
      <c r="C452" s="242" t="s">
        <v>229</v>
      </c>
      <c r="D452" s="242" t="s">
        <v>1254</v>
      </c>
      <c r="E452" s="243">
        <v>41993</v>
      </c>
      <c r="F452" s="243">
        <v>42357</v>
      </c>
      <c r="G452" s="242">
        <v>2015</v>
      </c>
      <c r="H452" s="116">
        <v>1538</v>
      </c>
      <c r="I452" s="116">
        <v>295</v>
      </c>
      <c r="J452" s="244">
        <v>44628</v>
      </c>
      <c r="K452" s="245" t="s">
        <v>221</v>
      </c>
      <c r="L452" s="246" t="s">
        <v>207</v>
      </c>
      <c r="M452" s="243">
        <v>42357</v>
      </c>
      <c r="N452" s="242" t="s">
        <v>3937</v>
      </c>
      <c r="O452" s="242" t="s">
        <v>3936</v>
      </c>
      <c r="P452" s="242" t="s">
        <v>1258</v>
      </c>
      <c r="Q452" s="242" t="s">
        <v>248</v>
      </c>
      <c r="R452" s="242" t="s">
        <v>247</v>
      </c>
      <c r="S452" s="119" t="s">
        <v>209</v>
      </c>
      <c r="T452" s="118" t="s">
        <v>3935</v>
      </c>
      <c r="U452" s="115">
        <v>0</v>
      </c>
      <c r="V452" s="115">
        <v>0</v>
      </c>
      <c r="W452" s="115">
        <v>1243</v>
      </c>
      <c r="X452" s="115">
        <v>0</v>
      </c>
      <c r="Y452" s="115">
        <v>0</v>
      </c>
      <c r="Z452" s="115">
        <v>0</v>
      </c>
      <c r="AA452" s="115">
        <v>0</v>
      </c>
      <c r="AB452" s="115">
        <v>0</v>
      </c>
      <c r="AC452" s="114" t="s">
        <v>3948</v>
      </c>
    </row>
    <row r="453" spans="1:29" x14ac:dyDescent="0.25">
      <c r="A453" s="242" t="s">
        <v>3947</v>
      </c>
      <c r="B453" s="242" t="s">
        <v>3938</v>
      </c>
      <c r="C453" s="242" t="s">
        <v>229</v>
      </c>
      <c r="D453" s="242" t="s">
        <v>1254</v>
      </c>
      <c r="E453" s="243">
        <v>42358</v>
      </c>
      <c r="F453" s="243">
        <v>42723</v>
      </c>
      <c r="G453" s="242">
        <v>2016</v>
      </c>
      <c r="H453" s="116">
        <v>1735</v>
      </c>
      <c r="I453" s="116">
        <v>333</v>
      </c>
      <c r="J453" s="244">
        <v>44628</v>
      </c>
      <c r="K453" s="245" t="s">
        <v>221</v>
      </c>
      <c r="L453" s="246" t="s">
        <v>207</v>
      </c>
      <c r="M453" s="243">
        <v>42723</v>
      </c>
      <c r="N453" s="242" t="s">
        <v>3937</v>
      </c>
      <c r="O453" s="242" t="s">
        <v>3936</v>
      </c>
      <c r="P453" s="242" t="s">
        <v>1258</v>
      </c>
      <c r="Q453" s="242" t="s">
        <v>248</v>
      </c>
      <c r="R453" s="242" t="s">
        <v>247</v>
      </c>
      <c r="S453" s="119" t="s">
        <v>209</v>
      </c>
      <c r="T453" s="118" t="s">
        <v>3935</v>
      </c>
      <c r="U453" s="115">
        <v>0</v>
      </c>
      <c r="V453" s="115">
        <v>0</v>
      </c>
      <c r="W453" s="115">
        <v>1402</v>
      </c>
      <c r="X453" s="115">
        <v>0</v>
      </c>
      <c r="Y453" s="115">
        <v>0</v>
      </c>
      <c r="Z453" s="115">
        <v>0</v>
      </c>
      <c r="AA453" s="115">
        <v>0</v>
      </c>
      <c r="AB453" s="115">
        <v>0</v>
      </c>
      <c r="AC453" s="114" t="s">
        <v>3946</v>
      </c>
    </row>
    <row r="454" spans="1:29" x14ac:dyDescent="0.25">
      <c r="A454" s="242" t="s">
        <v>3945</v>
      </c>
      <c r="B454" s="242" t="s">
        <v>3938</v>
      </c>
      <c r="C454" s="242" t="s">
        <v>229</v>
      </c>
      <c r="D454" s="242" t="s">
        <v>1254</v>
      </c>
      <c r="E454" s="243">
        <v>42724</v>
      </c>
      <c r="F454" s="243">
        <v>43088</v>
      </c>
      <c r="G454" s="242">
        <v>2017</v>
      </c>
      <c r="H454" s="116">
        <v>1382</v>
      </c>
      <c r="I454" s="116">
        <v>265</v>
      </c>
      <c r="J454" s="244">
        <v>44628</v>
      </c>
      <c r="K454" s="245" t="s">
        <v>221</v>
      </c>
      <c r="L454" s="246" t="s">
        <v>207</v>
      </c>
      <c r="M454" s="243">
        <v>43088</v>
      </c>
      <c r="N454" s="242" t="s">
        <v>3937</v>
      </c>
      <c r="O454" s="242" t="s">
        <v>3936</v>
      </c>
      <c r="P454" s="242" t="s">
        <v>1258</v>
      </c>
      <c r="Q454" s="242" t="s">
        <v>248</v>
      </c>
      <c r="R454" s="242" t="s">
        <v>247</v>
      </c>
      <c r="S454" s="119" t="s">
        <v>209</v>
      </c>
      <c r="T454" s="118" t="s">
        <v>3935</v>
      </c>
      <c r="U454" s="115">
        <v>0</v>
      </c>
      <c r="V454" s="115">
        <v>0</v>
      </c>
      <c r="W454" s="115">
        <v>1117</v>
      </c>
      <c r="X454" s="115">
        <v>0</v>
      </c>
      <c r="Y454" s="115">
        <v>0</v>
      </c>
      <c r="Z454" s="115">
        <v>0</v>
      </c>
      <c r="AA454" s="115">
        <v>0</v>
      </c>
      <c r="AB454" s="115">
        <v>0</v>
      </c>
      <c r="AC454" s="114" t="s">
        <v>3944</v>
      </c>
    </row>
    <row r="455" spans="1:29" x14ac:dyDescent="0.25">
      <c r="A455" s="242" t="s">
        <v>3941</v>
      </c>
      <c r="B455" s="242" t="s">
        <v>3938</v>
      </c>
      <c r="C455" s="242" t="s">
        <v>229</v>
      </c>
      <c r="D455" s="242" t="s">
        <v>1254</v>
      </c>
      <c r="E455" s="243">
        <v>43454</v>
      </c>
      <c r="F455" s="243">
        <v>43818</v>
      </c>
      <c r="G455" s="242">
        <v>2019</v>
      </c>
      <c r="H455" s="116">
        <v>1934</v>
      </c>
      <c r="I455" s="116">
        <v>371</v>
      </c>
      <c r="J455" s="244">
        <v>44628</v>
      </c>
      <c r="K455" s="245" t="s">
        <v>221</v>
      </c>
      <c r="L455" s="246" t="s">
        <v>207</v>
      </c>
      <c r="M455" s="243">
        <v>43818</v>
      </c>
      <c r="N455" s="242" t="s">
        <v>3937</v>
      </c>
      <c r="O455" s="242" t="s">
        <v>3936</v>
      </c>
      <c r="P455" s="242" t="s">
        <v>1258</v>
      </c>
      <c r="Q455" s="242" t="s">
        <v>248</v>
      </c>
      <c r="R455" s="242" t="s">
        <v>247</v>
      </c>
      <c r="S455" s="119" t="s">
        <v>209</v>
      </c>
      <c r="T455" s="118" t="s">
        <v>3935</v>
      </c>
      <c r="U455" s="115">
        <v>0</v>
      </c>
      <c r="V455" s="115">
        <v>0</v>
      </c>
      <c r="W455" s="115">
        <v>1563</v>
      </c>
      <c r="X455" s="115">
        <v>0</v>
      </c>
      <c r="Y455" s="115">
        <v>0</v>
      </c>
      <c r="Z455" s="115">
        <v>0</v>
      </c>
      <c r="AA455" s="115">
        <v>0</v>
      </c>
      <c r="AB455" s="115">
        <v>0</v>
      </c>
      <c r="AC455" s="114" t="s">
        <v>3940</v>
      </c>
    </row>
    <row r="456" spans="1:29" x14ac:dyDescent="0.25">
      <c r="A456" s="242" t="s">
        <v>3939</v>
      </c>
      <c r="B456" s="242" t="s">
        <v>3938</v>
      </c>
      <c r="C456" s="242" t="s">
        <v>229</v>
      </c>
      <c r="D456" s="242" t="s">
        <v>1254</v>
      </c>
      <c r="E456" s="243">
        <v>43819</v>
      </c>
      <c r="F456" s="243">
        <v>44184</v>
      </c>
      <c r="G456" s="242">
        <v>2020</v>
      </c>
      <c r="H456" s="116">
        <v>7674</v>
      </c>
      <c r="I456" s="116">
        <v>1473</v>
      </c>
      <c r="J456" s="244">
        <v>44628</v>
      </c>
      <c r="K456" s="245" t="s">
        <v>221</v>
      </c>
      <c r="L456" s="246" t="s">
        <v>207</v>
      </c>
      <c r="M456" s="243">
        <v>44184</v>
      </c>
      <c r="N456" s="242" t="s">
        <v>3937</v>
      </c>
      <c r="O456" s="242" t="s">
        <v>3936</v>
      </c>
      <c r="P456" s="242" t="s">
        <v>1258</v>
      </c>
      <c r="Q456" s="242" t="s">
        <v>248</v>
      </c>
      <c r="R456" s="242" t="s">
        <v>247</v>
      </c>
      <c r="S456" s="119" t="s">
        <v>209</v>
      </c>
      <c r="T456" s="118" t="s">
        <v>3935</v>
      </c>
      <c r="U456" s="115">
        <v>0</v>
      </c>
      <c r="V456" s="115">
        <v>0</v>
      </c>
      <c r="W456" s="115">
        <v>6201</v>
      </c>
      <c r="X456" s="115">
        <v>0</v>
      </c>
      <c r="Y456" s="115">
        <v>0</v>
      </c>
      <c r="Z456" s="115">
        <v>0</v>
      </c>
      <c r="AA456" s="115">
        <v>0</v>
      </c>
      <c r="AB456" s="115">
        <v>0</v>
      </c>
      <c r="AC456" s="114" t="s">
        <v>3934</v>
      </c>
    </row>
    <row r="457" spans="1:29" x14ac:dyDescent="0.25">
      <c r="A457" s="242" t="s">
        <v>3768</v>
      </c>
      <c r="B457" s="242" t="s">
        <v>3765</v>
      </c>
      <c r="C457" s="242" t="s">
        <v>229</v>
      </c>
      <c r="D457" s="242" t="s">
        <v>1254</v>
      </c>
      <c r="E457" s="243">
        <v>43221</v>
      </c>
      <c r="F457" s="243">
        <v>43585</v>
      </c>
      <c r="G457" s="242">
        <v>2019</v>
      </c>
      <c r="H457" s="116">
        <v>11299</v>
      </c>
      <c r="I457" s="116">
        <v>2170</v>
      </c>
      <c r="J457" s="244">
        <v>44628</v>
      </c>
      <c r="K457" s="245" t="s">
        <v>221</v>
      </c>
      <c r="L457" s="246" t="s">
        <v>207</v>
      </c>
      <c r="M457" s="243">
        <v>43585</v>
      </c>
      <c r="N457" s="242" t="s">
        <v>3764</v>
      </c>
      <c r="O457" s="242" t="s">
        <v>3763</v>
      </c>
      <c r="P457" s="242" t="s">
        <v>1503</v>
      </c>
      <c r="Q457" s="242" t="s">
        <v>398</v>
      </c>
      <c r="R457" s="242" t="s">
        <v>247</v>
      </c>
      <c r="S457" s="119" t="s">
        <v>209</v>
      </c>
      <c r="T457" s="118" t="s">
        <v>3762</v>
      </c>
      <c r="U457" s="115">
        <v>0</v>
      </c>
      <c r="V457" s="115">
        <v>0</v>
      </c>
      <c r="W457" s="115">
        <v>0</v>
      </c>
      <c r="X457" s="115">
        <v>0</v>
      </c>
      <c r="Y457" s="115">
        <v>0</v>
      </c>
      <c r="Z457" s="115">
        <v>0</v>
      </c>
      <c r="AA457" s="115">
        <v>9129</v>
      </c>
      <c r="AB457" s="115">
        <v>0</v>
      </c>
      <c r="AC457" s="114" t="s">
        <v>207</v>
      </c>
    </row>
    <row r="458" spans="1:29" x14ac:dyDescent="0.25">
      <c r="A458" s="242" t="s">
        <v>3767</v>
      </c>
      <c r="B458" s="242" t="s">
        <v>3765</v>
      </c>
      <c r="C458" s="242" t="s">
        <v>229</v>
      </c>
      <c r="D458" s="242" t="s">
        <v>1254</v>
      </c>
      <c r="E458" s="243">
        <v>43586</v>
      </c>
      <c r="F458" s="243">
        <v>43951</v>
      </c>
      <c r="G458" s="242">
        <v>2020</v>
      </c>
      <c r="H458" s="116">
        <v>11299</v>
      </c>
      <c r="I458" s="116">
        <v>2170</v>
      </c>
      <c r="J458" s="244">
        <v>44628</v>
      </c>
      <c r="K458" s="245" t="s">
        <v>221</v>
      </c>
      <c r="L458" s="246" t="s">
        <v>207</v>
      </c>
      <c r="M458" s="243">
        <v>43951</v>
      </c>
      <c r="N458" s="242" t="s">
        <v>3764</v>
      </c>
      <c r="O458" s="242" t="s">
        <v>3763</v>
      </c>
      <c r="P458" s="242" t="s">
        <v>1503</v>
      </c>
      <c r="Q458" s="242" t="s">
        <v>398</v>
      </c>
      <c r="R458" s="242" t="s">
        <v>247</v>
      </c>
      <c r="S458" s="119" t="s">
        <v>209</v>
      </c>
      <c r="T458" s="118" t="s">
        <v>3762</v>
      </c>
      <c r="U458" s="115">
        <v>0</v>
      </c>
      <c r="V458" s="115">
        <v>0</v>
      </c>
      <c r="W458" s="115">
        <v>0</v>
      </c>
      <c r="X458" s="115">
        <v>0</v>
      </c>
      <c r="Y458" s="115">
        <v>0</v>
      </c>
      <c r="Z458" s="115">
        <v>0</v>
      </c>
      <c r="AA458" s="115">
        <v>9129</v>
      </c>
      <c r="AB458" s="115">
        <v>0</v>
      </c>
      <c r="AC458" s="114" t="s">
        <v>207</v>
      </c>
    </row>
    <row r="459" spans="1:29" x14ac:dyDescent="0.25">
      <c r="A459" s="242" t="s">
        <v>3766</v>
      </c>
      <c r="B459" s="242" t="s">
        <v>3765</v>
      </c>
      <c r="C459" s="242" t="s">
        <v>229</v>
      </c>
      <c r="D459" s="242" t="s">
        <v>1254</v>
      </c>
      <c r="E459" s="243">
        <v>43952</v>
      </c>
      <c r="F459" s="243">
        <v>44316</v>
      </c>
      <c r="G459" s="242">
        <v>2021</v>
      </c>
      <c r="H459" s="116">
        <v>75973</v>
      </c>
      <c r="I459" s="116">
        <v>14587</v>
      </c>
      <c r="J459" s="244">
        <v>44628</v>
      </c>
      <c r="K459" s="245" t="s">
        <v>221</v>
      </c>
      <c r="L459" s="246" t="s">
        <v>207</v>
      </c>
      <c r="M459" s="243">
        <v>44316</v>
      </c>
      <c r="N459" s="242" t="s">
        <v>3764</v>
      </c>
      <c r="O459" s="242" t="s">
        <v>3763</v>
      </c>
      <c r="P459" s="242" t="s">
        <v>1503</v>
      </c>
      <c r="Q459" s="242" t="s">
        <v>398</v>
      </c>
      <c r="R459" s="242" t="s">
        <v>247</v>
      </c>
      <c r="S459" s="119" t="s">
        <v>209</v>
      </c>
      <c r="T459" s="118" t="s">
        <v>3762</v>
      </c>
      <c r="U459" s="115">
        <v>0</v>
      </c>
      <c r="V459" s="115">
        <v>0</v>
      </c>
      <c r="W459" s="115">
        <v>0</v>
      </c>
      <c r="X459" s="115">
        <v>0</v>
      </c>
      <c r="Y459" s="115">
        <v>0</v>
      </c>
      <c r="Z459" s="115">
        <v>0</v>
      </c>
      <c r="AA459" s="115">
        <v>61386</v>
      </c>
      <c r="AB459" s="115">
        <v>0</v>
      </c>
      <c r="AC459" s="114" t="s">
        <v>207</v>
      </c>
    </row>
    <row r="460" spans="1:29" x14ac:dyDescent="0.25">
      <c r="A460" s="242" t="s">
        <v>3560</v>
      </c>
      <c r="B460" s="242" t="s">
        <v>3557</v>
      </c>
      <c r="C460" s="242" t="s">
        <v>217</v>
      </c>
      <c r="D460" s="242" t="s">
        <v>1254</v>
      </c>
      <c r="E460" s="243">
        <v>43831</v>
      </c>
      <c r="F460" s="243">
        <v>44196</v>
      </c>
      <c r="G460" s="242">
        <v>2020</v>
      </c>
      <c r="H460" s="116">
        <v>13994</v>
      </c>
      <c r="I460" s="117" t="s">
        <v>207</v>
      </c>
      <c r="J460" s="244">
        <v>44628</v>
      </c>
      <c r="K460" s="245" t="s">
        <v>215</v>
      </c>
      <c r="L460" s="244">
        <v>44964</v>
      </c>
      <c r="M460" s="243">
        <v>44196</v>
      </c>
      <c r="N460" s="242" t="s">
        <v>3556</v>
      </c>
      <c r="O460" s="242" t="s">
        <v>297</v>
      </c>
      <c r="P460" s="242" t="s">
        <v>1258</v>
      </c>
      <c r="Q460" s="242" t="s">
        <v>279</v>
      </c>
      <c r="R460" s="242" t="s">
        <v>247</v>
      </c>
      <c r="S460" s="119" t="s">
        <v>209</v>
      </c>
      <c r="T460" s="118" t="s">
        <v>3554</v>
      </c>
      <c r="U460" s="117" t="s">
        <v>207</v>
      </c>
      <c r="V460" s="115">
        <v>0</v>
      </c>
      <c r="W460" s="115">
        <v>0</v>
      </c>
      <c r="X460" s="115">
        <v>0</v>
      </c>
      <c r="Y460" s="115">
        <v>0</v>
      </c>
      <c r="Z460" s="115">
        <v>0</v>
      </c>
      <c r="AA460" s="115">
        <v>0</v>
      </c>
      <c r="AB460" s="115">
        <v>13994</v>
      </c>
      <c r="AC460" s="114" t="s">
        <v>207</v>
      </c>
    </row>
    <row r="461" spans="1:29" x14ac:dyDescent="0.25">
      <c r="A461" s="242" t="s">
        <v>3325</v>
      </c>
      <c r="B461" s="242" t="s">
        <v>3321</v>
      </c>
      <c r="C461" s="242" t="s">
        <v>229</v>
      </c>
      <c r="D461" s="242" t="s">
        <v>1254</v>
      </c>
      <c r="E461" s="243">
        <v>42917</v>
      </c>
      <c r="F461" s="243">
        <v>43281</v>
      </c>
      <c r="G461" s="242">
        <v>2018</v>
      </c>
      <c r="H461" s="116">
        <v>8748</v>
      </c>
      <c r="I461" s="117">
        <v>1679</v>
      </c>
      <c r="J461" s="244">
        <v>44628</v>
      </c>
      <c r="K461" s="245" t="s">
        <v>221</v>
      </c>
      <c r="L461" s="246" t="s">
        <v>207</v>
      </c>
      <c r="M461" s="243">
        <v>43281</v>
      </c>
      <c r="N461" s="242" t="s">
        <v>3320</v>
      </c>
      <c r="O461" s="242" t="s">
        <v>3319</v>
      </c>
      <c r="P461" s="242" t="s">
        <v>1503</v>
      </c>
      <c r="Q461" s="242" t="s">
        <v>1770</v>
      </c>
      <c r="R461" s="242" t="s">
        <v>247</v>
      </c>
      <c r="S461" s="119" t="s">
        <v>209</v>
      </c>
      <c r="T461" s="118" t="s">
        <v>3318</v>
      </c>
      <c r="U461" s="115">
        <v>0</v>
      </c>
      <c r="V461" s="115">
        <v>0</v>
      </c>
      <c r="W461" s="115">
        <v>0</v>
      </c>
      <c r="X461" s="115">
        <v>0</v>
      </c>
      <c r="Y461" s="115">
        <v>0</v>
      </c>
      <c r="Z461" s="115">
        <v>0</v>
      </c>
      <c r="AA461" s="115">
        <v>7069</v>
      </c>
      <c r="AB461" s="115">
        <v>0</v>
      </c>
      <c r="AC461" s="114" t="s">
        <v>207</v>
      </c>
    </row>
    <row r="462" spans="1:29" x14ac:dyDescent="0.25">
      <c r="A462" s="242" t="s">
        <v>3324</v>
      </c>
      <c r="B462" s="242" t="s">
        <v>3321</v>
      </c>
      <c r="C462" s="242" t="s">
        <v>229</v>
      </c>
      <c r="D462" s="242" t="s">
        <v>1254</v>
      </c>
      <c r="E462" s="243">
        <v>43282</v>
      </c>
      <c r="F462" s="243">
        <v>43646</v>
      </c>
      <c r="G462" s="242">
        <v>2019</v>
      </c>
      <c r="H462" s="116">
        <v>10867</v>
      </c>
      <c r="I462" s="117">
        <v>2086</v>
      </c>
      <c r="J462" s="244">
        <v>44628</v>
      </c>
      <c r="K462" s="245" t="s">
        <v>221</v>
      </c>
      <c r="L462" s="246" t="s">
        <v>207</v>
      </c>
      <c r="M462" s="243">
        <v>43646</v>
      </c>
      <c r="N462" s="242" t="s">
        <v>3320</v>
      </c>
      <c r="O462" s="242" t="s">
        <v>3319</v>
      </c>
      <c r="P462" s="242" t="s">
        <v>1503</v>
      </c>
      <c r="Q462" s="242" t="s">
        <v>1770</v>
      </c>
      <c r="R462" s="242" t="s">
        <v>247</v>
      </c>
      <c r="S462" s="119" t="s">
        <v>209</v>
      </c>
      <c r="T462" s="118" t="s">
        <v>3318</v>
      </c>
      <c r="U462" s="115">
        <v>0</v>
      </c>
      <c r="V462" s="115">
        <v>0</v>
      </c>
      <c r="W462" s="115">
        <v>0</v>
      </c>
      <c r="X462" s="115">
        <v>0</v>
      </c>
      <c r="Y462" s="115">
        <v>0</v>
      </c>
      <c r="Z462" s="115">
        <v>0</v>
      </c>
      <c r="AA462" s="115">
        <v>4781</v>
      </c>
      <c r="AB462" s="115">
        <v>4000</v>
      </c>
      <c r="AC462" s="114" t="s">
        <v>207</v>
      </c>
    </row>
    <row r="463" spans="1:29" x14ac:dyDescent="0.25">
      <c r="A463" s="242" t="s">
        <v>3323</v>
      </c>
      <c r="B463" s="242" t="s">
        <v>3321</v>
      </c>
      <c r="C463" s="242" t="s">
        <v>229</v>
      </c>
      <c r="D463" s="242" t="s">
        <v>1254</v>
      </c>
      <c r="E463" s="243">
        <v>43647</v>
      </c>
      <c r="F463" s="243">
        <v>44012</v>
      </c>
      <c r="G463" s="242">
        <v>2020</v>
      </c>
      <c r="H463" s="116">
        <v>10574</v>
      </c>
      <c r="I463" s="117">
        <v>2030</v>
      </c>
      <c r="J463" s="244">
        <v>44628</v>
      </c>
      <c r="K463" s="245" t="s">
        <v>221</v>
      </c>
      <c r="L463" s="246" t="s">
        <v>207</v>
      </c>
      <c r="M463" s="243">
        <v>44012</v>
      </c>
      <c r="N463" s="242" t="s">
        <v>3320</v>
      </c>
      <c r="O463" s="242" t="s">
        <v>3319</v>
      </c>
      <c r="P463" s="242" t="s">
        <v>1503</v>
      </c>
      <c r="Q463" s="242" t="s">
        <v>1770</v>
      </c>
      <c r="R463" s="242" t="s">
        <v>247</v>
      </c>
      <c r="S463" s="119" t="s">
        <v>209</v>
      </c>
      <c r="T463" s="118" t="s">
        <v>3318</v>
      </c>
      <c r="U463" s="115">
        <v>0</v>
      </c>
      <c r="V463" s="115">
        <v>0</v>
      </c>
      <c r="W463" s="115">
        <v>0</v>
      </c>
      <c r="X463" s="115">
        <v>0</v>
      </c>
      <c r="Y463" s="115">
        <v>0</v>
      </c>
      <c r="Z463" s="115">
        <v>0</v>
      </c>
      <c r="AA463" s="115">
        <v>7968</v>
      </c>
      <c r="AB463" s="115">
        <v>576</v>
      </c>
      <c r="AC463" s="114" t="s">
        <v>207</v>
      </c>
    </row>
    <row r="464" spans="1:29" x14ac:dyDescent="0.25">
      <c r="A464" s="242" t="s">
        <v>3322</v>
      </c>
      <c r="B464" s="242" t="s">
        <v>3321</v>
      </c>
      <c r="C464" s="242" t="s">
        <v>229</v>
      </c>
      <c r="D464" s="242" t="s">
        <v>1254</v>
      </c>
      <c r="E464" s="243">
        <v>44013</v>
      </c>
      <c r="F464" s="243">
        <v>44377</v>
      </c>
      <c r="G464" s="242">
        <v>2021</v>
      </c>
      <c r="H464" s="116">
        <v>26217</v>
      </c>
      <c r="I464" s="117">
        <v>5034</v>
      </c>
      <c r="J464" s="244">
        <v>44628</v>
      </c>
      <c r="K464" s="245" t="s">
        <v>221</v>
      </c>
      <c r="L464" s="246" t="s">
        <v>207</v>
      </c>
      <c r="M464" s="243">
        <v>44377</v>
      </c>
      <c r="N464" s="242" t="s">
        <v>3320</v>
      </c>
      <c r="O464" s="242" t="s">
        <v>3319</v>
      </c>
      <c r="P464" s="242" t="s">
        <v>1503</v>
      </c>
      <c r="Q464" s="242" t="s">
        <v>1770</v>
      </c>
      <c r="R464" s="242" t="s">
        <v>247</v>
      </c>
      <c r="S464" s="119" t="s">
        <v>209</v>
      </c>
      <c r="T464" s="118" t="s">
        <v>3318</v>
      </c>
      <c r="U464" s="115">
        <v>0</v>
      </c>
      <c r="V464" s="115">
        <v>0</v>
      </c>
      <c r="W464" s="115">
        <v>0</v>
      </c>
      <c r="X464" s="115">
        <v>0</v>
      </c>
      <c r="Y464" s="115">
        <v>0</v>
      </c>
      <c r="Z464" s="115">
        <v>0</v>
      </c>
      <c r="AA464" s="115">
        <v>5125</v>
      </c>
      <c r="AB464" s="115">
        <v>3011</v>
      </c>
      <c r="AC464" s="114" t="s">
        <v>207</v>
      </c>
    </row>
    <row r="465" spans="1:29" x14ac:dyDescent="0.25">
      <c r="A465" s="242" t="s">
        <v>2906</v>
      </c>
      <c r="B465" s="242" t="s">
        <v>2901</v>
      </c>
      <c r="C465" s="242" t="s">
        <v>217</v>
      </c>
      <c r="D465" s="242" t="s">
        <v>1254</v>
      </c>
      <c r="E465" s="243">
        <v>44166</v>
      </c>
      <c r="F465" s="243">
        <v>44530</v>
      </c>
      <c r="G465" s="242">
        <v>2021</v>
      </c>
      <c r="H465" s="116">
        <v>19151</v>
      </c>
      <c r="I465" s="117" t="s">
        <v>207</v>
      </c>
      <c r="J465" s="244">
        <v>44628</v>
      </c>
      <c r="K465" s="245" t="s">
        <v>215</v>
      </c>
      <c r="L465" s="244">
        <v>45132</v>
      </c>
      <c r="M465" s="243">
        <v>44530</v>
      </c>
      <c r="N465" s="242" t="s">
        <v>2900</v>
      </c>
      <c r="O465" s="242" t="s">
        <v>2904</v>
      </c>
      <c r="P465" s="242" t="s">
        <v>220</v>
      </c>
      <c r="Q465" s="242" t="s">
        <v>1141</v>
      </c>
      <c r="R465" s="242" t="s">
        <v>247</v>
      </c>
      <c r="S465" s="119" t="s">
        <v>209</v>
      </c>
      <c r="T465" s="118" t="s">
        <v>2898</v>
      </c>
      <c r="U465" s="117" t="s">
        <v>207</v>
      </c>
      <c r="V465" s="115">
        <v>0</v>
      </c>
      <c r="W465" s="115">
        <v>0</v>
      </c>
      <c r="X465" s="115">
        <v>0</v>
      </c>
      <c r="Y465" s="115">
        <v>0</v>
      </c>
      <c r="Z465" s="115">
        <v>0</v>
      </c>
      <c r="AA465" s="115">
        <v>0</v>
      </c>
      <c r="AB465" s="115">
        <v>19151</v>
      </c>
      <c r="AC465" s="114" t="s">
        <v>207</v>
      </c>
    </row>
    <row r="466" spans="1:29" x14ac:dyDescent="0.25">
      <c r="A466" s="242" t="s">
        <v>4211</v>
      </c>
      <c r="B466" s="242" t="s">
        <v>4210</v>
      </c>
      <c r="C466" s="242" t="s">
        <v>217</v>
      </c>
      <c r="D466" s="242" t="s">
        <v>1254</v>
      </c>
      <c r="E466" s="243">
        <v>43831</v>
      </c>
      <c r="F466" s="243">
        <v>44196</v>
      </c>
      <c r="G466" s="242">
        <v>2020</v>
      </c>
      <c r="H466" s="116">
        <v>3147</v>
      </c>
      <c r="I466" s="117" t="s">
        <v>207</v>
      </c>
      <c r="J466" s="244">
        <v>44614</v>
      </c>
      <c r="K466" s="245" t="s">
        <v>221</v>
      </c>
      <c r="L466" s="246" t="s">
        <v>207</v>
      </c>
      <c r="M466" s="243">
        <v>44196</v>
      </c>
      <c r="N466" s="242" t="s">
        <v>4209</v>
      </c>
      <c r="O466" s="242" t="s">
        <v>1252</v>
      </c>
      <c r="P466" s="242" t="s">
        <v>267</v>
      </c>
      <c r="Q466" s="242" t="s">
        <v>717</v>
      </c>
      <c r="R466" s="242" t="s">
        <v>247</v>
      </c>
      <c r="S466" s="119" t="s">
        <v>209</v>
      </c>
      <c r="T466" s="118" t="s">
        <v>4208</v>
      </c>
      <c r="U466" s="117" t="s">
        <v>207</v>
      </c>
      <c r="V466" s="115">
        <v>0</v>
      </c>
      <c r="W466" s="115">
        <v>0</v>
      </c>
      <c r="X466" s="115">
        <v>0</v>
      </c>
      <c r="Y466" s="115">
        <v>0</v>
      </c>
      <c r="Z466" s="115">
        <v>0</v>
      </c>
      <c r="AA466" s="115">
        <v>3147</v>
      </c>
      <c r="AB466" s="115">
        <v>0</v>
      </c>
      <c r="AC466" s="114" t="s">
        <v>207</v>
      </c>
    </row>
    <row r="467" spans="1:29" x14ac:dyDescent="0.25">
      <c r="A467" s="242" t="s">
        <v>3811</v>
      </c>
      <c r="B467" s="242" t="s">
        <v>3810</v>
      </c>
      <c r="C467" s="242" t="s">
        <v>217</v>
      </c>
      <c r="D467" s="242" t="s">
        <v>1254</v>
      </c>
      <c r="E467" s="243">
        <v>43922</v>
      </c>
      <c r="F467" s="243">
        <v>44286</v>
      </c>
      <c r="G467" s="242">
        <v>2021</v>
      </c>
      <c r="H467" s="116">
        <v>13040</v>
      </c>
      <c r="I467" s="117" t="s">
        <v>207</v>
      </c>
      <c r="J467" s="244">
        <v>44614</v>
      </c>
      <c r="K467" s="245" t="s">
        <v>1109</v>
      </c>
      <c r="L467" s="246" t="s">
        <v>1109</v>
      </c>
      <c r="M467" s="242" t="s">
        <v>1109</v>
      </c>
      <c r="N467" s="242" t="s">
        <v>3809</v>
      </c>
      <c r="O467" s="242" t="s">
        <v>3809</v>
      </c>
      <c r="P467" s="242" t="s">
        <v>1610</v>
      </c>
      <c r="Q467" s="242" t="s">
        <v>332</v>
      </c>
      <c r="R467" s="242" t="s">
        <v>247</v>
      </c>
      <c r="S467" s="119" t="s">
        <v>209</v>
      </c>
      <c r="T467" s="118" t="s">
        <v>3808</v>
      </c>
      <c r="U467" s="117" t="s">
        <v>207</v>
      </c>
      <c r="V467" s="115">
        <v>0</v>
      </c>
      <c r="W467" s="115">
        <v>0</v>
      </c>
      <c r="X467" s="115">
        <v>0</v>
      </c>
      <c r="Y467" s="115">
        <v>0</v>
      </c>
      <c r="Z467" s="115">
        <v>0</v>
      </c>
      <c r="AA467" s="115">
        <v>0</v>
      </c>
      <c r="AB467" s="115">
        <v>0</v>
      </c>
      <c r="AC467" s="114" t="s">
        <v>3807</v>
      </c>
    </row>
    <row r="468" spans="1:29" x14ac:dyDescent="0.25">
      <c r="A468" s="242" t="s">
        <v>3721</v>
      </c>
      <c r="B468" s="242" t="s">
        <v>3720</v>
      </c>
      <c r="C468" s="242" t="s">
        <v>217</v>
      </c>
      <c r="D468" s="242" t="s">
        <v>1254</v>
      </c>
      <c r="E468" s="243">
        <v>43775</v>
      </c>
      <c r="F468" s="243">
        <v>44140</v>
      </c>
      <c r="G468" s="242">
        <v>2020</v>
      </c>
      <c r="H468" s="116">
        <v>16323</v>
      </c>
      <c r="I468" s="117" t="s">
        <v>207</v>
      </c>
      <c r="J468" s="244">
        <v>44614</v>
      </c>
      <c r="K468" s="245" t="s">
        <v>221</v>
      </c>
      <c r="L468" s="246" t="s">
        <v>207</v>
      </c>
      <c r="M468" s="243">
        <v>44140</v>
      </c>
      <c r="N468" s="242" t="s">
        <v>3719</v>
      </c>
      <c r="O468" s="242" t="s">
        <v>350</v>
      </c>
      <c r="P468" s="242" t="s">
        <v>267</v>
      </c>
      <c r="Q468" s="242" t="s">
        <v>348</v>
      </c>
      <c r="R468" s="242" t="s">
        <v>247</v>
      </c>
      <c r="S468" s="119" t="s">
        <v>209</v>
      </c>
      <c r="T468" s="118" t="s">
        <v>3718</v>
      </c>
      <c r="U468" s="117" t="s">
        <v>207</v>
      </c>
      <c r="V468" s="115">
        <v>0</v>
      </c>
      <c r="W468" s="115">
        <v>0</v>
      </c>
      <c r="X468" s="115">
        <v>0</v>
      </c>
      <c r="Y468" s="115">
        <v>0</v>
      </c>
      <c r="Z468" s="115">
        <v>0</v>
      </c>
      <c r="AA468" s="115">
        <v>0</v>
      </c>
      <c r="AB468" s="115">
        <v>16323</v>
      </c>
      <c r="AC468" s="114" t="s">
        <v>207</v>
      </c>
    </row>
    <row r="469" spans="1:29" x14ac:dyDescent="0.25">
      <c r="A469" s="242" t="s">
        <v>3649</v>
      </c>
      <c r="B469" s="242" t="s">
        <v>3646</v>
      </c>
      <c r="C469" s="242" t="s">
        <v>217</v>
      </c>
      <c r="D469" s="242" t="s">
        <v>1254</v>
      </c>
      <c r="E469" s="243">
        <v>43101</v>
      </c>
      <c r="F469" s="243">
        <v>43465</v>
      </c>
      <c r="G469" s="242">
        <v>2018</v>
      </c>
      <c r="H469" s="116">
        <v>2520</v>
      </c>
      <c r="I469" s="117" t="s">
        <v>207</v>
      </c>
      <c r="J469" s="244">
        <v>44614</v>
      </c>
      <c r="K469" s="245" t="s">
        <v>221</v>
      </c>
      <c r="L469" s="246" t="s">
        <v>207</v>
      </c>
      <c r="M469" s="243">
        <v>43465</v>
      </c>
      <c r="N469" s="242" t="s">
        <v>327</v>
      </c>
      <c r="O469" s="242" t="s">
        <v>326</v>
      </c>
      <c r="P469" s="242" t="s">
        <v>220</v>
      </c>
      <c r="Q469" s="242" t="s">
        <v>211</v>
      </c>
      <c r="R469" s="242" t="s">
        <v>210</v>
      </c>
      <c r="S469" s="119" t="s">
        <v>209</v>
      </c>
      <c r="T469" s="118" t="s">
        <v>3645</v>
      </c>
      <c r="U469" s="117" t="s">
        <v>207</v>
      </c>
      <c r="V469" s="115">
        <v>0</v>
      </c>
      <c r="W469" s="115">
        <v>0</v>
      </c>
      <c r="X469" s="115">
        <v>0</v>
      </c>
      <c r="Y469" s="115">
        <v>0</v>
      </c>
      <c r="Z469" s="115">
        <v>0</v>
      </c>
      <c r="AA469" s="115">
        <v>0</v>
      </c>
      <c r="AB469" s="115">
        <v>0</v>
      </c>
      <c r="AC469" s="114" t="s">
        <v>207</v>
      </c>
    </row>
    <row r="470" spans="1:29" x14ac:dyDescent="0.25">
      <c r="A470" s="242" t="s">
        <v>3648</v>
      </c>
      <c r="B470" s="242" t="s">
        <v>3646</v>
      </c>
      <c r="C470" s="242" t="s">
        <v>217</v>
      </c>
      <c r="D470" s="242" t="s">
        <v>1254</v>
      </c>
      <c r="E470" s="243">
        <v>43466</v>
      </c>
      <c r="F470" s="243">
        <v>43830</v>
      </c>
      <c r="G470" s="242">
        <v>2019</v>
      </c>
      <c r="H470" s="116">
        <v>3420</v>
      </c>
      <c r="I470" s="117" t="s">
        <v>207</v>
      </c>
      <c r="J470" s="244">
        <v>44614</v>
      </c>
      <c r="K470" s="245" t="s">
        <v>221</v>
      </c>
      <c r="L470" s="246" t="s">
        <v>207</v>
      </c>
      <c r="M470" s="243">
        <v>43830</v>
      </c>
      <c r="N470" s="242" t="s">
        <v>327</v>
      </c>
      <c r="O470" s="242" t="s">
        <v>326</v>
      </c>
      <c r="P470" s="242" t="s">
        <v>220</v>
      </c>
      <c r="Q470" s="242" t="s">
        <v>211</v>
      </c>
      <c r="R470" s="242" t="s">
        <v>210</v>
      </c>
      <c r="S470" s="119" t="s">
        <v>209</v>
      </c>
      <c r="T470" s="118" t="s">
        <v>3645</v>
      </c>
      <c r="U470" s="117" t="s">
        <v>207</v>
      </c>
      <c r="V470" s="115">
        <v>0</v>
      </c>
      <c r="W470" s="115">
        <v>0</v>
      </c>
      <c r="X470" s="115">
        <v>0</v>
      </c>
      <c r="Y470" s="115">
        <v>0</v>
      </c>
      <c r="Z470" s="115">
        <v>0</v>
      </c>
      <c r="AA470" s="115">
        <v>0</v>
      </c>
      <c r="AB470" s="115">
        <v>0</v>
      </c>
      <c r="AC470" s="114" t="s">
        <v>207</v>
      </c>
    </row>
    <row r="471" spans="1:29" x14ac:dyDescent="0.25">
      <c r="A471" s="242" t="s">
        <v>3647</v>
      </c>
      <c r="B471" s="242" t="s">
        <v>3646</v>
      </c>
      <c r="C471" s="242" t="s">
        <v>217</v>
      </c>
      <c r="D471" s="242" t="s">
        <v>1254</v>
      </c>
      <c r="E471" s="243">
        <v>43831</v>
      </c>
      <c r="F471" s="243">
        <v>44196</v>
      </c>
      <c r="G471" s="242">
        <v>2020</v>
      </c>
      <c r="H471" s="116">
        <v>3538</v>
      </c>
      <c r="I471" s="117" t="s">
        <v>207</v>
      </c>
      <c r="J471" s="244">
        <v>44614</v>
      </c>
      <c r="K471" s="245" t="s">
        <v>221</v>
      </c>
      <c r="L471" s="246" t="s">
        <v>207</v>
      </c>
      <c r="M471" s="243">
        <v>44196</v>
      </c>
      <c r="N471" s="242" t="s">
        <v>327</v>
      </c>
      <c r="O471" s="242" t="s">
        <v>326</v>
      </c>
      <c r="P471" s="242" t="s">
        <v>220</v>
      </c>
      <c r="Q471" s="242" t="s">
        <v>211</v>
      </c>
      <c r="R471" s="242" t="s">
        <v>210</v>
      </c>
      <c r="S471" s="119" t="s">
        <v>209</v>
      </c>
      <c r="T471" s="118" t="s">
        <v>3645</v>
      </c>
      <c r="U471" s="117" t="s">
        <v>207</v>
      </c>
      <c r="V471" s="115">
        <v>0</v>
      </c>
      <c r="W471" s="115">
        <v>0</v>
      </c>
      <c r="X471" s="115">
        <v>0</v>
      </c>
      <c r="Y471" s="115">
        <v>0</v>
      </c>
      <c r="Z471" s="115">
        <v>0</v>
      </c>
      <c r="AA471" s="115">
        <v>0</v>
      </c>
      <c r="AB471" s="115">
        <v>0</v>
      </c>
      <c r="AC471" s="114" t="s">
        <v>207</v>
      </c>
    </row>
    <row r="472" spans="1:29" x14ac:dyDescent="0.25">
      <c r="A472" s="242" t="s">
        <v>3199</v>
      </c>
      <c r="B472" s="242" t="s">
        <v>3198</v>
      </c>
      <c r="C472" s="242" t="s">
        <v>229</v>
      </c>
      <c r="D472" s="242" t="s">
        <v>1254</v>
      </c>
      <c r="E472" s="243">
        <v>43952</v>
      </c>
      <c r="F472" s="243">
        <v>44316</v>
      </c>
      <c r="G472" s="242">
        <v>2021</v>
      </c>
      <c r="H472" s="116">
        <v>134732</v>
      </c>
      <c r="I472" s="116">
        <v>25918</v>
      </c>
      <c r="J472" s="244">
        <v>44614</v>
      </c>
      <c r="K472" s="245" t="s">
        <v>221</v>
      </c>
      <c r="L472" s="246" t="s">
        <v>207</v>
      </c>
      <c r="M472" s="243">
        <v>44316</v>
      </c>
      <c r="N472" s="242" t="s">
        <v>3197</v>
      </c>
      <c r="O472" s="242" t="s">
        <v>3196</v>
      </c>
      <c r="P472" s="242" t="s">
        <v>1258</v>
      </c>
      <c r="Q472" s="242" t="s">
        <v>461</v>
      </c>
      <c r="R472" s="242" t="s">
        <v>247</v>
      </c>
      <c r="S472" s="119" t="s">
        <v>209</v>
      </c>
      <c r="T472" s="118" t="s">
        <v>3195</v>
      </c>
      <c r="U472" s="115">
        <v>0</v>
      </c>
      <c r="V472" s="115">
        <v>0</v>
      </c>
      <c r="W472" s="115">
        <v>0</v>
      </c>
      <c r="X472" s="115">
        <v>0</v>
      </c>
      <c r="Y472" s="115">
        <v>0</v>
      </c>
      <c r="Z472" s="115">
        <v>0</v>
      </c>
      <c r="AA472" s="115">
        <v>0</v>
      </c>
      <c r="AB472" s="115">
        <v>0</v>
      </c>
      <c r="AC472" s="114" t="s">
        <v>207</v>
      </c>
    </row>
    <row r="473" spans="1:29" x14ac:dyDescent="0.25">
      <c r="A473" s="242" t="s">
        <v>2550</v>
      </c>
      <c r="B473" s="242" t="s">
        <v>2547</v>
      </c>
      <c r="C473" s="242" t="s">
        <v>217</v>
      </c>
      <c r="D473" s="242" t="s">
        <v>1254</v>
      </c>
      <c r="E473" s="243">
        <v>43983</v>
      </c>
      <c r="F473" s="243">
        <v>44347</v>
      </c>
      <c r="G473" s="242">
        <v>2021</v>
      </c>
      <c r="H473" s="116">
        <v>11043</v>
      </c>
      <c r="I473" s="117" t="s">
        <v>207</v>
      </c>
      <c r="J473" s="244">
        <v>44614</v>
      </c>
      <c r="K473" s="245" t="s">
        <v>215</v>
      </c>
      <c r="L473" s="244">
        <v>44964</v>
      </c>
      <c r="M473" s="243">
        <v>44347</v>
      </c>
      <c r="N473" s="242" t="s">
        <v>2546</v>
      </c>
      <c r="O473" s="242" t="s">
        <v>2545</v>
      </c>
      <c r="P473" s="242" t="s">
        <v>1610</v>
      </c>
      <c r="Q473" s="242" t="s">
        <v>279</v>
      </c>
      <c r="R473" s="242" t="s">
        <v>247</v>
      </c>
      <c r="S473" s="119" t="s">
        <v>209</v>
      </c>
      <c r="T473" s="118" t="s">
        <v>2544</v>
      </c>
      <c r="U473" s="117" t="s">
        <v>207</v>
      </c>
      <c r="V473" s="115">
        <v>0</v>
      </c>
      <c r="W473" s="115">
        <v>0</v>
      </c>
      <c r="X473" s="115">
        <v>0</v>
      </c>
      <c r="Y473" s="115">
        <v>0</v>
      </c>
      <c r="Z473" s="115">
        <v>0</v>
      </c>
      <c r="AA473" s="115">
        <v>0</v>
      </c>
      <c r="AB473" s="115">
        <v>6472</v>
      </c>
      <c r="AC473" s="114" t="s">
        <v>207</v>
      </c>
    </row>
    <row r="474" spans="1:29" x14ac:dyDescent="0.25">
      <c r="A474" s="242" t="s">
        <v>1280</v>
      </c>
      <c r="B474" s="242" t="s">
        <v>1279</v>
      </c>
      <c r="C474" s="242" t="s">
        <v>503</v>
      </c>
      <c r="D474" s="242" t="s">
        <v>1254</v>
      </c>
      <c r="E474" s="243">
        <v>44405</v>
      </c>
      <c r="F474" s="243">
        <v>44407</v>
      </c>
      <c r="G474" s="242">
        <v>2021</v>
      </c>
      <c r="H474" s="116">
        <v>122101</v>
      </c>
      <c r="I474" s="117" t="s">
        <v>207</v>
      </c>
      <c r="J474" s="244">
        <v>44614</v>
      </c>
      <c r="K474" s="245" t="s">
        <v>215</v>
      </c>
      <c r="L474" s="246">
        <v>44950</v>
      </c>
      <c r="M474" s="243">
        <v>44407</v>
      </c>
      <c r="N474" s="242" t="s">
        <v>1278</v>
      </c>
      <c r="O474" s="242" t="s">
        <v>1252</v>
      </c>
      <c r="P474" s="242" t="s">
        <v>267</v>
      </c>
      <c r="Q474" s="242" t="s">
        <v>500</v>
      </c>
      <c r="R474" s="242" t="s">
        <v>210</v>
      </c>
      <c r="S474" s="119" t="s">
        <v>209</v>
      </c>
      <c r="T474" s="118" t="s">
        <v>1277</v>
      </c>
      <c r="U474" s="117" t="s">
        <v>207</v>
      </c>
      <c r="V474" s="115">
        <v>0</v>
      </c>
      <c r="W474" s="115">
        <v>0</v>
      </c>
      <c r="X474" s="115">
        <v>0</v>
      </c>
      <c r="Y474" s="115">
        <v>0</v>
      </c>
      <c r="Z474" s="115">
        <v>0</v>
      </c>
      <c r="AA474" s="115">
        <v>0</v>
      </c>
      <c r="AB474" s="115">
        <v>0</v>
      </c>
      <c r="AC474" s="114" t="s">
        <v>207</v>
      </c>
    </row>
    <row r="475" spans="1:29" x14ac:dyDescent="0.25">
      <c r="A475" s="242" t="s">
        <v>4508</v>
      </c>
      <c r="B475" s="242" t="s">
        <v>4507</v>
      </c>
      <c r="C475" s="242" t="s">
        <v>217</v>
      </c>
      <c r="D475" s="242" t="s">
        <v>1254</v>
      </c>
      <c r="E475" s="243">
        <v>44044</v>
      </c>
      <c r="F475" s="243">
        <v>44301</v>
      </c>
      <c r="G475" s="242">
        <v>2021</v>
      </c>
      <c r="H475" s="116">
        <v>4570</v>
      </c>
      <c r="I475" s="117" t="s">
        <v>207</v>
      </c>
      <c r="J475" s="244">
        <v>44600</v>
      </c>
      <c r="K475" s="245" t="s">
        <v>221</v>
      </c>
      <c r="L475" s="246" t="s">
        <v>207</v>
      </c>
      <c r="M475" s="243">
        <v>44301</v>
      </c>
      <c r="N475" s="242" t="s">
        <v>4506</v>
      </c>
      <c r="O475" s="242" t="s">
        <v>4505</v>
      </c>
      <c r="P475" s="242" t="s">
        <v>1258</v>
      </c>
      <c r="Q475" s="242" t="s">
        <v>2245</v>
      </c>
      <c r="R475" s="242" t="s">
        <v>247</v>
      </c>
      <c r="S475" s="119" t="s">
        <v>209</v>
      </c>
      <c r="T475" s="118" t="s">
        <v>4504</v>
      </c>
      <c r="U475" s="117" t="s">
        <v>207</v>
      </c>
      <c r="V475" s="115">
        <v>0</v>
      </c>
      <c r="W475" s="115">
        <v>0</v>
      </c>
      <c r="X475" s="115">
        <v>0</v>
      </c>
      <c r="Y475" s="115">
        <v>0</v>
      </c>
      <c r="Z475" s="115">
        <v>0</v>
      </c>
      <c r="AA475" s="115">
        <v>0</v>
      </c>
      <c r="AB475" s="115">
        <v>4570</v>
      </c>
      <c r="AC475" s="114" t="s">
        <v>207</v>
      </c>
    </row>
    <row r="476" spans="1:29" x14ac:dyDescent="0.25">
      <c r="A476" s="242" t="s">
        <v>3712</v>
      </c>
      <c r="B476" s="242" t="s">
        <v>3710</v>
      </c>
      <c r="C476" s="242" t="s">
        <v>217</v>
      </c>
      <c r="D476" s="242" t="s">
        <v>1254</v>
      </c>
      <c r="E476" s="243">
        <v>43800</v>
      </c>
      <c r="F476" s="243">
        <v>44165</v>
      </c>
      <c r="G476" s="242">
        <v>2020</v>
      </c>
      <c r="H476" s="116">
        <v>5107</v>
      </c>
      <c r="I476" s="117" t="s">
        <v>207</v>
      </c>
      <c r="J476" s="244">
        <v>44600</v>
      </c>
      <c r="K476" s="245" t="s">
        <v>215</v>
      </c>
      <c r="L476" s="244">
        <v>44754</v>
      </c>
      <c r="M476" s="243">
        <v>44165</v>
      </c>
      <c r="N476" s="242" t="s">
        <v>473</v>
      </c>
      <c r="O476" s="242" t="s">
        <v>473</v>
      </c>
      <c r="P476" s="242" t="s">
        <v>220</v>
      </c>
      <c r="Q476" s="242" t="s">
        <v>279</v>
      </c>
      <c r="R476" s="242" t="s">
        <v>247</v>
      </c>
      <c r="S476" s="119" t="s">
        <v>209</v>
      </c>
      <c r="T476" s="118" t="s">
        <v>3709</v>
      </c>
      <c r="U476" s="117" t="s">
        <v>207</v>
      </c>
      <c r="V476" s="115">
        <v>0</v>
      </c>
      <c r="W476" s="115">
        <v>0</v>
      </c>
      <c r="X476" s="115">
        <v>0</v>
      </c>
      <c r="Y476" s="115">
        <v>0</v>
      </c>
      <c r="Z476" s="115">
        <v>0</v>
      </c>
      <c r="AA476" s="115">
        <v>2000</v>
      </c>
      <c r="AB476" s="115">
        <v>3107</v>
      </c>
      <c r="AC476" s="114" t="s">
        <v>207</v>
      </c>
    </row>
    <row r="477" spans="1:29" x14ac:dyDescent="0.25">
      <c r="A477" s="242" t="s">
        <v>3627</v>
      </c>
      <c r="B477" s="242" t="s">
        <v>3624</v>
      </c>
      <c r="C477" s="242" t="s">
        <v>217</v>
      </c>
      <c r="D477" s="242" t="s">
        <v>1254</v>
      </c>
      <c r="E477" s="243">
        <v>43831</v>
      </c>
      <c r="F477" s="243">
        <v>44196</v>
      </c>
      <c r="G477" s="242">
        <v>2020</v>
      </c>
      <c r="H477" s="116">
        <v>28850</v>
      </c>
      <c r="I477" s="117" t="s">
        <v>207</v>
      </c>
      <c r="J477" s="244">
        <v>44600</v>
      </c>
      <c r="K477" s="245" t="s">
        <v>215</v>
      </c>
      <c r="L477" s="244">
        <v>44887</v>
      </c>
      <c r="M477" s="243">
        <v>44196</v>
      </c>
      <c r="N477" s="242" t="s">
        <v>3623</v>
      </c>
      <c r="O477" s="242" t="s">
        <v>1252</v>
      </c>
      <c r="P477" s="242" t="s">
        <v>267</v>
      </c>
      <c r="Q477" s="242" t="s">
        <v>279</v>
      </c>
      <c r="R477" s="242" t="s">
        <v>247</v>
      </c>
      <c r="S477" s="119" t="s">
        <v>209</v>
      </c>
      <c r="T477" s="118" t="s">
        <v>3622</v>
      </c>
      <c r="U477" s="117" t="s">
        <v>207</v>
      </c>
      <c r="V477" s="115">
        <v>0</v>
      </c>
      <c r="W477" s="115">
        <v>0</v>
      </c>
      <c r="X477" s="115">
        <v>0</v>
      </c>
      <c r="Y477" s="115">
        <v>0</v>
      </c>
      <c r="Z477" s="115">
        <v>0</v>
      </c>
      <c r="AA477" s="115">
        <v>28850</v>
      </c>
      <c r="AB477" s="115">
        <v>0</v>
      </c>
      <c r="AC477" s="114" t="s">
        <v>207</v>
      </c>
    </row>
    <row r="478" spans="1:29" x14ac:dyDescent="0.25">
      <c r="A478" s="242" t="s">
        <v>3422</v>
      </c>
      <c r="B478" s="242" t="s">
        <v>3419</v>
      </c>
      <c r="C478" s="242" t="s">
        <v>217</v>
      </c>
      <c r="D478" s="242" t="s">
        <v>1254</v>
      </c>
      <c r="E478" s="243">
        <v>43770</v>
      </c>
      <c r="F478" s="243">
        <v>44135</v>
      </c>
      <c r="G478" s="242">
        <v>2020</v>
      </c>
      <c r="H478" s="116">
        <v>10429</v>
      </c>
      <c r="I478" s="117" t="s">
        <v>207</v>
      </c>
      <c r="J478" s="244">
        <v>44600</v>
      </c>
      <c r="K478" s="245" t="s">
        <v>215</v>
      </c>
      <c r="L478" s="246">
        <v>44691</v>
      </c>
      <c r="M478" s="243">
        <v>44135</v>
      </c>
      <c r="N478" s="242" t="s">
        <v>392</v>
      </c>
      <c r="O478" s="242" t="s">
        <v>3418</v>
      </c>
      <c r="P478" s="242" t="s">
        <v>220</v>
      </c>
      <c r="Q478" s="242" t="s">
        <v>391</v>
      </c>
      <c r="R478" s="242" t="s">
        <v>247</v>
      </c>
      <c r="S478" s="119" t="s">
        <v>209</v>
      </c>
      <c r="T478" s="118" t="s">
        <v>3417</v>
      </c>
      <c r="U478" s="117" t="s">
        <v>207</v>
      </c>
      <c r="V478" s="115">
        <v>0</v>
      </c>
      <c r="W478" s="115">
        <v>0</v>
      </c>
      <c r="X478" s="115">
        <v>0</v>
      </c>
      <c r="Y478" s="115">
        <v>0</v>
      </c>
      <c r="Z478" s="115">
        <v>0</v>
      </c>
      <c r="AA478" s="115">
        <v>4208</v>
      </c>
      <c r="AB478" s="115">
        <v>0</v>
      </c>
      <c r="AC478" s="129" t="s">
        <v>207</v>
      </c>
    </row>
    <row r="479" spans="1:29" x14ac:dyDescent="0.25">
      <c r="A479" s="242" t="s">
        <v>2741</v>
      </c>
      <c r="B479" s="242" t="s">
        <v>2736</v>
      </c>
      <c r="C479" s="242" t="s">
        <v>229</v>
      </c>
      <c r="D479" s="242" t="s">
        <v>1254</v>
      </c>
      <c r="E479" s="243">
        <v>43252</v>
      </c>
      <c r="F479" s="243">
        <v>43616</v>
      </c>
      <c r="G479" s="242">
        <v>2019</v>
      </c>
      <c r="H479" s="116">
        <v>33023</v>
      </c>
      <c r="I479" s="116">
        <v>6353</v>
      </c>
      <c r="J479" s="244">
        <v>44600</v>
      </c>
      <c r="K479" s="245" t="s">
        <v>221</v>
      </c>
      <c r="L479" s="246" t="s">
        <v>207</v>
      </c>
      <c r="M479" s="243">
        <v>43616</v>
      </c>
      <c r="N479" s="242" t="s">
        <v>2735</v>
      </c>
      <c r="O479" s="242" t="s">
        <v>2734</v>
      </c>
      <c r="P479" s="242" t="s">
        <v>1272</v>
      </c>
      <c r="Q479" s="242" t="s">
        <v>332</v>
      </c>
      <c r="R479" s="242" t="s">
        <v>247</v>
      </c>
      <c r="S479" s="119" t="s">
        <v>209</v>
      </c>
      <c r="T479" s="118" t="s">
        <v>2733</v>
      </c>
      <c r="U479" s="115">
        <v>0</v>
      </c>
      <c r="V479" s="115">
        <v>0</v>
      </c>
      <c r="W479" s="115">
        <v>0</v>
      </c>
      <c r="X479" s="115">
        <v>0</v>
      </c>
      <c r="Y479" s="115">
        <v>0</v>
      </c>
      <c r="Z479" s="115">
        <v>0</v>
      </c>
      <c r="AA479" s="115">
        <v>0</v>
      </c>
      <c r="AB479" s="115">
        <v>26670</v>
      </c>
      <c r="AC479" s="114" t="s">
        <v>207</v>
      </c>
    </row>
    <row r="480" spans="1:29" ht="31.5" x14ac:dyDescent="0.25">
      <c r="A480" s="242" t="s">
        <v>2740</v>
      </c>
      <c r="B480" s="242" t="s">
        <v>2736</v>
      </c>
      <c r="C480" s="242" t="s">
        <v>229</v>
      </c>
      <c r="D480" s="242" t="s">
        <v>1254</v>
      </c>
      <c r="E480" s="243">
        <v>43617</v>
      </c>
      <c r="F480" s="243">
        <v>43982</v>
      </c>
      <c r="G480" s="117" t="s">
        <v>207</v>
      </c>
      <c r="H480" s="117" t="s">
        <v>207</v>
      </c>
      <c r="I480" s="117" t="s">
        <v>207</v>
      </c>
      <c r="J480" s="244">
        <v>44600</v>
      </c>
      <c r="K480" s="246" t="s">
        <v>207</v>
      </c>
      <c r="L480" s="246" t="s">
        <v>207</v>
      </c>
      <c r="M480" s="117" t="s">
        <v>207</v>
      </c>
      <c r="N480" s="242" t="s">
        <v>2735</v>
      </c>
      <c r="O480" s="242" t="s">
        <v>2734</v>
      </c>
      <c r="P480" s="242" t="s">
        <v>1272</v>
      </c>
      <c r="Q480" s="242" t="s">
        <v>332</v>
      </c>
      <c r="R480" s="242" t="s">
        <v>247</v>
      </c>
      <c r="S480" s="119" t="s">
        <v>209</v>
      </c>
      <c r="T480" s="118" t="s">
        <v>2733</v>
      </c>
      <c r="U480" s="117" t="s">
        <v>207</v>
      </c>
      <c r="V480" s="115">
        <v>0</v>
      </c>
      <c r="W480" s="115">
        <v>0</v>
      </c>
      <c r="X480" s="115">
        <v>0</v>
      </c>
      <c r="Y480" s="115">
        <v>0</v>
      </c>
      <c r="Z480" s="115">
        <v>0</v>
      </c>
      <c r="AA480" s="115">
        <v>0</v>
      </c>
      <c r="AB480" s="115">
        <v>0</v>
      </c>
      <c r="AC480" s="114" t="s">
        <v>2739</v>
      </c>
    </row>
    <row r="481" spans="1:29" x14ac:dyDescent="0.25">
      <c r="A481" s="242" t="s">
        <v>2503</v>
      </c>
      <c r="B481" s="242" t="s">
        <v>2500</v>
      </c>
      <c r="C481" s="242" t="s">
        <v>217</v>
      </c>
      <c r="D481" s="242" t="s">
        <v>1254</v>
      </c>
      <c r="E481" s="243">
        <v>43922</v>
      </c>
      <c r="F481" s="243">
        <v>44286</v>
      </c>
      <c r="G481" s="242">
        <v>2021</v>
      </c>
      <c r="H481" s="116">
        <v>9850</v>
      </c>
      <c r="I481" s="117" t="s">
        <v>207</v>
      </c>
      <c r="J481" s="244">
        <v>44600</v>
      </c>
      <c r="K481" s="245" t="s">
        <v>215</v>
      </c>
      <c r="L481" s="244">
        <v>44964</v>
      </c>
      <c r="M481" s="243">
        <v>44286</v>
      </c>
      <c r="N481" s="242" t="s">
        <v>2499</v>
      </c>
      <c r="O481" s="242" t="s">
        <v>1464</v>
      </c>
      <c r="P481" s="242" t="s">
        <v>220</v>
      </c>
      <c r="Q481" s="242" t="s">
        <v>279</v>
      </c>
      <c r="R481" s="242" t="s">
        <v>247</v>
      </c>
      <c r="S481" s="119" t="s">
        <v>209</v>
      </c>
      <c r="T481" s="118" t="s">
        <v>2498</v>
      </c>
      <c r="U481" s="117" t="s">
        <v>207</v>
      </c>
      <c r="V481" s="115">
        <v>0</v>
      </c>
      <c r="W481" s="115">
        <v>0</v>
      </c>
      <c r="X481" s="115">
        <v>0</v>
      </c>
      <c r="Y481" s="115">
        <v>0</v>
      </c>
      <c r="Z481" s="115">
        <v>0</v>
      </c>
      <c r="AA481" s="115">
        <v>0</v>
      </c>
      <c r="AB481" s="115">
        <v>9850</v>
      </c>
      <c r="AC481" s="114" t="s">
        <v>207</v>
      </c>
    </row>
    <row r="482" spans="1:29" x14ac:dyDescent="0.25">
      <c r="A482" s="242" t="s">
        <v>2381</v>
      </c>
      <c r="B482" s="242" t="s">
        <v>2379</v>
      </c>
      <c r="C482" s="242" t="s">
        <v>217</v>
      </c>
      <c r="D482" s="242" t="s">
        <v>1254</v>
      </c>
      <c r="E482" s="243">
        <v>43922</v>
      </c>
      <c r="F482" s="243">
        <v>44286</v>
      </c>
      <c r="G482" s="242">
        <v>2021</v>
      </c>
      <c r="H482" s="116">
        <v>6374</v>
      </c>
      <c r="I482" s="117" t="s">
        <v>207</v>
      </c>
      <c r="J482" s="244">
        <v>44600</v>
      </c>
      <c r="K482" s="245" t="s">
        <v>221</v>
      </c>
      <c r="L482" s="246" t="s">
        <v>207</v>
      </c>
      <c r="M482" s="243">
        <v>44286</v>
      </c>
      <c r="N482" s="242" t="s">
        <v>2378</v>
      </c>
      <c r="O482" s="242" t="s">
        <v>1464</v>
      </c>
      <c r="P482" s="242" t="s">
        <v>220</v>
      </c>
      <c r="Q482" s="242" t="s">
        <v>279</v>
      </c>
      <c r="R482" s="242" t="s">
        <v>247</v>
      </c>
      <c r="S482" s="119" t="s">
        <v>209</v>
      </c>
      <c r="T482" s="118" t="s">
        <v>2377</v>
      </c>
      <c r="U482" s="117" t="s">
        <v>207</v>
      </c>
      <c r="V482" s="115">
        <v>0</v>
      </c>
      <c r="W482" s="115">
        <v>0</v>
      </c>
      <c r="X482" s="115">
        <v>0</v>
      </c>
      <c r="Y482" s="115">
        <v>0</v>
      </c>
      <c r="Z482" s="115">
        <v>0</v>
      </c>
      <c r="AA482" s="115">
        <v>0</v>
      </c>
      <c r="AB482" s="115">
        <v>6374</v>
      </c>
      <c r="AC482" s="114" t="s">
        <v>207</v>
      </c>
    </row>
    <row r="483" spans="1:29" x14ac:dyDescent="0.25">
      <c r="A483" s="242" t="s">
        <v>1753</v>
      </c>
      <c r="B483" s="242" t="s">
        <v>1752</v>
      </c>
      <c r="C483" s="242" t="s">
        <v>503</v>
      </c>
      <c r="D483" s="242" t="s">
        <v>1254</v>
      </c>
      <c r="E483" s="244">
        <v>44488</v>
      </c>
      <c r="F483" s="244">
        <v>44491</v>
      </c>
      <c r="G483" s="242">
        <v>2021</v>
      </c>
      <c r="H483" s="116">
        <v>73042</v>
      </c>
      <c r="I483" s="117" t="s">
        <v>207</v>
      </c>
      <c r="J483" s="244">
        <v>44600</v>
      </c>
      <c r="K483" s="245" t="s">
        <v>215</v>
      </c>
      <c r="L483" s="246">
        <v>44768</v>
      </c>
      <c r="M483" s="244">
        <v>44491</v>
      </c>
      <c r="N483" s="242" t="s">
        <v>1751</v>
      </c>
      <c r="O483" s="242" t="s">
        <v>1578</v>
      </c>
      <c r="P483" s="242" t="s">
        <v>267</v>
      </c>
      <c r="Q483" s="242" t="s">
        <v>500</v>
      </c>
      <c r="R483" s="242" t="s">
        <v>210</v>
      </c>
      <c r="S483" s="119" t="s">
        <v>209</v>
      </c>
      <c r="T483" s="118" t="s">
        <v>1750</v>
      </c>
      <c r="U483" s="117" t="s">
        <v>207</v>
      </c>
      <c r="V483" s="115">
        <v>0</v>
      </c>
      <c r="W483" s="115">
        <v>0</v>
      </c>
      <c r="X483" s="115">
        <v>0</v>
      </c>
      <c r="Y483" s="115">
        <v>0</v>
      </c>
      <c r="Z483" s="115">
        <v>0</v>
      </c>
      <c r="AA483" s="115">
        <v>19317</v>
      </c>
      <c r="AB483" s="115">
        <v>50000</v>
      </c>
      <c r="AC483" s="114" t="s">
        <v>207</v>
      </c>
    </row>
    <row r="484" spans="1:29" x14ac:dyDescent="0.25">
      <c r="A484" s="242" t="s">
        <v>3825</v>
      </c>
      <c r="B484" s="242" t="s">
        <v>3823</v>
      </c>
      <c r="C484" s="242" t="s">
        <v>217</v>
      </c>
      <c r="D484" s="242" t="s">
        <v>1254</v>
      </c>
      <c r="E484" s="243">
        <v>43556</v>
      </c>
      <c r="F484" s="243">
        <v>43921</v>
      </c>
      <c r="G484" s="242">
        <v>2020</v>
      </c>
      <c r="H484" s="116">
        <v>7505</v>
      </c>
      <c r="I484" s="117" t="s">
        <v>207</v>
      </c>
      <c r="J484" s="244">
        <v>44586</v>
      </c>
      <c r="K484" s="245" t="s">
        <v>221</v>
      </c>
      <c r="L484" s="246" t="s">
        <v>207</v>
      </c>
      <c r="M484" s="243">
        <v>43921</v>
      </c>
      <c r="N484" s="242" t="s">
        <v>3822</v>
      </c>
      <c r="O484" s="242" t="s">
        <v>3822</v>
      </c>
      <c r="P484" s="242" t="s">
        <v>1610</v>
      </c>
      <c r="Q484" s="242" t="s">
        <v>500</v>
      </c>
      <c r="R484" s="242" t="s">
        <v>247</v>
      </c>
      <c r="S484" s="119" t="s">
        <v>209</v>
      </c>
      <c r="T484" s="118" t="s">
        <v>3821</v>
      </c>
      <c r="U484" s="117" t="s">
        <v>207</v>
      </c>
      <c r="V484" s="115">
        <v>0</v>
      </c>
      <c r="W484" s="115">
        <v>0</v>
      </c>
      <c r="X484" s="115">
        <v>0</v>
      </c>
      <c r="Y484" s="115">
        <v>0</v>
      </c>
      <c r="Z484" s="115">
        <v>0</v>
      </c>
      <c r="AA484" s="115">
        <v>0</v>
      </c>
      <c r="AB484" s="115">
        <v>7505</v>
      </c>
      <c r="AC484" s="114" t="s">
        <v>207</v>
      </c>
    </row>
    <row r="485" spans="1:29" x14ac:dyDescent="0.25">
      <c r="A485" s="242" t="s">
        <v>3060</v>
      </c>
      <c r="B485" s="242" t="s">
        <v>3056</v>
      </c>
      <c r="C485" s="242" t="s">
        <v>229</v>
      </c>
      <c r="D485" s="242" t="s">
        <v>1254</v>
      </c>
      <c r="E485" s="243">
        <v>42609</v>
      </c>
      <c r="F485" s="243">
        <v>42973</v>
      </c>
      <c r="G485" s="242">
        <v>2017</v>
      </c>
      <c r="H485" s="116">
        <v>28133</v>
      </c>
      <c r="I485" s="116">
        <v>5402</v>
      </c>
      <c r="J485" s="244">
        <v>44586</v>
      </c>
      <c r="K485" s="245" t="s">
        <v>221</v>
      </c>
      <c r="L485" s="246" t="s">
        <v>207</v>
      </c>
      <c r="M485" s="243">
        <v>42973</v>
      </c>
      <c r="N485" s="242" t="s">
        <v>3055</v>
      </c>
      <c r="O485" s="242" t="s">
        <v>3054</v>
      </c>
      <c r="P485" s="242" t="s">
        <v>1910</v>
      </c>
      <c r="Q485" s="242" t="s">
        <v>332</v>
      </c>
      <c r="R485" s="242" t="s">
        <v>247</v>
      </c>
      <c r="S485" s="119" t="s">
        <v>209</v>
      </c>
      <c r="T485" s="118" t="s">
        <v>3053</v>
      </c>
      <c r="U485" s="115">
        <v>0</v>
      </c>
      <c r="V485" s="115">
        <v>0</v>
      </c>
      <c r="W485" s="115">
        <v>0</v>
      </c>
      <c r="X485" s="115">
        <v>0</v>
      </c>
      <c r="Y485" s="115">
        <v>0</v>
      </c>
      <c r="Z485" s="115">
        <v>0</v>
      </c>
      <c r="AA485" s="115">
        <v>22731</v>
      </c>
      <c r="AB485" s="115">
        <v>0</v>
      </c>
      <c r="AC485" s="114" t="s">
        <v>207</v>
      </c>
    </row>
    <row r="486" spans="1:29" x14ac:dyDescent="0.25">
      <c r="A486" s="242" t="s">
        <v>3059</v>
      </c>
      <c r="B486" s="242" t="s">
        <v>3056</v>
      </c>
      <c r="C486" s="242" t="s">
        <v>229</v>
      </c>
      <c r="D486" s="242" t="s">
        <v>1254</v>
      </c>
      <c r="E486" s="243">
        <v>42974</v>
      </c>
      <c r="F486" s="243">
        <v>43338</v>
      </c>
      <c r="G486" s="242">
        <v>2018</v>
      </c>
      <c r="H486" s="116">
        <v>4768</v>
      </c>
      <c r="I486" s="116">
        <v>915</v>
      </c>
      <c r="J486" s="244">
        <v>44586</v>
      </c>
      <c r="K486" s="245" t="s">
        <v>221</v>
      </c>
      <c r="L486" s="246" t="s">
        <v>207</v>
      </c>
      <c r="M486" s="243">
        <v>43338</v>
      </c>
      <c r="N486" s="242" t="s">
        <v>3055</v>
      </c>
      <c r="O486" s="242" t="s">
        <v>3054</v>
      </c>
      <c r="P486" s="242" t="s">
        <v>1910</v>
      </c>
      <c r="Q486" s="242" t="s">
        <v>332</v>
      </c>
      <c r="R486" s="242" t="s">
        <v>247</v>
      </c>
      <c r="S486" s="119" t="s">
        <v>209</v>
      </c>
      <c r="T486" s="118" t="s">
        <v>3053</v>
      </c>
      <c r="U486" s="115">
        <v>0</v>
      </c>
      <c r="V486" s="115">
        <v>0</v>
      </c>
      <c r="W486" s="115">
        <v>0</v>
      </c>
      <c r="X486" s="115">
        <v>0</v>
      </c>
      <c r="Y486" s="115">
        <v>0</v>
      </c>
      <c r="Z486" s="115">
        <v>0</v>
      </c>
      <c r="AA486" s="115">
        <v>3853</v>
      </c>
      <c r="AB486" s="115">
        <v>0</v>
      </c>
      <c r="AC486" s="114" t="s">
        <v>207</v>
      </c>
    </row>
    <row r="487" spans="1:29" ht="31.5" x14ac:dyDescent="0.25">
      <c r="A487" s="242" t="s">
        <v>3057</v>
      </c>
      <c r="B487" s="242" t="s">
        <v>3056</v>
      </c>
      <c r="C487" s="242" t="s">
        <v>229</v>
      </c>
      <c r="D487" s="242" t="s">
        <v>1254</v>
      </c>
      <c r="E487" s="243">
        <v>43339</v>
      </c>
      <c r="F487" s="243">
        <v>43703</v>
      </c>
      <c r="G487" s="117" t="s">
        <v>207</v>
      </c>
      <c r="H487" s="117" t="s">
        <v>207</v>
      </c>
      <c r="I487" s="117" t="s">
        <v>207</v>
      </c>
      <c r="J487" s="244">
        <v>44586</v>
      </c>
      <c r="K487" s="246" t="s">
        <v>207</v>
      </c>
      <c r="L487" s="246" t="s">
        <v>207</v>
      </c>
      <c r="M487" s="117" t="s">
        <v>207</v>
      </c>
      <c r="N487" s="242" t="s">
        <v>3055</v>
      </c>
      <c r="O487" s="242" t="s">
        <v>3054</v>
      </c>
      <c r="P487" s="242" t="s">
        <v>1910</v>
      </c>
      <c r="Q487" s="242" t="s">
        <v>332</v>
      </c>
      <c r="R487" s="242" t="s">
        <v>247</v>
      </c>
      <c r="S487" s="119" t="s">
        <v>209</v>
      </c>
      <c r="T487" s="118" t="s">
        <v>3053</v>
      </c>
      <c r="U487" s="117" t="s">
        <v>207</v>
      </c>
      <c r="V487" s="115">
        <v>0</v>
      </c>
      <c r="W487" s="115">
        <v>0</v>
      </c>
      <c r="X487" s="115">
        <v>0</v>
      </c>
      <c r="Y487" s="115">
        <v>0</v>
      </c>
      <c r="Z487" s="115">
        <v>0</v>
      </c>
      <c r="AA487" s="115">
        <v>0</v>
      </c>
      <c r="AB487" s="115">
        <v>0</v>
      </c>
      <c r="AC487" s="114" t="s">
        <v>3058</v>
      </c>
    </row>
    <row r="488" spans="1:29" ht="31.5" x14ac:dyDescent="0.25">
      <c r="A488" s="242" t="s">
        <v>3057</v>
      </c>
      <c r="B488" s="242" t="s">
        <v>3056</v>
      </c>
      <c r="C488" s="242" t="s">
        <v>229</v>
      </c>
      <c r="D488" s="242" t="s">
        <v>1254</v>
      </c>
      <c r="E488" s="243">
        <v>43704</v>
      </c>
      <c r="F488" s="243">
        <v>44069</v>
      </c>
      <c r="G488" s="117" t="s">
        <v>207</v>
      </c>
      <c r="H488" s="117" t="s">
        <v>207</v>
      </c>
      <c r="I488" s="117" t="s">
        <v>207</v>
      </c>
      <c r="J488" s="244">
        <v>44586</v>
      </c>
      <c r="K488" s="246" t="s">
        <v>207</v>
      </c>
      <c r="L488" s="246" t="s">
        <v>207</v>
      </c>
      <c r="M488" s="117" t="s">
        <v>207</v>
      </c>
      <c r="N488" s="242" t="s">
        <v>3055</v>
      </c>
      <c r="O488" s="242" t="s">
        <v>3054</v>
      </c>
      <c r="P488" s="242" t="s">
        <v>1910</v>
      </c>
      <c r="Q488" s="242" t="s">
        <v>332</v>
      </c>
      <c r="R488" s="242" t="s">
        <v>247</v>
      </c>
      <c r="S488" s="119" t="s">
        <v>209</v>
      </c>
      <c r="T488" s="118" t="s">
        <v>3053</v>
      </c>
      <c r="U488" s="117" t="s">
        <v>207</v>
      </c>
      <c r="V488" s="115">
        <v>0</v>
      </c>
      <c r="W488" s="115">
        <v>0</v>
      </c>
      <c r="X488" s="115">
        <v>0</v>
      </c>
      <c r="Y488" s="115">
        <v>0</v>
      </c>
      <c r="Z488" s="115">
        <v>0</v>
      </c>
      <c r="AA488" s="115">
        <v>0</v>
      </c>
      <c r="AB488" s="115">
        <v>0</v>
      </c>
      <c r="AC488" s="114" t="s">
        <v>3052</v>
      </c>
    </row>
    <row r="489" spans="1:29" x14ac:dyDescent="0.25">
      <c r="A489" s="242" t="s">
        <v>2935</v>
      </c>
      <c r="B489" s="242" t="s">
        <v>2930</v>
      </c>
      <c r="C489" s="242" t="s">
        <v>229</v>
      </c>
      <c r="D489" s="242" t="s">
        <v>1254</v>
      </c>
      <c r="E489" s="243">
        <v>42629</v>
      </c>
      <c r="F489" s="243">
        <v>42993</v>
      </c>
      <c r="G489" s="242">
        <v>2017</v>
      </c>
      <c r="H489" s="116">
        <v>339615</v>
      </c>
      <c r="I489" s="116">
        <v>35796</v>
      </c>
      <c r="J489" s="244">
        <v>44586</v>
      </c>
      <c r="K489" s="245" t="s">
        <v>221</v>
      </c>
      <c r="L489" s="246" t="s">
        <v>207</v>
      </c>
      <c r="M489" s="243">
        <v>42993</v>
      </c>
      <c r="N489" s="242" t="s">
        <v>2929</v>
      </c>
      <c r="O489" s="242" t="s">
        <v>2928</v>
      </c>
      <c r="P489" s="242" t="s">
        <v>1272</v>
      </c>
      <c r="Q489" s="242" t="s">
        <v>492</v>
      </c>
      <c r="R489" s="242" t="s">
        <v>210</v>
      </c>
      <c r="S489" s="124" t="s">
        <v>2927</v>
      </c>
      <c r="T489" s="118" t="s">
        <v>2926</v>
      </c>
      <c r="U489" s="115">
        <v>0</v>
      </c>
      <c r="V489" s="115">
        <v>100000</v>
      </c>
      <c r="W489" s="115">
        <v>0</v>
      </c>
      <c r="X489" s="115">
        <v>0</v>
      </c>
      <c r="Y489" s="115">
        <v>0</v>
      </c>
      <c r="Z489" s="115">
        <v>0</v>
      </c>
      <c r="AA489" s="115">
        <v>0</v>
      </c>
      <c r="AB489" s="115">
        <v>0</v>
      </c>
      <c r="AC489" s="114" t="s">
        <v>2934</v>
      </c>
    </row>
    <row r="490" spans="1:29" x14ac:dyDescent="0.25">
      <c r="A490" s="242" t="s">
        <v>2933</v>
      </c>
      <c r="B490" s="242" t="s">
        <v>2930</v>
      </c>
      <c r="C490" s="242" t="s">
        <v>229</v>
      </c>
      <c r="D490" s="242" t="s">
        <v>1254</v>
      </c>
      <c r="E490" s="243">
        <v>42994</v>
      </c>
      <c r="F490" s="243">
        <v>43358</v>
      </c>
      <c r="G490" s="242">
        <v>2018</v>
      </c>
      <c r="H490" s="116">
        <v>178528</v>
      </c>
      <c r="I490" s="116">
        <v>18817</v>
      </c>
      <c r="J490" s="244">
        <v>44586</v>
      </c>
      <c r="K490" s="245" t="s">
        <v>221</v>
      </c>
      <c r="L490" s="246" t="s">
        <v>207</v>
      </c>
      <c r="M490" s="243">
        <v>43358</v>
      </c>
      <c r="N490" s="242" t="s">
        <v>2929</v>
      </c>
      <c r="O490" s="242" t="s">
        <v>2928</v>
      </c>
      <c r="P490" s="242" t="s">
        <v>1272</v>
      </c>
      <c r="Q490" s="242" t="s">
        <v>492</v>
      </c>
      <c r="R490" s="242" t="s">
        <v>210</v>
      </c>
      <c r="S490" s="124" t="s">
        <v>2927</v>
      </c>
      <c r="T490" s="118" t="s">
        <v>2926</v>
      </c>
      <c r="U490" s="115">
        <v>0</v>
      </c>
      <c r="V490" s="115">
        <v>248989</v>
      </c>
      <c r="W490" s="115">
        <v>0</v>
      </c>
      <c r="X490" s="115">
        <v>0</v>
      </c>
      <c r="Y490" s="115">
        <v>0</v>
      </c>
      <c r="Z490" s="115">
        <v>0</v>
      </c>
      <c r="AA490" s="115">
        <v>0</v>
      </c>
      <c r="AB490" s="115">
        <v>0</v>
      </c>
      <c r="AC490" s="114" t="s">
        <v>2932</v>
      </c>
    </row>
    <row r="491" spans="1:29" ht="31.5" x14ac:dyDescent="0.25">
      <c r="A491" s="242" t="s">
        <v>2931</v>
      </c>
      <c r="B491" s="242" t="s">
        <v>2930</v>
      </c>
      <c r="C491" s="242" t="s">
        <v>229</v>
      </c>
      <c r="D491" s="242" t="s">
        <v>1254</v>
      </c>
      <c r="E491" s="243">
        <v>43359</v>
      </c>
      <c r="F491" s="243">
        <v>43723</v>
      </c>
      <c r="G491" s="117" t="s">
        <v>207</v>
      </c>
      <c r="H491" s="117" t="s">
        <v>207</v>
      </c>
      <c r="I491" s="117" t="s">
        <v>207</v>
      </c>
      <c r="J491" s="244">
        <v>44586</v>
      </c>
      <c r="K491" s="246" t="s">
        <v>207</v>
      </c>
      <c r="L491" s="246" t="s">
        <v>207</v>
      </c>
      <c r="M491" s="117" t="s">
        <v>207</v>
      </c>
      <c r="N491" s="242" t="s">
        <v>2929</v>
      </c>
      <c r="O491" s="242" t="s">
        <v>2928</v>
      </c>
      <c r="P491" s="242" t="s">
        <v>1272</v>
      </c>
      <c r="Q491" s="242" t="s">
        <v>492</v>
      </c>
      <c r="R491" s="242" t="s">
        <v>210</v>
      </c>
      <c r="S491" s="124" t="s">
        <v>2927</v>
      </c>
      <c r="T491" s="118" t="s">
        <v>2926</v>
      </c>
      <c r="U491" s="117" t="s">
        <v>207</v>
      </c>
      <c r="V491" s="115">
        <v>0</v>
      </c>
      <c r="W491" s="115">
        <v>0</v>
      </c>
      <c r="X491" s="115">
        <v>0</v>
      </c>
      <c r="Y491" s="115">
        <v>0</v>
      </c>
      <c r="Z491" s="115">
        <v>0</v>
      </c>
      <c r="AA491" s="115">
        <v>0</v>
      </c>
      <c r="AB491" s="115">
        <v>0</v>
      </c>
      <c r="AC491" s="114" t="s">
        <v>2925</v>
      </c>
    </row>
    <row r="492" spans="1:29" x14ac:dyDescent="0.25">
      <c r="A492" s="242" t="s">
        <v>1780</v>
      </c>
      <c r="B492" s="242" t="s">
        <v>1779</v>
      </c>
      <c r="C492" s="242" t="s">
        <v>503</v>
      </c>
      <c r="D492" s="242" t="s">
        <v>1254</v>
      </c>
      <c r="E492" s="244">
        <v>44361</v>
      </c>
      <c r="F492" s="244">
        <v>44379</v>
      </c>
      <c r="G492" s="242">
        <v>2021</v>
      </c>
      <c r="H492" s="116">
        <v>85100</v>
      </c>
      <c r="I492" s="117" t="s">
        <v>207</v>
      </c>
      <c r="J492" s="244">
        <v>44586</v>
      </c>
      <c r="K492" s="245" t="s">
        <v>221</v>
      </c>
      <c r="L492" s="246" t="s">
        <v>207</v>
      </c>
      <c r="M492" s="244">
        <v>44379</v>
      </c>
      <c r="N492" s="242" t="s">
        <v>1778</v>
      </c>
      <c r="O492" s="242" t="s">
        <v>1386</v>
      </c>
      <c r="P492" s="242" t="s">
        <v>1258</v>
      </c>
      <c r="Q492" s="242" t="s">
        <v>500</v>
      </c>
      <c r="R492" s="242" t="s">
        <v>210</v>
      </c>
      <c r="S492" s="119" t="s">
        <v>209</v>
      </c>
      <c r="T492" s="118" t="s">
        <v>1777</v>
      </c>
      <c r="U492" s="117" t="s">
        <v>207</v>
      </c>
      <c r="V492" s="115">
        <v>0</v>
      </c>
      <c r="W492" s="115">
        <v>0</v>
      </c>
      <c r="X492" s="115">
        <v>0</v>
      </c>
      <c r="Y492" s="115">
        <v>0</v>
      </c>
      <c r="Z492" s="115">
        <v>0</v>
      </c>
      <c r="AA492" s="115">
        <v>44080</v>
      </c>
      <c r="AB492" s="115">
        <v>0</v>
      </c>
      <c r="AC492" s="114" t="s">
        <v>207</v>
      </c>
    </row>
    <row r="493" spans="1:29" ht="31.5" x14ac:dyDescent="0.25">
      <c r="A493" s="242" t="s">
        <v>2457</v>
      </c>
      <c r="B493" s="242" t="s">
        <v>2450</v>
      </c>
      <c r="C493" s="242" t="s">
        <v>229</v>
      </c>
      <c r="D493" s="242" t="s">
        <v>1254</v>
      </c>
      <c r="E493" s="243">
        <v>43258</v>
      </c>
      <c r="F493" s="243">
        <v>43622</v>
      </c>
      <c r="G493" s="246" t="s">
        <v>207</v>
      </c>
      <c r="H493" s="246" t="s">
        <v>207</v>
      </c>
      <c r="I493" s="246" t="s">
        <v>207</v>
      </c>
      <c r="J493" s="244">
        <v>44572</v>
      </c>
      <c r="K493" s="246" t="s">
        <v>207</v>
      </c>
      <c r="L493" s="246" t="s">
        <v>207</v>
      </c>
      <c r="M493" s="246" t="s">
        <v>207</v>
      </c>
      <c r="N493" s="242" t="s">
        <v>2449</v>
      </c>
      <c r="O493" s="242" t="s">
        <v>2448</v>
      </c>
      <c r="P493" s="242" t="s">
        <v>255</v>
      </c>
      <c r="Q493" s="242" t="s">
        <v>2096</v>
      </c>
      <c r="R493" s="242" t="s">
        <v>247</v>
      </c>
      <c r="S493" s="119" t="s">
        <v>209</v>
      </c>
      <c r="T493" s="118" t="s">
        <v>2447</v>
      </c>
      <c r="U493" s="117" t="s">
        <v>207</v>
      </c>
      <c r="V493" s="115">
        <v>0</v>
      </c>
      <c r="W493" s="115">
        <v>0</v>
      </c>
      <c r="X493" s="130">
        <v>0</v>
      </c>
      <c r="Y493" s="130">
        <v>0</v>
      </c>
      <c r="Z493" s="130">
        <v>0</v>
      </c>
      <c r="AA493" s="115">
        <v>0</v>
      </c>
      <c r="AB493" s="130">
        <v>0</v>
      </c>
      <c r="AC493" s="114" t="s">
        <v>2456</v>
      </c>
    </row>
    <row r="494" spans="1:29" x14ac:dyDescent="0.25">
      <c r="A494" s="242" t="s">
        <v>2455</v>
      </c>
      <c r="B494" s="242" t="s">
        <v>2450</v>
      </c>
      <c r="C494" s="242" t="s">
        <v>229</v>
      </c>
      <c r="D494" s="242" t="s">
        <v>1254</v>
      </c>
      <c r="E494" s="243">
        <v>43623</v>
      </c>
      <c r="F494" s="243">
        <v>43988</v>
      </c>
      <c r="G494" s="242">
        <v>2020</v>
      </c>
      <c r="H494" s="116">
        <v>134026</v>
      </c>
      <c r="I494" s="117">
        <v>14180</v>
      </c>
      <c r="J494" s="244">
        <v>44572</v>
      </c>
      <c r="K494" s="245" t="s">
        <v>221</v>
      </c>
      <c r="L494" s="246" t="s">
        <v>207</v>
      </c>
      <c r="M494" s="243">
        <v>43988</v>
      </c>
      <c r="N494" s="242" t="s">
        <v>2449</v>
      </c>
      <c r="O494" s="242" t="s">
        <v>2448</v>
      </c>
      <c r="P494" s="242" t="s">
        <v>255</v>
      </c>
      <c r="Q494" s="242" t="s">
        <v>2096</v>
      </c>
      <c r="R494" s="242" t="s">
        <v>247</v>
      </c>
      <c r="S494" s="119" t="s">
        <v>209</v>
      </c>
      <c r="T494" s="118" t="s">
        <v>2447</v>
      </c>
      <c r="U494" s="115">
        <v>0</v>
      </c>
      <c r="V494" s="115">
        <v>41525</v>
      </c>
      <c r="W494" s="115">
        <v>0</v>
      </c>
      <c r="X494" s="130">
        <v>0</v>
      </c>
      <c r="Y494" s="130">
        <v>0</v>
      </c>
      <c r="Z494" s="130">
        <v>0</v>
      </c>
      <c r="AA494" s="115">
        <v>0</v>
      </c>
      <c r="AB494" s="130">
        <v>78321</v>
      </c>
      <c r="AC494" s="114" t="s">
        <v>2454</v>
      </c>
    </row>
    <row r="495" spans="1:29" x14ac:dyDescent="0.25">
      <c r="A495" s="242" t="s">
        <v>4446</v>
      </c>
      <c r="B495" s="242" t="s">
        <v>4442</v>
      </c>
      <c r="C495" s="242" t="s">
        <v>217</v>
      </c>
      <c r="D495" s="242" t="s">
        <v>1254</v>
      </c>
      <c r="E495" s="243">
        <v>43922</v>
      </c>
      <c r="F495" s="243">
        <v>44286</v>
      </c>
      <c r="G495" s="242">
        <v>2021</v>
      </c>
      <c r="H495" s="116">
        <v>23856</v>
      </c>
      <c r="I495" s="117" t="s">
        <v>207</v>
      </c>
      <c r="J495" s="244">
        <v>44551</v>
      </c>
      <c r="K495" s="245" t="s">
        <v>215</v>
      </c>
      <c r="L495" s="244">
        <v>44873</v>
      </c>
      <c r="M495" s="243">
        <v>44286</v>
      </c>
      <c r="N495" s="242" t="s">
        <v>4441</v>
      </c>
      <c r="O495" s="242" t="s">
        <v>4444</v>
      </c>
      <c r="P495" s="242" t="s">
        <v>1258</v>
      </c>
      <c r="Q495" s="242" t="s">
        <v>332</v>
      </c>
      <c r="R495" s="242" t="s">
        <v>247</v>
      </c>
      <c r="S495" s="119" t="s">
        <v>209</v>
      </c>
      <c r="T495" s="118" t="s">
        <v>4439</v>
      </c>
      <c r="U495" s="117" t="s">
        <v>207</v>
      </c>
      <c r="V495" s="115">
        <v>0</v>
      </c>
      <c r="W495" s="115">
        <v>0</v>
      </c>
      <c r="X495" s="115">
        <v>0</v>
      </c>
      <c r="Y495" s="115">
        <v>0</v>
      </c>
      <c r="Z495" s="115">
        <v>0</v>
      </c>
      <c r="AA495" s="115">
        <v>0</v>
      </c>
      <c r="AB495" s="115">
        <v>0</v>
      </c>
      <c r="AC495" s="114" t="s">
        <v>207</v>
      </c>
    </row>
    <row r="496" spans="1:29" x14ac:dyDescent="0.25">
      <c r="A496" s="242" t="s">
        <v>4265</v>
      </c>
      <c r="B496" s="242" t="s">
        <v>4262</v>
      </c>
      <c r="C496" s="242" t="s">
        <v>217</v>
      </c>
      <c r="D496" s="242" t="s">
        <v>1254</v>
      </c>
      <c r="E496" s="243">
        <v>43862</v>
      </c>
      <c r="F496" s="243">
        <v>44227</v>
      </c>
      <c r="G496" s="242">
        <v>2021</v>
      </c>
      <c r="H496" s="116">
        <v>16737</v>
      </c>
      <c r="I496" s="117" t="s">
        <v>207</v>
      </c>
      <c r="J496" s="244">
        <v>44551</v>
      </c>
      <c r="K496" s="245" t="s">
        <v>215</v>
      </c>
      <c r="L496" s="244">
        <v>44796</v>
      </c>
      <c r="M496" s="244">
        <v>44227</v>
      </c>
      <c r="N496" s="242" t="s">
        <v>4261</v>
      </c>
      <c r="O496" s="242" t="s">
        <v>4260</v>
      </c>
      <c r="P496" s="242" t="s">
        <v>267</v>
      </c>
      <c r="Q496" s="242" t="s">
        <v>855</v>
      </c>
      <c r="R496" s="242" t="s">
        <v>247</v>
      </c>
      <c r="S496" s="119" t="s">
        <v>209</v>
      </c>
      <c r="T496" s="118" t="s">
        <v>4259</v>
      </c>
      <c r="U496" s="117" t="s">
        <v>207</v>
      </c>
      <c r="V496" s="115">
        <v>0</v>
      </c>
      <c r="W496" s="115">
        <v>0</v>
      </c>
      <c r="X496" s="115">
        <v>0</v>
      </c>
      <c r="Y496" s="115">
        <v>0</v>
      </c>
      <c r="Z496" s="115">
        <v>0</v>
      </c>
      <c r="AA496" s="115">
        <v>0</v>
      </c>
      <c r="AB496" s="115">
        <v>16737</v>
      </c>
      <c r="AC496" s="114" t="s">
        <v>207</v>
      </c>
    </row>
    <row r="497" spans="1:29" x14ac:dyDescent="0.25">
      <c r="A497" s="242" t="s">
        <v>3988</v>
      </c>
      <c r="B497" s="242" t="s">
        <v>3985</v>
      </c>
      <c r="C497" s="242" t="s">
        <v>229</v>
      </c>
      <c r="D497" s="242" t="s">
        <v>1254</v>
      </c>
      <c r="E497" s="243">
        <v>43344</v>
      </c>
      <c r="F497" s="243">
        <v>43708</v>
      </c>
      <c r="G497" s="242">
        <v>2019</v>
      </c>
      <c r="H497" s="116">
        <v>10201</v>
      </c>
      <c r="I497" s="116">
        <v>1963</v>
      </c>
      <c r="J497" s="244">
        <v>44551</v>
      </c>
      <c r="K497" s="245" t="s">
        <v>221</v>
      </c>
      <c r="L497" s="246" t="s">
        <v>207</v>
      </c>
      <c r="M497" s="243">
        <v>43708</v>
      </c>
      <c r="N497" s="242" t="s">
        <v>3984</v>
      </c>
      <c r="O497" s="242" t="s">
        <v>3983</v>
      </c>
      <c r="P497" s="242" t="s">
        <v>255</v>
      </c>
      <c r="Q497" s="242" t="s">
        <v>279</v>
      </c>
      <c r="R497" s="242" t="s">
        <v>247</v>
      </c>
      <c r="S497" s="119" t="s">
        <v>209</v>
      </c>
      <c r="T497" s="118" t="s">
        <v>3982</v>
      </c>
      <c r="U497" s="115">
        <v>0</v>
      </c>
      <c r="V497" s="115">
        <v>0</v>
      </c>
      <c r="W497" s="115">
        <v>7116</v>
      </c>
      <c r="X497" s="115">
        <v>0</v>
      </c>
      <c r="Y497" s="115">
        <v>0</v>
      </c>
      <c r="Z497" s="115">
        <v>0</v>
      </c>
      <c r="AA497" s="115">
        <v>1122</v>
      </c>
      <c r="AB497" s="115">
        <v>0</v>
      </c>
      <c r="AC497" s="114" t="s">
        <v>3987</v>
      </c>
    </row>
    <row r="498" spans="1:29" x14ac:dyDescent="0.25">
      <c r="A498" s="242" t="s">
        <v>3986</v>
      </c>
      <c r="B498" s="242" t="s">
        <v>3985</v>
      </c>
      <c r="C498" s="242" t="s">
        <v>229</v>
      </c>
      <c r="D498" s="242" t="s">
        <v>1254</v>
      </c>
      <c r="E498" s="243">
        <v>43709</v>
      </c>
      <c r="F498" s="243">
        <v>44074</v>
      </c>
      <c r="G498" s="242">
        <v>2020</v>
      </c>
      <c r="H498" s="116">
        <v>26029</v>
      </c>
      <c r="I498" s="116">
        <v>5008</v>
      </c>
      <c r="J498" s="244">
        <v>44551</v>
      </c>
      <c r="K498" s="245" t="s">
        <v>221</v>
      </c>
      <c r="L498" s="246" t="s">
        <v>207</v>
      </c>
      <c r="M498" s="243">
        <v>44074</v>
      </c>
      <c r="N498" s="242" t="s">
        <v>3984</v>
      </c>
      <c r="O498" s="242" t="s">
        <v>3983</v>
      </c>
      <c r="P498" s="242" t="s">
        <v>255</v>
      </c>
      <c r="Q498" s="242" t="s">
        <v>279</v>
      </c>
      <c r="R498" s="242" t="s">
        <v>247</v>
      </c>
      <c r="S498" s="119" t="s">
        <v>209</v>
      </c>
      <c r="T498" s="118" t="s">
        <v>3982</v>
      </c>
      <c r="U498" s="115">
        <v>0</v>
      </c>
      <c r="V498" s="115">
        <v>0</v>
      </c>
      <c r="W498" s="115">
        <v>18925</v>
      </c>
      <c r="X498" s="115">
        <v>0</v>
      </c>
      <c r="Y498" s="115">
        <v>0</v>
      </c>
      <c r="Z498" s="115">
        <v>0</v>
      </c>
      <c r="AA498" s="115">
        <v>0</v>
      </c>
      <c r="AB498" s="115">
        <v>2096</v>
      </c>
      <c r="AC498" s="114" t="s">
        <v>3981</v>
      </c>
    </row>
    <row r="499" spans="1:29" x14ac:dyDescent="0.25">
      <c r="A499" s="242" t="s">
        <v>3801</v>
      </c>
      <c r="B499" s="242" t="s">
        <v>3798</v>
      </c>
      <c r="C499" s="242" t="s">
        <v>217</v>
      </c>
      <c r="D499" s="242" t="s">
        <v>1254</v>
      </c>
      <c r="E499" s="243">
        <v>43556</v>
      </c>
      <c r="F499" s="243">
        <v>43921</v>
      </c>
      <c r="G499" s="242">
        <v>2020</v>
      </c>
      <c r="H499" s="116">
        <v>16889</v>
      </c>
      <c r="I499" s="117" t="s">
        <v>207</v>
      </c>
      <c r="J499" s="244">
        <v>44551</v>
      </c>
      <c r="K499" s="245" t="s">
        <v>215</v>
      </c>
      <c r="L499" s="244">
        <v>44887</v>
      </c>
      <c r="M499" s="243">
        <v>43921</v>
      </c>
      <c r="N499" s="242" t="s">
        <v>1074</v>
      </c>
      <c r="O499" s="242" t="s">
        <v>1074</v>
      </c>
      <c r="P499" s="242" t="s">
        <v>1610</v>
      </c>
      <c r="Q499" s="242" t="s">
        <v>855</v>
      </c>
      <c r="R499" s="242" t="s">
        <v>247</v>
      </c>
      <c r="S499" s="119" t="s">
        <v>209</v>
      </c>
      <c r="T499" s="118" t="s">
        <v>3797</v>
      </c>
      <c r="U499" s="117" t="s">
        <v>207</v>
      </c>
      <c r="V499" s="115">
        <v>0</v>
      </c>
      <c r="W499" s="115">
        <v>0</v>
      </c>
      <c r="X499" s="115">
        <v>0</v>
      </c>
      <c r="Y499" s="115">
        <v>0</v>
      </c>
      <c r="Z499" s="115">
        <v>0</v>
      </c>
      <c r="AA499" s="115">
        <v>9419</v>
      </c>
      <c r="AB499" s="115">
        <v>7470</v>
      </c>
      <c r="AC499" s="114" t="s">
        <v>207</v>
      </c>
    </row>
    <row r="500" spans="1:29" x14ac:dyDescent="0.25">
      <c r="A500" s="242" t="s">
        <v>3800</v>
      </c>
      <c r="B500" s="242" t="s">
        <v>3798</v>
      </c>
      <c r="C500" s="242" t="s">
        <v>217</v>
      </c>
      <c r="D500" s="242" t="s">
        <v>1254</v>
      </c>
      <c r="E500" s="243">
        <v>43922</v>
      </c>
      <c r="F500" s="243">
        <v>44286</v>
      </c>
      <c r="G500" s="242">
        <v>2021</v>
      </c>
      <c r="H500" s="116">
        <v>15581</v>
      </c>
      <c r="I500" s="117" t="s">
        <v>207</v>
      </c>
      <c r="J500" s="244">
        <v>44551</v>
      </c>
      <c r="K500" s="245" t="s">
        <v>215</v>
      </c>
      <c r="L500" s="244">
        <v>44887</v>
      </c>
      <c r="M500" s="243">
        <v>44286</v>
      </c>
      <c r="N500" s="242" t="s">
        <v>1074</v>
      </c>
      <c r="O500" s="242" t="s">
        <v>1074</v>
      </c>
      <c r="P500" s="242" t="s">
        <v>1610</v>
      </c>
      <c r="Q500" s="242" t="s">
        <v>855</v>
      </c>
      <c r="R500" s="242" t="s">
        <v>247</v>
      </c>
      <c r="S500" s="119" t="s">
        <v>209</v>
      </c>
      <c r="T500" s="118" t="s">
        <v>3797</v>
      </c>
      <c r="U500" s="117" t="s">
        <v>207</v>
      </c>
      <c r="V500" s="115">
        <v>0</v>
      </c>
      <c r="W500" s="115">
        <v>0</v>
      </c>
      <c r="X500" s="115">
        <v>0</v>
      </c>
      <c r="Y500" s="115">
        <v>0</v>
      </c>
      <c r="Z500" s="115">
        <v>0</v>
      </c>
      <c r="AA500" s="115">
        <v>4393</v>
      </c>
      <c r="AB500" s="115">
        <v>5500</v>
      </c>
      <c r="AC500" s="114" t="s">
        <v>207</v>
      </c>
    </row>
    <row r="501" spans="1:29" x14ac:dyDescent="0.25">
      <c r="A501" s="242" t="s">
        <v>3684</v>
      </c>
      <c r="B501" s="242" t="s">
        <v>3682</v>
      </c>
      <c r="C501" s="242" t="s">
        <v>217</v>
      </c>
      <c r="D501" s="242" t="s">
        <v>1254</v>
      </c>
      <c r="E501" s="243">
        <v>43799</v>
      </c>
      <c r="F501" s="243">
        <v>44164</v>
      </c>
      <c r="G501" s="242">
        <v>2020</v>
      </c>
      <c r="H501" s="116">
        <v>14662</v>
      </c>
      <c r="I501" s="117" t="s">
        <v>207</v>
      </c>
      <c r="J501" s="244">
        <v>44551</v>
      </c>
      <c r="K501" s="245" t="s">
        <v>215</v>
      </c>
      <c r="L501" s="244">
        <v>44817</v>
      </c>
      <c r="M501" s="243">
        <v>44164</v>
      </c>
      <c r="N501" s="242" t="s">
        <v>487</v>
      </c>
      <c r="O501" s="242" t="s">
        <v>3681</v>
      </c>
      <c r="P501" s="242" t="s">
        <v>220</v>
      </c>
      <c r="Q501" s="242" t="s">
        <v>279</v>
      </c>
      <c r="R501" s="242" t="s">
        <v>247</v>
      </c>
      <c r="S501" s="119" t="s">
        <v>209</v>
      </c>
      <c r="T501" s="118" t="s">
        <v>3680</v>
      </c>
      <c r="U501" s="117" t="s">
        <v>207</v>
      </c>
      <c r="V501" s="115">
        <v>0</v>
      </c>
      <c r="W501" s="115">
        <v>0</v>
      </c>
      <c r="X501" s="115">
        <v>0</v>
      </c>
      <c r="Y501" s="115">
        <v>0</v>
      </c>
      <c r="Z501" s="115">
        <v>0</v>
      </c>
      <c r="AA501" s="115">
        <v>0</v>
      </c>
      <c r="AB501" s="115">
        <v>14662</v>
      </c>
      <c r="AC501" s="114" t="s">
        <v>207</v>
      </c>
    </row>
    <row r="502" spans="1:29" x14ac:dyDescent="0.25">
      <c r="A502" s="242" t="s">
        <v>3377</v>
      </c>
      <c r="B502" s="242" t="s">
        <v>3375</v>
      </c>
      <c r="C502" s="242" t="s">
        <v>217</v>
      </c>
      <c r="D502" s="242" t="s">
        <v>1254</v>
      </c>
      <c r="E502" s="243">
        <v>43796</v>
      </c>
      <c r="F502" s="243">
        <v>44161</v>
      </c>
      <c r="G502" s="242">
        <v>2020</v>
      </c>
      <c r="H502" s="116">
        <v>10957</v>
      </c>
      <c r="I502" s="117" t="s">
        <v>207</v>
      </c>
      <c r="J502" s="244">
        <v>44551</v>
      </c>
      <c r="K502" s="245" t="s">
        <v>215</v>
      </c>
      <c r="L502" s="244">
        <v>44768</v>
      </c>
      <c r="M502" s="243">
        <v>44161</v>
      </c>
      <c r="N502" s="242" t="s">
        <v>468</v>
      </c>
      <c r="O502" s="242" t="s">
        <v>3374</v>
      </c>
      <c r="P502" s="242" t="s">
        <v>220</v>
      </c>
      <c r="Q502" s="242" t="s">
        <v>279</v>
      </c>
      <c r="R502" s="242" t="s">
        <v>247</v>
      </c>
      <c r="S502" s="119" t="s">
        <v>209</v>
      </c>
      <c r="T502" s="118" t="s">
        <v>3373</v>
      </c>
      <c r="U502" s="117" t="s">
        <v>207</v>
      </c>
      <c r="V502" s="115">
        <v>0</v>
      </c>
      <c r="W502" s="115">
        <v>0</v>
      </c>
      <c r="X502" s="115">
        <v>0</v>
      </c>
      <c r="Y502" s="115">
        <v>0</v>
      </c>
      <c r="Z502" s="115">
        <v>0</v>
      </c>
      <c r="AA502" s="115">
        <v>0</v>
      </c>
      <c r="AB502" s="115">
        <v>10957</v>
      </c>
      <c r="AC502" s="114" t="s">
        <v>207</v>
      </c>
    </row>
    <row r="503" spans="1:29" x14ac:dyDescent="0.25">
      <c r="A503" s="242" t="s">
        <v>3273</v>
      </c>
      <c r="B503" s="242" t="s">
        <v>3272</v>
      </c>
      <c r="C503" s="242" t="s">
        <v>229</v>
      </c>
      <c r="D503" s="242" t="s">
        <v>1254</v>
      </c>
      <c r="E503" s="243">
        <v>43732</v>
      </c>
      <c r="F503" s="243">
        <v>44097</v>
      </c>
      <c r="G503" s="242">
        <v>2020</v>
      </c>
      <c r="H503" s="116">
        <v>73394</v>
      </c>
      <c r="I503" s="116">
        <v>14119</v>
      </c>
      <c r="J503" s="244">
        <v>44551</v>
      </c>
      <c r="K503" s="245" t="s">
        <v>221</v>
      </c>
      <c r="L503" s="246" t="s">
        <v>207</v>
      </c>
      <c r="M503" s="243">
        <v>44097</v>
      </c>
      <c r="N503" s="242" t="s">
        <v>3271</v>
      </c>
      <c r="O503" s="242" t="s">
        <v>2756</v>
      </c>
      <c r="P503" s="242" t="s">
        <v>255</v>
      </c>
      <c r="Q503" s="242" t="s">
        <v>461</v>
      </c>
      <c r="R503" s="242" t="s">
        <v>247</v>
      </c>
      <c r="S503" s="119" t="s">
        <v>209</v>
      </c>
      <c r="T503" s="118" t="s">
        <v>3270</v>
      </c>
      <c r="U503" s="115">
        <v>0</v>
      </c>
      <c r="V503" s="115">
        <v>0</v>
      </c>
      <c r="W503" s="115">
        <v>0</v>
      </c>
      <c r="X503" s="115">
        <v>0</v>
      </c>
      <c r="Y503" s="115">
        <v>0</v>
      </c>
      <c r="Z503" s="115">
        <v>0</v>
      </c>
      <c r="AA503" s="115">
        <v>59275</v>
      </c>
      <c r="AB503" s="115">
        <v>0</v>
      </c>
      <c r="AC503" s="114" t="s">
        <v>207</v>
      </c>
    </row>
    <row r="504" spans="1:29" x14ac:dyDescent="0.25">
      <c r="A504" s="242" t="s">
        <v>1970</v>
      </c>
      <c r="B504" s="242" t="s">
        <v>1967</v>
      </c>
      <c r="C504" s="242" t="s">
        <v>258</v>
      </c>
      <c r="D504" s="242" t="s">
        <v>1254</v>
      </c>
      <c r="E504" s="244">
        <v>43998</v>
      </c>
      <c r="F504" s="244">
        <v>44362</v>
      </c>
      <c r="G504" s="242">
        <v>2021</v>
      </c>
      <c r="H504" s="116">
        <v>18225</v>
      </c>
      <c r="I504" s="117" t="s">
        <v>207</v>
      </c>
      <c r="J504" s="244">
        <v>44551</v>
      </c>
      <c r="K504" s="245" t="s">
        <v>215</v>
      </c>
      <c r="L504" s="244">
        <v>45272</v>
      </c>
      <c r="M504" s="244">
        <v>44362</v>
      </c>
      <c r="N504" s="242" t="s">
        <v>1966</v>
      </c>
      <c r="O504" s="242" t="s">
        <v>1632</v>
      </c>
      <c r="P504" s="242" t="s">
        <v>1610</v>
      </c>
      <c r="Q504" s="242" t="s">
        <v>288</v>
      </c>
      <c r="R504" s="242" t="s">
        <v>247</v>
      </c>
      <c r="S504" s="119" t="s">
        <v>209</v>
      </c>
      <c r="T504" s="118" t="s">
        <v>1965</v>
      </c>
      <c r="U504" s="117" t="s">
        <v>207</v>
      </c>
      <c r="V504" s="115">
        <v>0</v>
      </c>
      <c r="W504" s="115">
        <v>0</v>
      </c>
      <c r="X504" s="115">
        <v>0</v>
      </c>
      <c r="Y504" s="115">
        <v>0</v>
      </c>
      <c r="Z504" s="115">
        <v>0</v>
      </c>
      <c r="AA504" s="115">
        <v>0</v>
      </c>
      <c r="AB504" s="115">
        <v>18225</v>
      </c>
      <c r="AC504" s="114" t="s">
        <v>207</v>
      </c>
    </row>
    <row r="505" spans="1:29" x14ac:dyDescent="0.25">
      <c r="A505" s="242" t="s">
        <v>1955</v>
      </c>
      <c r="B505" s="242" t="s">
        <v>1952</v>
      </c>
      <c r="C505" s="242" t="s">
        <v>258</v>
      </c>
      <c r="D505" s="242" t="s">
        <v>1254</v>
      </c>
      <c r="E505" s="244">
        <v>43998</v>
      </c>
      <c r="F505" s="244">
        <v>44362</v>
      </c>
      <c r="G505" s="242">
        <v>2021</v>
      </c>
      <c r="H505" s="116">
        <v>12745</v>
      </c>
      <c r="I505" s="117" t="s">
        <v>207</v>
      </c>
      <c r="J505" s="244">
        <v>44551</v>
      </c>
      <c r="K505" s="245" t="s">
        <v>215</v>
      </c>
      <c r="L505" s="244">
        <v>44964</v>
      </c>
      <c r="M505" s="244">
        <v>44362</v>
      </c>
      <c r="N505" s="242" t="s">
        <v>1951</v>
      </c>
      <c r="O505" s="242" t="s">
        <v>1632</v>
      </c>
      <c r="P505" s="242" t="s">
        <v>1610</v>
      </c>
      <c r="Q505" s="242" t="s">
        <v>288</v>
      </c>
      <c r="R505" s="242" t="s">
        <v>247</v>
      </c>
      <c r="S505" s="119" t="s">
        <v>209</v>
      </c>
      <c r="T505" s="118" t="s">
        <v>1950</v>
      </c>
      <c r="U505" s="117" t="s">
        <v>207</v>
      </c>
      <c r="V505" s="115">
        <v>0</v>
      </c>
      <c r="W505" s="115">
        <v>0</v>
      </c>
      <c r="X505" s="115">
        <v>0</v>
      </c>
      <c r="Y505" s="115">
        <v>0</v>
      </c>
      <c r="Z505" s="115">
        <v>0</v>
      </c>
      <c r="AA505" s="115">
        <v>12745</v>
      </c>
      <c r="AB505" s="115">
        <v>0</v>
      </c>
      <c r="AC505" s="114" t="s">
        <v>207</v>
      </c>
    </row>
    <row r="506" spans="1:29" x14ac:dyDescent="0.25">
      <c r="A506" s="242" t="s">
        <v>1936</v>
      </c>
      <c r="B506" s="242" t="s">
        <v>1933</v>
      </c>
      <c r="C506" s="242" t="s">
        <v>258</v>
      </c>
      <c r="D506" s="242" t="s">
        <v>1254</v>
      </c>
      <c r="E506" s="244">
        <v>43998</v>
      </c>
      <c r="F506" s="244">
        <v>44362</v>
      </c>
      <c r="G506" s="242">
        <v>2021</v>
      </c>
      <c r="H506" s="116">
        <v>8285</v>
      </c>
      <c r="I506" s="117" t="s">
        <v>207</v>
      </c>
      <c r="J506" s="244">
        <v>44551</v>
      </c>
      <c r="K506" s="245" t="s">
        <v>215</v>
      </c>
      <c r="L506" s="244">
        <v>44922</v>
      </c>
      <c r="M506" s="244">
        <v>44362</v>
      </c>
      <c r="N506" s="242" t="s">
        <v>1932</v>
      </c>
      <c r="O506" s="242" t="s">
        <v>1632</v>
      </c>
      <c r="P506" s="242" t="s">
        <v>1610</v>
      </c>
      <c r="Q506" s="242" t="s">
        <v>288</v>
      </c>
      <c r="R506" s="242" t="s">
        <v>247</v>
      </c>
      <c r="S506" s="119" t="s">
        <v>209</v>
      </c>
      <c r="T506" s="118" t="s">
        <v>1931</v>
      </c>
      <c r="U506" s="117" t="s">
        <v>207</v>
      </c>
      <c r="V506" s="115">
        <v>0</v>
      </c>
      <c r="W506" s="115">
        <v>0</v>
      </c>
      <c r="X506" s="115">
        <v>0</v>
      </c>
      <c r="Y506" s="115">
        <v>0</v>
      </c>
      <c r="Z506" s="115">
        <v>0</v>
      </c>
      <c r="AA506" s="115">
        <v>8285</v>
      </c>
      <c r="AB506" s="115">
        <v>0</v>
      </c>
      <c r="AC506" s="114" t="s">
        <v>207</v>
      </c>
    </row>
    <row r="507" spans="1:29" x14ac:dyDescent="0.25">
      <c r="A507" s="242" t="s">
        <v>1762</v>
      </c>
      <c r="B507" s="242" t="s">
        <v>1761</v>
      </c>
      <c r="C507" s="242" t="s">
        <v>503</v>
      </c>
      <c r="D507" s="242" t="s">
        <v>1254</v>
      </c>
      <c r="E507" s="244">
        <v>44450</v>
      </c>
      <c r="F507" s="244">
        <v>44452</v>
      </c>
      <c r="G507" s="242">
        <v>2021</v>
      </c>
      <c r="H507" s="116">
        <v>93937</v>
      </c>
      <c r="I507" s="117" t="s">
        <v>207</v>
      </c>
      <c r="J507" s="244">
        <v>44551</v>
      </c>
      <c r="K507" s="245" t="s">
        <v>215</v>
      </c>
      <c r="L507" s="246">
        <v>44859</v>
      </c>
      <c r="M507" s="244">
        <v>44452</v>
      </c>
      <c r="N507" s="242" t="s">
        <v>1760</v>
      </c>
      <c r="O507" s="242" t="s">
        <v>1578</v>
      </c>
      <c r="P507" s="242" t="s">
        <v>1343</v>
      </c>
      <c r="Q507" s="242" t="s">
        <v>500</v>
      </c>
      <c r="R507" s="242" t="s">
        <v>210</v>
      </c>
      <c r="S507" s="119" t="s">
        <v>209</v>
      </c>
      <c r="T507" s="118" t="s">
        <v>1759</v>
      </c>
      <c r="U507" s="117" t="s">
        <v>207</v>
      </c>
      <c r="V507" s="115">
        <v>0</v>
      </c>
      <c r="W507" s="115">
        <v>0</v>
      </c>
      <c r="X507" s="115">
        <v>0</v>
      </c>
      <c r="Y507" s="115">
        <v>0</v>
      </c>
      <c r="Z507" s="115">
        <v>0</v>
      </c>
      <c r="AA507" s="115">
        <v>9327</v>
      </c>
      <c r="AB507" s="115">
        <v>0</v>
      </c>
      <c r="AC507" s="114" t="s">
        <v>207</v>
      </c>
    </row>
    <row r="508" spans="1:29" x14ac:dyDescent="0.25">
      <c r="A508" s="242" t="s">
        <v>4489</v>
      </c>
      <c r="B508" s="242" t="s">
        <v>4487</v>
      </c>
      <c r="C508" s="242" t="s">
        <v>229</v>
      </c>
      <c r="D508" s="242" t="s">
        <v>1254</v>
      </c>
      <c r="E508" s="243">
        <v>43647</v>
      </c>
      <c r="F508" s="243">
        <v>44012</v>
      </c>
      <c r="G508" s="242">
        <v>2020</v>
      </c>
      <c r="H508" s="116">
        <v>7497</v>
      </c>
      <c r="I508" s="116">
        <v>1442</v>
      </c>
      <c r="J508" s="244">
        <v>44537</v>
      </c>
      <c r="K508" s="245" t="s">
        <v>221</v>
      </c>
      <c r="L508" s="246" t="s">
        <v>207</v>
      </c>
      <c r="M508" s="243">
        <v>44012</v>
      </c>
      <c r="N508" s="242" t="s">
        <v>4486</v>
      </c>
      <c r="O508" s="242" t="s">
        <v>3257</v>
      </c>
      <c r="P508" s="242" t="s">
        <v>1272</v>
      </c>
      <c r="Q508" s="242" t="s">
        <v>211</v>
      </c>
      <c r="R508" s="242" t="s">
        <v>210</v>
      </c>
      <c r="S508" s="119" t="s">
        <v>209</v>
      </c>
      <c r="T508" s="118" t="s">
        <v>4485</v>
      </c>
      <c r="U508" s="115">
        <v>0</v>
      </c>
      <c r="V508" s="115">
        <v>0</v>
      </c>
      <c r="W508" s="115">
        <v>0</v>
      </c>
      <c r="X508" s="115">
        <v>0</v>
      </c>
      <c r="Y508" s="115">
        <v>0</v>
      </c>
      <c r="Z508" s="115">
        <v>0</v>
      </c>
      <c r="AA508" s="115">
        <v>6055</v>
      </c>
      <c r="AB508" s="115">
        <v>0</v>
      </c>
      <c r="AC508" s="114" t="s">
        <v>207</v>
      </c>
    </row>
    <row r="509" spans="1:29" x14ac:dyDescent="0.25">
      <c r="A509" s="242" t="s">
        <v>4488</v>
      </c>
      <c r="B509" s="242" t="s">
        <v>4487</v>
      </c>
      <c r="C509" s="242" t="s">
        <v>229</v>
      </c>
      <c r="D509" s="242" t="s">
        <v>1254</v>
      </c>
      <c r="E509" s="243">
        <v>44013</v>
      </c>
      <c r="F509" s="243">
        <v>44377</v>
      </c>
      <c r="G509" s="242">
        <v>2021</v>
      </c>
      <c r="H509" s="116">
        <v>7643</v>
      </c>
      <c r="I509" s="116">
        <v>1470</v>
      </c>
      <c r="J509" s="244">
        <v>44537</v>
      </c>
      <c r="K509" s="245" t="s">
        <v>221</v>
      </c>
      <c r="L509" s="246" t="s">
        <v>207</v>
      </c>
      <c r="M509" s="243">
        <v>44377</v>
      </c>
      <c r="N509" s="242" t="s">
        <v>4486</v>
      </c>
      <c r="O509" s="242" t="s">
        <v>3257</v>
      </c>
      <c r="P509" s="242" t="s">
        <v>1272</v>
      </c>
      <c r="Q509" s="242" t="s">
        <v>211</v>
      </c>
      <c r="R509" s="242" t="s">
        <v>210</v>
      </c>
      <c r="S509" s="119" t="s">
        <v>209</v>
      </c>
      <c r="T509" s="118" t="s">
        <v>4485</v>
      </c>
      <c r="U509" s="115">
        <v>0</v>
      </c>
      <c r="V509" s="115">
        <v>0</v>
      </c>
      <c r="W509" s="115">
        <v>0</v>
      </c>
      <c r="X509" s="115">
        <v>0</v>
      </c>
      <c r="Y509" s="115">
        <v>0</v>
      </c>
      <c r="Z509" s="115">
        <v>0</v>
      </c>
      <c r="AA509" s="115">
        <v>0</v>
      </c>
      <c r="AB509" s="115">
        <v>0</v>
      </c>
      <c r="AC509" s="114" t="s">
        <v>207</v>
      </c>
    </row>
    <row r="510" spans="1:29" x14ac:dyDescent="0.25">
      <c r="A510" s="242" t="s">
        <v>3240</v>
      </c>
      <c r="B510" s="242" t="s">
        <v>3236</v>
      </c>
      <c r="C510" s="242" t="s">
        <v>229</v>
      </c>
      <c r="D510" s="242" t="s">
        <v>1254</v>
      </c>
      <c r="E510" s="243">
        <v>43873</v>
      </c>
      <c r="F510" s="243">
        <v>44238</v>
      </c>
      <c r="G510" s="242">
        <v>2021</v>
      </c>
      <c r="H510" s="116">
        <v>16765</v>
      </c>
      <c r="I510" s="116">
        <v>3226</v>
      </c>
      <c r="J510" s="244">
        <v>44537</v>
      </c>
      <c r="K510" s="245" t="s">
        <v>215</v>
      </c>
      <c r="L510" s="244">
        <v>45454</v>
      </c>
      <c r="M510" s="243">
        <v>44238</v>
      </c>
      <c r="N510" s="242" t="s">
        <v>3235</v>
      </c>
      <c r="O510" s="242" t="s">
        <v>3234</v>
      </c>
      <c r="P510" s="242" t="s">
        <v>1272</v>
      </c>
      <c r="Q510" s="242" t="s">
        <v>398</v>
      </c>
      <c r="R510" s="242" t="s">
        <v>247</v>
      </c>
      <c r="S510" s="119" t="s">
        <v>209</v>
      </c>
      <c r="T510" s="118" t="s">
        <v>3233</v>
      </c>
      <c r="U510" s="115">
        <v>0</v>
      </c>
      <c r="V510" s="115">
        <v>0</v>
      </c>
      <c r="W510" s="115">
        <v>0</v>
      </c>
      <c r="X510" s="115">
        <v>0</v>
      </c>
      <c r="Y510" s="115">
        <v>0</v>
      </c>
      <c r="Z510" s="115">
        <v>0</v>
      </c>
      <c r="AA510" s="115">
        <v>11576</v>
      </c>
      <c r="AB510" s="115">
        <v>1963</v>
      </c>
      <c r="AC510" s="114" t="s">
        <v>207</v>
      </c>
    </row>
    <row r="511" spans="1:29" x14ac:dyDescent="0.25">
      <c r="A511" s="242" t="s">
        <v>2993</v>
      </c>
      <c r="B511" s="242" t="s">
        <v>2992</v>
      </c>
      <c r="C511" s="242" t="s">
        <v>229</v>
      </c>
      <c r="D511" s="242" t="s">
        <v>1254</v>
      </c>
      <c r="E511" s="243">
        <v>43965</v>
      </c>
      <c r="F511" s="243">
        <v>44329</v>
      </c>
      <c r="G511" s="242">
        <v>2021</v>
      </c>
      <c r="H511" s="116">
        <v>16739</v>
      </c>
      <c r="I511" s="116">
        <v>2070</v>
      </c>
      <c r="J511" s="244">
        <v>44537</v>
      </c>
      <c r="K511" s="245" t="s">
        <v>221</v>
      </c>
      <c r="L511" s="246" t="s">
        <v>207</v>
      </c>
      <c r="M511" s="243">
        <v>44329</v>
      </c>
      <c r="N511" s="242" t="s">
        <v>2991</v>
      </c>
      <c r="O511" s="242" t="s">
        <v>2990</v>
      </c>
      <c r="P511" s="242" t="s">
        <v>1272</v>
      </c>
      <c r="Q511" s="242" t="s">
        <v>2989</v>
      </c>
      <c r="R511" s="242" t="s">
        <v>247</v>
      </c>
      <c r="S511" s="119" t="s">
        <v>209</v>
      </c>
      <c r="T511" s="118" t="s">
        <v>2988</v>
      </c>
      <c r="U511" s="115">
        <v>0</v>
      </c>
      <c r="V511" s="115">
        <v>0</v>
      </c>
      <c r="W511" s="115">
        <v>14669</v>
      </c>
      <c r="X511" s="115">
        <v>0</v>
      </c>
      <c r="Y511" s="115">
        <v>0</v>
      </c>
      <c r="Z511" s="115">
        <v>0</v>
      </c>
      <c r="AA511" s="115">
        <v>0</v>
      </c>
      <c r="AB511" s="115">
        <v>0</v>
      </c>
      <c r="AC511" s="114" t="s">
        <v>2987</v>
      </c>
    </row>
    <row r="512" spans="1:29" x14ac:dyDescent="0.25">
      <c r="A512" s="242" t="s">
        <v>2403</v>
      </c>
      <c r="B512" s="242" t="s">
        <v>2400</v>
      </c>
      <c r="C512" s="242" t="s">
        <v>229</v>
      </c>
      <c r="D512" s="242" t="s">
        <v>1254</v>
      </c>
      <c r="E512" s="243">
        <v>43718</v>
      </c>
      <c r="F512" s="243">
        <v>44083</v>
      </c>
      <c r="G512" s="242">
        <v>2020</v>
      </c>
      <c r="H512" s="116">
        <v>9257</v>
      </c>
      <c r="I512" s="116">
        <v>1629</v>
      </c>
      <c r="J512" s="244">
        <v>44537</v>
      </c>
      <c r="K512" s="245" t="s">
        <v>221</v>
      </c>
      <c r="L512" s="246" t="s">
        <v>207</v>
      </c>
      <c r="M512" s="243">
        <v>44083</v>
      </c>
      <c r="N512" s="242" t="s">
        <v>2399</v>
      </c>
      <c r="O512" s="242" t="s">
        <v>2398</v>
      </c>
      <c r="P512" s="242" t="s">
        <v>255</v>
      </c>
      <c r="Q512" s="242" t="s">
        <v>2397</v>
      </c>
      <c r="R512" s="242" t="s">
        <v>247</v>
      </c>
      <c r="S512" s="119" t="s">
        <v>209</v>
      </c>
      <c r="T512" s="118" t="s">
        <v>2396</v>
      </c>
      <c r="U512" s="115">
        <v>0</v>
      </c>
      <c r="V512" s="115">
        <v>0</v>
      </c>
      <c r="W512" s="115">
        <v>0</v>
      </c>
      <c r="X512" s="115">
        <v>0</v>
      </c>
      <c r="Y512" s="115">
        <v>0</v>
      </c>
      <c r="Z512" s="115">
        <v>0</v>
      </c>
      <c r="AA512" s="115">
        <v>0</v>
      </c>
      <c r="AB512" s="115">
        <v>7628</v>
      </c>
      <c r="AC512" s="114" t="s">
        <v>207</v>
      </c>
    </row>
    <row r="513" spans="1:29" x14ac:dyDescent="0.25">
      <c r="A513" s="242" t="s">
        <v>1401</v>
      </c>
      <c r="B513" s="242" t="s">
        <v>1396</v>
      </c>
      <c r="C513" s="242" t="s">
        <v>217</v>
      </c>
      <c r="D513" s="242" t="s">
        <v>1254</v>
      </c>
      <c r="E513" s="243">
        <v>43709</v>
      </c>
      <c r="F513" s="243">
        <v>44074</v>
      </c>
      <c r="G513" s="242">
        <v>2020</v>
      </c>
      <c r="H513" s="116">
        <v>15122</v>
      </c>
      <c r="I513" s="117" t="s">
        <v>207</v>
      </c>
      <c r="J513" s="244">
        <v>44537</v>
      </c>
      <c r="K513" s="245" t="s">
        <v>221</v>
      </c>
      <c r="L513" s="246" t="s">
        <v>207</v>
      </c>
      <c r="M513" s="243">
        <v>44074</v>
      </c>
      <c r="N513" s="242" t="s">
        <v>1395</v>
      </c>
      <c r="O513" s="242" t="s">
        <v>1395</v>
      </c>
      <c r="P513" s="242" t="s">
        <v>220</v>
      </c>
      <c r="Q513" s="242" t="s">
        <v>391</v>
      </c>
      <c r="R513" s="242" t="s">
        <v>247</v>
      </c>
      <c r="S513" s="119" t="s">
        <v>209</v>
      </c>
      <c r="T513" s="118" t="s">
        <v>1394</v>
      </c>
      <c r="U513" s="117" t="s">
        <v>207</v>
      </c>
      <c r="V513" s="115">
        <v>0</v>
      </c>
      <c r="W513" s="115">
        <v>0</v>
      </c>
      <c r="X513" s="115">
        <v>0</v>
      </c>
      <c r="Y513" s="115">
        <v>0</v>
      </c>
      <c r="Z513" s="115">
        <v>0</v>
      </c>
      <c r="AA513" s="115">
        <v>12942</v>
      </c>
      <c r="AB513" s="115">
        <v>0</v>
      </c>
      <c r="AC513" s="114" t="s">
        <v>207</v>
      </c>
    </row>
    <row r="514" spans="1:29" x14ac:dyDescent="0.25">
      <c r="A514" s="242" t="s">
        <v>3898</v>
      </c>
      <c r="B514" s="242" t="s">
        <v>3895</v>
      </c>
      <c r="C514" s="242" t="s">
        <v>258</v>
      </c>
      <c r="D514" s="242" t="s">
        <v>1254</v>
      </c>
      <c r="E514" s="243">
        <v>43831</v>
      </c>
      <c r="F514" s="243">
        <v>44196</v>
      </c>
      <c r="G514" s="242">
        <v>2020</v>
      </c>
      <c r="H514" s="116">
        <v>105538</v>
      </c>
      <c r="I514" s="117" t="s">
        <v>207</v>
      </c>
      <c r="J514" s="244">
        <v>44523</v>
      </c>
      <c r="K514" s="245" t="s">
        <v>215</v>
      </c>
      <c r="L514" s="244">
        <v>44859</v>
      </c>
      <c r="M514" s="243">
        <v>44196</v>
      </c>
      <c r="N514" s="242" t="s">
        <v>3894</v>
      </c>
      <c r="O514" s="242" t="s">
        <v>1565</v>
      </c>
      <c r="P514" s="242" t="s">
        <v>280</v>
      </c>
      <c r="Q514" s="242" t="s">
        <v>461</v>
      </c>
      <c r="R514" s="242" t="s">
        <v>247</v>
      </c>
      <c r="S514" s="119" t="s">
        <v>209</v>
      </c>
      <c r="T514" s="118" t="s">
        <v>3893</v>
      </c>
      <c r="U514" s="117" t="s">
        <v>207</v>
      </c>
      <c r="V514" s="115">
        <v>0</v>
      </c>
      <c r="W514" s="115">
        <v>0</v>
      </c>
      <c r="X514" s="115">
        <v>0</v>
      </c>
      <c r="Y514" s="115">
        <v>0</v>
      </c>
      <c r="Z514" s="115">
        <v>0</v>
      </c>
      <c r="AA514" s="115">
        <v>32414</v>
      </c>
      <c r="AB514" s="115">
        <v>0</v>
      </c>
      <c r="AC514" s="114" t="s">
        <v>207</v>
      </c>
    </row>
    <row r="515" spans="1:29" x14ac:dyDescent="0.25">
      <c r="A515" s="242" t="s">
        <v>2388</v>
      </c>
      <c r="B515" s="242" t="s">
        <v>2387</v>
      </c>
      <c r="C515" s="242" t="s">
        <v>229</v>
      </c>
      <c r="D515" s="242" t="s">
        <v>1254</v>
      </c>
      <c r="E515" s="243">
        <v>43801</v>
      </c>
      <c r="F515" s="243">
        <v>44166</v>
      </c>
      <c r="G515" s="242">
        <v>2020</v>
      </c>
      <c r="H515" s="116">
        <v>24206</v>
      </c>
      <c r="I515" s="116">
        <v>4258</v>
      </c>
      <c r="J515" s="244">
        <v>44523</v>
      </c>
      <c r="K515" s="245" t="s">
        <v>221</v>
      </c>
      <c r="L515" s="246" t="s">
        <v>207</v>
      </c>
      <c r="M515" s="243">
        <v>44166</v>
      </c>
      <c r="N515" s="242" t="s">
        <v>2386</v>
      </c>
      <c r="O515" s="242" t="s">
        <v>2385</v>
      </c>
      <c r="P515" s="242" t="s">
        <v>1272</v>
      </c>
      <c r="Q515" s="242" t="s">
        <v>332</v>
      </c>
      <c r="R515" s="242" t="s">
        <v>247</v>
      </c>
      <c r="S515" s="119" t="s">
        <v>209</v>
      </c>
      <c r="T515" s="118" t="s">
        <v>2384</v>
      </c>
      <c r="U515" s="115">
        <v>0</v>
      </c>
      <c r="V515" s="115">
        <v>0</v>
      </c>
      <c r="W515" s="115">
        <v>0</v>
      </c>
      <c r="X515" s="115">
        <v>0</v>
      </c>
      <c r="Y515" s="115">
        <v>0</v>
      </c>
      <c r="Z515" s="115">
        <v>0</v>
      </c>
      <c r="AA515" s="115">
        <v>2800</v>
      </c>
      <c r="AB515" s="115">
        <v>17148</v>
      </c>
      <c r="AC515" s="114" t="s">
        <v>207</v>
      </c>
    </row>
    <row r="516" spans="1:29" x14ac:dyDescent="0.25">
      <c r="A516" s="242" t="s">
        <v>2269</v>
      </c>
      <c r="B516" s="242" t="s">
        <v>2267</v>
      </c>
      <c r="C516" s="242" t="s">
        <v>217</v>
      </c>
      <c r="D516" s="242" t="s">
        <v>1254</v>
      </c>
      <c r="E516" s="243">
        <v>43983</v>
      </c>
      <c r="F516" s="243">
        <v>44347</v>
      </c>
      <c r="G516" s="242">
        <v>2021</v>
      </c>
      <c r="H516" s="116">
        <v>20205</v>
      </c>
      <c r="I516" s="117" t="s">
        <v>207</v>
      </c>
      <c r="J516" s="244">
        <v>44523</v>
      </c>
      <c r="K516" s="245" t="s">
        <v>215</v>
      </c>
      <c r="L516" s="244">
        <v>44908</v>
      </c>
      <c r="M516" s="243">
        <v>44347</v>
      </c>
      <c r="N516" s="242" t="s">
        <v>2266</v>
      </c>
      <c r="O516" s="242" t="s">
        <v>2265</v>
      </c>
      <c r="P516" s="242" t="s">
        <v>1610</v>
      </c>
      <c r="Q516" s="242" t="s">
        <v>279</v>
      </c>
      <c r="R516" s="242" t="s">
        <v>247</v>
      </c>
      <c r="S516" s="119" t="s">
        <v>209</v>
      </c>
      <c r="T516" s="118" t="s">
        <v>2264</v>
      </c>
      <c r="U516" s="117" t="s">
        <v>207</v>
      </c>
      <c r="V516" s="115">
        <v>0</v>
      </c>
      <c r="W516" s="115">
        <v>0</v>
      </c>
      <c r="X516" s="115">
        <v>0</v>
      </c>
      <c r="Y516" s="115">
        <v>0</v>
      </c>
      <c r="Z516" s="115">
        <v>0</v>
      </c>
      <c r="AA516" s="115">
        <v>20205</v>
      </c>
      <c r="AB516" s="115">
        <v>0</v>
      </c>
      <c r="AC516" s="114" t="s">
        <v>207</v>
      </c>
    </row>
    <row r="517" spans="1:29" x14ac:dyDescent="0.25">
      <c r="A517" s="242" t="s">
        <v>2225</v>
      </c>
      <c r="B517" s="242" t="s">
        <v>2224</v>
      </c>
      <c r="C517" s="242" t="s">
        <v>229</v>
      </c>
      <c r="D517" s="242" t="s">
        <v>1254</v>
      </c>
      <c r="E517" s="243">
        <v>43608</v>
      </c>
      <c r="F517" s="243">
        <v>43973</v>
      </c>
      <c r="G517" s="242">
        <v>2020</v>
      </c>
      <c r="H517" s="116">
        <v>1176746</v>
      </c>
      <c r="I517" s="117">
        <v>124500</v>
      </c>
      <c r="J517" s="246">
        <v>44523</v>
      </c>
      <c r="K517" s="245" t="s">
        <v>221</v>
      </c>
      <c r="L517" s="246" t="s">
        <v>207</v>
      </c>
      <c r="M517" s="243">
        <v>43973</v>
      </c>
      <c r="N517" s="242" t="s">
        <v>2223</v>
      </c>
      <c r="O517" s="242" t="s">
        <v>2222</v>
      </c>
      <c r="P517" s="242" t="s">
        <v>255</v>
      </c>
      <c r="Q517" s="242" t="s">
        <v>2096</v>
      </c>
      <c r="R517" s="242" t="s">
        <v>247</v>
      </c>
      <c r="S517" s="119" t="s">
        <v>209</v>
      </c>
      <c r="T517" s="118" t="s">
        <v>2221</v>
      </c>
      <c r="U517" s="115">
        <v>0</v>
      </c>
      <c r="V517" s="115">
        <v>0</v>
      </c>
      <c r="W517" s="115">
        <v>0</v>
      </c>
      <c r="X517" s="115">
        <v>0</v>
      </c>
      <c r="Y517" s="115">
        <v>0</v>
      </c>
      <c r="Z517" s="115">
        <v>0</v>
      </c>
      <c r="AA517" s="115">
        <v>110889</v>
      </c>
      <c r="AB517" s="115">
        <v>823121</v>
      </c>
      <c r="AC517" s="114" t="s">
        <v>207</v>
      </c>
    </row>
    <row r="518" spans="1:29" x14ac:dyDescent="0.25">
      <c r="A518" s="242" t="s">
        <v>2217</v>
      </c>
      <c r="B518" s="242" t="s">
        <v>2216</v>
      </c>
      <c r="C518" s="242" t="s">
        <v>229</v>
      </c>
      <c r="D518" s="242" t="s">
        <v>1254</v>
      </c>
      <c r="E518" s="243">
        <v>43891</v>
      </c>
      <c r="F518" s="243">
        <v>44255</v>
      </c>
      <c r="G518" s="242">
        <v>2021</v>
      </c>
      <c r="H518" s="116">
        <v>237115</v>
      </c>
      <c r="I518" s="117">
        <v>41704</v>
      </c>
      <c r="J518" s="246">
        <v>44523</v>
      </c>
      <c r="K518" s="245" t="s">
        <v>221</v>
      </c>
      <c r="L518" s="246" t="s">
        <v>207</v>
      </c>
      <c r="M518" s="243">
        <v>44255</v>
      </c>
      <c r="N518" s="242" t="s">
        <v>2215</v>
      </c>
      <c r="O518" s="242" t="s">
        <v>2214</v>
      </c>
      <c r="P518" s="242" t="s">
        <v>1258</v>
      </c>
      <c r="Q518" s="242" t="s">
        <v>1141</v>
      </c>
      <c r="R518" s="242" t="s">
        <v>247</v>
      </c>
      <c r="S518" s="119" t="s">
        <v>209</v>
      </c>
      <c r="T518" s="118" t="s">
        <v>2213</v>
      </c>
      <c r="U518" s="115">
        <v>0</v>
      </c>
      <c r="V518" s="115">
        <v>0</v>
      </c>
      <c r="W518" s="115">
        <v>0</v>
      </c>
      <c r="X518" s="115">
        <v>0</v>
      </c>
      <c r="Y518" s="115">
        <v>0</v>
      </c>
      <c r="Z518" s="115">
        <v>0</v>
      </c>
      <c r="AA518" s="115">
        <v>0</v>
      </c>
      <c r="AB518" s="115">
        <v>0</v>
      </c>
      <c r="AC518" s="114" t="s">
        <v>207</v>
      </c>
    </row>
    <row r="519" spans="1:29" x14ac:dyDescent="0.25">
      <c r="A519" s="242" t="s">
        <v>1880</v>
      </c>
      <c r="B519" s="242" t="s">
        <v>1877</v>
      </c>
      <c r="C519" s="242" t="s">
        <v>258</v>
      </c>
      <c r="D519" s="242" t="s">
        <v>1254</v>
      </c>
      <c r="E519" s="244">
        <v>43668</v>
      </c>
      <c r="F519" s="244">
        <v>44347</v>
      </c>
      <c r="G519" s="242">
        <v>2021</v>
      </c>
      <c r="H519" s="116">
        <v>94880</v>
      </c>
      <c r="I519" s="117" t="s">
        <v>207</v>
      </c>
      <c r="J519" s="244">
        <v>44523</v>
      </c>
      <c r="K519" s="245" t="s">
        <v>215</v>
      </c>
      <c r="L519" s="244">
        <v>44859</v>
      </c>
      <c r="M519" s="244">
        <v>44347</v>
      </c>
      <c r="N519" s="242" t="s">
        <v>1876</v>
      </c>
      <c r="O519" s="242" t="s">
        <v>1632</v>
      </c>
      <c r="P519" s="242" t="s">
        <v>1610</v>
      </c>
      <c r="Q519" s="242" t="s">
        <v>288</v>
      </c>
      <c r="R519" s="242" t="s">
        <v>247</v>
      </c>
      <c r="S519" s="119" t="s">
        <v>209</v>
      </c>
      <c r="T519" s="118" t="s">
        <v>1875</v>
      </c>
      <c r="U519" s="117" t="s">
        <v>207</v>
      </c>
      <c r="V519" s="115">
        <v>0</v>
      </c>
      <c r="W519" s="115">
        <v>0</v>
      </c>
      <c r="X519" s="115">
        <v>0</v>
      </c>
      <c r="Y519" s="115">
        <v>0</v>
      </c>
      <c r="Z519" s="115">
        <v>0</v>
      </c>
      <c r="AA519" s="115">
        <v>4841</v>
      </c>
      <c r="AB519" s="115">
        <v>0</v>
      </c>
      <c r="AC519" s="114" t="s">
        <v>207</v>
      </c>
    </row>
    <row r="520" spans="1:29" x14ac:dyDescent="0.25">
      <c r="A520" s="242" t="s">
        <v>1839</v>
      </c>
      <c r="B520" s="242" t="s">
        <v>1834</v>
      </c>
      <c r="C520" s="242" t="s">
        <v>258</v>
      </c>
      <c r="D520" s="242" t="s">
        <v>1254</v>
      </c>
      <c r="E520" s="244">
        <v>43887</v>
      </c>
      <c r="F520" s="244">
        <v>44196</v>
      </c>
      <c r="G520" s="242">
        <v>2020</v>
      </c>
      <c r="H520" s="116">
        <v>49358</v>
      </c>
      <c r="I520" s="117" t="s">
        <v>207</v>
      </c>
      <c r="J520" s="244">
        <v>44523</v>
      </c>
      <c r="K520" s="245" t="s">
        <v>215</v>
      </c>
      <c r="L520" s="244">
        <v>44859</v>
      </c>
      <c r="M520" s="244">
        <v>44196</v>
      </c>
      <c r="N520" s="242" t="s">
        <v>1838</v>
      </c>
      <c r="O520" s="242" t="s">
        <v>1565</v>
      </c>
      <c r="P520" s="242" t="s">
        <v>280</v>
      </c>
      <c r="Q520" s="242" t="s">
        <v>461</v>
      </c>
      <c r="R520" s="242" t="s">
        <v>247</v>
      </c>
      <c r="S520" s="119" t="s">
        <v>209</v>
      </c>
      <c r="T520" s="118" t="s">
        <v>1832</v>
      </c>
      <c r="U520" s="117" t="s">
        <v>207</v>
      </c>
      <c r="V520" s="115">
        <v>0</v>
      </c>
      <c r="W520" s="115">
        <v>0</v>
      </c>
      <c r="X520" s="115">
        <v>0</v>
      </c>
      <c r="Y520" s="115">
        <v>0</v>
      </c>
      <c r="Z520" s="115">
        <v>0</v>
      </c>
      <c r="AA520" s="115">
        <v>0</v>
      </c>
      <c r="AB520" s="115">
        <v>0</v>
      </c>
      <c r="AC520" s="114" t="s">
        <v>207</v>
      </c>
    </row>
    <row r="521" spans="1:29" x14ac:dyDescent="0.25">
      <c r="A521" s="242" t="s">
        <v>1831</v>
      </c>
      <c r="B521" s="242" t="s">
        <v>1827</v>
      </c>
      <c r="C521" s="242" t="s">
        <v>258</v>
      </c>
      <c r="D521" s="242" t="s">
        <v>1254</v>
      </c>
      <c r="E521" s="244">
        <v>44039</v>
      </c>
      <c r="F521" s="244">
        <v>44255</v>
      </c>
      <c r="G521" s="242">
        <v>2021</v>
      </c>
      <c r="H521" s="116">
        <v>18450</v>
      </c>
      <c r="I521" s="117" t="s">
        <v>207</v>
      </c>
      <c r="J521" s="244">
        <v>44523</v>
      </c>
      <c r="K521" s="245" t="s">
        <v>215</v>
      </c>
      <c r="L521" s="244">
        <v>44922</v>
      </c>
      <c r="M521" s="244">
        <v>44255</v>
      </c>
      <c r="N521" s="242" t="s">
        <v>1830</v>
      </c>
      <c r="O521" s="242" t="s">
        <v>1565</v>
      </c>
      <c r="P521" s="242" t="s">
        <v>280</v>
      </c>
      <c r="Q521" s="242" t="s">
        <v>461</v>
      </c>
      <c r="R521" s="242" t="s">
        <v>247</v>
      </c>
      <c r="S521" s="119" t="s">
        <v>209</v>
      </c>
      <c r="T521" s="118" t="s">
        <v>1825</v>
      </c>
      <c r="U521" s="117" t="s">
        <v>207</v>
      </c>
      <c r="V521" s="115">
        <v>0</v>
      </c>
      <c r="W521" s="115">
        <v>0</v>
      </c>
      <c r="X521" s="115">
        <v>0</v>
      </c>
      <c r="Y521" s="115">
        <v>0</v>
      </c>
      <c r="Z521" s="115">
        <v>0</v>
      </c>
      <c r="AA521" s="115">
        <v>7351</v>
      </c>
      <c r="AB521" s="115">
        <v>0</v>
      </c>
      <c r="AC521" s="114" t="s">
        <v>207</v>
      </c>
    </row>
    <row r="522" spans="1:29" x14ac:dyDescent="0.25">
      <c r="A522" s="242" t="s">
        <v>2472</v>
      </c>
      <c r="B522" s="242" t="s">
        <v>2470</v>
      </c>
      <c r="C522" s="242" t="s">
        <v>229</v>
      </c>
      <c r="D522" s="242" t="s">
        <v>1254</v>
      </c>
      <c r="E522" s="243">
        <v>43186</v>
      </c>
      <c r="F522" s="243">
        <v>43550</v>
      </c>
      <c r="G522" s="242">
        <v>2019</v>
      </c>
      <c r="H522" s="116">
        <v>52846</v>
      </c>
      <c r="I522" s="116">
        <v>5591</v>
      </c>
      <c r="J522" s="246">
        <v>44509</v>
      </c>
      <c r="K522" s="245" t="s">
        <v>221</v>
      </c>
      <c r="L522" s="246" t="s">
        <v>207</v>
      </c>
      <c r="M522" s="243">
        <v>43550</v>
      </c>
      <c r="N522" s="242" t="s">
        <v>2469</v>
      </c>
      <c r="O522" s="242" t="s">
        <v>2468</v>
      </c>
      <c r="P522" s="242" t="s">
        <v>255</v>
      </c>
      <c r="Q522" s="242" t="s">
        <v>2096</v>
      </c>
      <c r="R522" s="242" t="s">
        <v>247</v>
      </c>
      <c r="S522" s="119" t="s">
        <v>209</v>
      </c>
      <c r="T522" s="118" t="s">
        <v>2467</v>
      </c>
      <c r="U522" s="115">
        <v>0</v>
      </c>
      <c r="V522" s="115">
        <v>0</v>
      </c>
      <c r="W522" s="115">
        <v>0</v>
      </c>
      <c r="X522" s="130">
        <v>0</v>
      </c>
      <c r="Y522" s="130">
        <v>0</v>
      </c>
      <c r="Z522" s="115">
        <v>0</v>
      </c>
      <c r="AA522" s="115">
        <v>20525</v>
      </c>
      <c r="AB522" s="115">
        <v>0</v>
      </c>
      <c r="AC522" s="114" t="s">
        <v>207</v>
      </c>
    </row>
    <row r="523" spans="1:29" x14ac:dyDescent="0.25">
      <c r="A523" s="242" t="s">
        <v>2471</v>
      </c>
      <c r="B523" s="242" t="s">
        <v>2470</v>
      </c>
      <c r="C523" s="242" t="s">
        <v>229</v>
      </c>
      <c r="D523" s="242" t="s">
        <v>1254</v>
      </c>
      <c r="E523" s="243">
        <v>43551</v>
      </c>
      <c r="F523" s="243">
        <v>43916</v>
      </c>
      <c r="G523" s="242">
        <v>2020</v>
      </c>
      <c r="H523" s="116">
        <v>42011</v>
      </c>
      <c r="I523" s="116">
        <v>4445</v>
      </c>
      <c r="J523" s="246">
        <v>44509</v>
      </c>
      <c r="K523" s="245" t="s">
        <v>221</v>
      </c>
      <c r="L523" s="246" t="s">
        <v>207</v>
      </c>
      <c r="M523" s="243">
        <v>43916</v>
      </c>
      <c r="N523" s="242" t="s">
        <v>2469</v>
      </c>
      <c r="O523" s="242" t="s">
        <v>2468</v>
      </c>
      <c r="P523" s="242" t="s">
        <v>255</v>
      </c>
      <c r="Q523" s="242" t="s">
        <v>2096</v>
      </c>
      <c r="R523" s="242" t="s">
        <v>247</v>
      </c>
      <c r="S523" s="119" t="s">
        <v>209</v>
      </c>
      <c r="T523" s="118" t="s">
        <v>2467</v>
      </c>
      <c r="U523" s="115">
        <v>0</v>
      </c>
      <c r="V523" s="115">
        <v>0</v>
      </c>
      <c r="W523" s="115">
        <v>0</v>
      </c>
      <c r="X523" s="130">
        <v>0</v>
      </c>
      <c r="Y523" s="130">
        <v>0</v>
      </c>
      <c r="Z523" s="115">
        <v>0</v>
      </c>
      <c r="AA523" s="115">
        <v>30580</v>
      </c>
      <c r="AB523" s="115">
        <v>0</v>
      </c>
      <c r="AC523" s="114" t="s">
        <v>207</v>
      </c>
    </row>
    <row r="524" spans="1:29" x14ac:dyDescent="0.25">
      <c r="A524" s="242" t="s">
        <v>3956</v>
      </c>
      <c r="B524" s="242" t="s">
        <v>3955</v>
      </c>
      <c r="C524" s="242" t="s">
        <v>217</v>
      </c>
      <c r="D524" s="242" t="s">
        <v>1254</v>
      </c>
      <c r="E524" s="243">
        <v>43556</v>
      </c>
      <c r="F524" s="243">
        <v>43874</v>
      </c>
      <c r="G524" s="242">
        <v>2020</v>
      </c>
      <c r="H524" s="116">
        <v>16917</v>
      </c>
      <c r="I524" s="117" t="s">
        <v>207</v>
      </c>
      <c r="J524" s="244">
        <v>44495</v>
      </c>
      <c r="K524" s="245" t="s">
        <v>221</v>
      </c>
      <c r="L524" s="246" t="s">
        <v>207</v>
      </c>
      <c r="M524" s="243">
        <v>43874</v>
      </c>
      <c r="N524" s="242" t="s">
        <v>3954</v>
      </c>
      <c r="O524" s="242" t="s">
        <v>3953</v>
      </c>
      <c r="P524" s="242" t="s">
        <v>1258</v>
      </c>
      <c r="Q524" s="242" t="s">
        <v>248</v>
      </c>
      <c r="R524" s="242" t="s">
        <v>247</v>
      </c>
      <c r="S524" s="119" t="s">
        <v>209</v>
      </c>
      <c r="T524" s="118" t="s">
        <v>3952</v>
      </c>
      <c r="U524" s="117" t="s">
        <v>207</v>
      </c>
      <c r="V524" s="115">
        <v>0</v>
      </c>
      <c r="W524" s="115">
        <v>0</v>
      </c>
      <c r="X524" s="115">
        <v>0</v>
      </c>
      <c r="Y524" s="115">
        <v>0</v>
      </c>
      <c r="Z524" s="115">
        <v>16917</v>
      </c>
      <c r="AA524" s="115">
        <v>0</v>
      </c>
      <c r="AB524" s="115">
        <v>0</v>
      </c>
      <c r="AC524" s="114" t="s">
        <v>207</v>
      </c>
    </row>
    <row r="525" spans="1:29" x14ac:dyDescent="0.25">
      <c r="A525" s="242" t="s">
        <v>3401</v>
      </c>
      <c r="B525" s="242" t="s">
        <v>3397</v>
      </c>
      <c r="C525" s="242" t="s">
        <v>258</v>
      </c>
      <c r="D525" s="242" t="s">
        <v>1254</v>
      </c>
      <c r="E525" s="243">
        <v>43831</v>
      </c>
      <c r="F525" s="243">
        <v>44196</v>
      </c>
      <c r="G525" s="242">
        <v>2020</v>
      </c>
      <c r="H525" s="116">
        <v>182382</v>
      </c>
      <c r="I525" s="117" t="s">
        <v>207</v>
      </c>
      <c r="J525" s="244">
        <v>44495</v>
      </c>
      <c r="K525" s="245" t="s">
        <v>215</v>
      </c>
      <c r="L525" s="244">
        <v>44831</v>
      </c>
      <c r="M525" s="243">
        <v>44196</v>
      </c>
      <c r="N525" s="242" t="s">
        <v>3400</v>
      </c>
      <c r="O525" s="242" t="s">
        <v>434</v>
      </c>
      <c r="P525" s="242" t="s">
        <v>280</v>
      </c>
      <c r="Q525" s="242" t="s">
        <v>254</v>
      </c>
      <c r="R525" s="242" t="s">
        <v>247</v>
      </c>
      <c r="S525" s="119" t="s">
        <v>209</v>
      </c>
      <c r="T525" s="118" t="s">
        <v>3394</v>
      </c>
      <c r="U525" s="117" t="s">
        <v>207</v>
      </c>
      <c r="V525" s="115">
        <v>0</v>
      </c>
      <c r="W525" s="115">
        <v>0</v>
      </c>
      <c r="X525" s="115">
        <v>0</v>
      </c>
      <c r="Y525" s="115">
        <v>0</v>
      </c>
      <c r="Z525" s="115">
        <v>0</v>
      </c>
      <c r="AA525" s="115">
        <v>102911</v>
      </c>
      <c r="AB525" s="115">
        <v>7713</v>
      </c>
      <c r="AC525" s="114" t="s">
        <v>207</v>
      </c>
    </row>
    <row r="526" spans="1:29" ht="31.5" x14ac:dyDescent="0.25">
      <c r="A526" s="242" t="s">
        <v>3030</v>
      </c>
      <c r="B526" s="242" t="s">
        <v>3027</v>
      </c>
      <c r="C526" s="242" t="s">
        <v>229</v>
      </c>
      <c r="D526" s="242" t="s">
        <v>1254</v>
      </c>
      <c r="E526" s="243">
        <v>43815</v>
      </c>
      <c r="F526" s="243">
        <v>44180</v>
      </c>
      <c r="G526" s="242">
        <v>2020</v>
      </c>
      <c r="H526" s="116">
        <v>191184</v>
      </c>
      <c r="I526" s="116">
        <v>34686</v>
      </c>
      <c r="J526" s="244">
        <v>44495</v>
      </c>
      <c r="K526" s="245" t="s">
        <v>215</v>
      </c>
      <c r="L526" s="244">
        <v>45363</v>
      </c>
      <c r="M526" s="243">
        <v>44180</v>
      </c>
      <c r="N526" s="242" t="s">
        <v>3026</v>
      </c>
      <c r="O526" s="242" t="s">
        <v>1406</v>
      </c>
      <c r="P526" s="242" t="s">
        <v>1272</v>
      </c>
      <c r="Q526" s="242" t="s">
        <v>1893</v>
      </c>
      <c r="R526" s="242" t="s">
        <v>210</v>
      </c>
      <c r="S526" s="124" t="s">
        <v>3025</v>
      </c>
      <c r="T526" s="118" t="s">
        <v>3024</v>
      </c>
      <c r="U526" s="115">
        <v>0</v>
      </c>
      <c r="V526" s="115">
        <v>0</v>
      </c>
      <c r="W526" s="115">
        <v>19495</v>
      </c>
      <c r="X526" s="115">
        <v>0</v>
      </c>
      <c r="Y526" s="115">
        <v>0</v>
      </c>
      <c r="Z526" s="115">
        <v>0</v>
      </c>
      <c r="AA526" s="115">
        <v>69219</v>
      </c>
      <c r="AB526" s="115">
        <v>0</v>
      </c>
      <c r="AC526" s="114" t="s">
        <v>3029</v>
      </c>
    </row>
    <row r="527" spans="1:29" x14ac:dyDescent="0.25">
      <c r="A527" s="242" t="s">
        <v>2861</v>
      </c>
      <c r="B527" s="242" t="s">
        <v>2857</v>
      </c>
      <c r="C527" s="242" t="s">
        <v>229</v>
      </c>
      <c r="D527" s="242" t="s">
        <v>1254</v>
      </c>
      <c r="E527" s="243">
        <v>43831</v>
      </c>
      <c r="F527" s="243">
        <v>44196</v>
      </c>
      <c r="G527" s="242">
        <v>2020</v>
      </c>
      <c r="H527" s="116">
        <v>313156</v>
      </c>
      <c r="I527" s="116">
        <v>60239</v>
      </c>
      <c r="J527" s="244">
        <v>44495</v>
      </c>
      <c r="K527" s="245" t="s">
        <v>215</v>
      </c>
      <c r="L527" s="244">
        <v>44859</v>
      </c>
      <c r="M527" s="243">
        <v>44196</v>
      </c>
      <c r="N527" s="242" t="s">
        <v>2856</v>
      </c>
      <c r="O527" s="242" t="s">
        <v>227</v>
      </c>
      <c r="P527" s="242" t="s">
        <v>255</v>
      </c>
      <c r="Q527" s="242" t="s">
        <v>211</v>
      </c>
      <c r="R527" s="242" t="s">
        <v>210</v>
      </c>
      <c r="S527" s="119" t="s">
        <v>209</v>
      </c>
      <c r="T527" s="118" t="s">
        <v>2855</v>
      </c>
      <c r="U527" s="115">
        <v>0</v>
      </c>
      <c r="V527" s="115">
        <v>0</v>
      </c>
      <c r="W527" s="115">
        <v>0</v>
      </c>
      <c r="X527" s="115">
        <v>0</v>
      </c>
      <c r="Y527" s="115">
        <v>0</v>
      </c>
      <c r="Z527" s="115">
        <v>0</v>
      </c>
      <c r="AA527" s="115">
        <v>252917</v>
      </c>
      <c r="AB527" s="115">
        <v>0</v>
      </c>
      <c r="AC527" s="114" t="s">
        <v>207</v>
      </c>
    </row>
    <row r="528" spans="1:29" ht="31.5" x14ac:dyDescent="0.25">
      <c r="A528" s="242" t="s">
        <v>2845</v>
      </c>
      <c r="B528" s="242" t="s">
        <v>2842</v>
      </c>
      <c r="C528" s="242" t="s">
        <v>229</v>
      </c>
      <c r="D528" s="242" t="s">
        <v>1254</v>
      </c>
      <c r="E528" s="243">
        <v>42598</v>
      </c>
      <c r="F528" s="243">
        <v>42962</v>
      </c>
      <c r="G528" s="117" t="s">
        <v>207</v>
      </c>
      <c r="H528" s="117" t="s">
        <v>207</v>
      </c>
      <c r="I528" s="117" t="s">
        <v>207</v>
      </c>
      <c r="J528" s="244">
        <v>44495</v>
      </c>
      <c r="K528" s="246" t="s">
        <v>207</v>
      </c>
      <c r="L528" s="246" t="s">
        <v>207</v>
      </c>
      <c r="M528" s="117" t="s">
        <v>207</v>
      </c>
      <c r="N528" s="242" t="s">
        <v>2841</v>
      </c>
      <c r="O528" s="242" t="s">
        <v>2840</v>
      </c>
      <c r="P528" s="242" t="s">
        <v>1258</v>
      </c>
      <c r="Q528" s="242" t="s">
        <v>1793</v>
      </c>
      <c r="R528" s="242" t="s">
        <v>247</v>
      </c>
      <c r="S528" s="119" t="s">
        <v>209</v>
      </c>
      <c r="T528" s="118" t="s">
        <v>2839</v>
      </c>
      <c r="U528" s="117" t="s">
        <v>207</v>
      </c>
      <c r="V528" s="115">
        <v>0</v>
      </c>
      <c r="W528" s="115">
        <v>0</v>
      </c>
      <c r="X528" s="115">
        <v>0</v>
      </c>
      <c r="Y528" s="115">
        <v>0</v>
      </c>
      <c r="Z528" s="115">
        <v>0</v>
      </c>
      <c r="AA528" s="115">
        <v>0</v>
      </c>
      <c r="AB528" s="115">
        <v>0</v>
      </c>
      <c r="AC528" s="114" t="s">
        <v>2848</v>
      </c>
    </row>
    <row r="529" spans="1:29" x14ac:dyDescent="0.25">
      <c r="A529" s="242" t="s">
        <v>2847</v>
      </c>
      <c r="B529" s="242" t="s">
        <v>2842</v>
      </c>
      <c r="C529" s="242" t="s">
        <v>229</v>
      </c>
      <c r="D529" s="242" t="s">
        <v>1254</v>
      </c>
      <c r="E529" s="243">
        <v>42963</v>
      </c>
      <c r="F529" s="243">
        <v>43327</v>
      </c>
      <c r="G529" s="242">
        <v>2018</v>
      </c>
      <c r="H529" s="116">
        <v>91947</v>
      </c>
      <c r="I529" s="116">
        <v>9655</v>
      </c>
      <c r="J529" s="244">
        <v>44495</v>
      </c>
      <c r="K529" s="245" t="s">
        <v>221</v>
      </c>
      <c r="L529" s="246" t="s">
        <v>207</v>
      </c>
      <c r="M529" s="243">
        <v>43327</v>
      </c>
      <c r="N529" s="242" t="s">
        <v>2841</v>
      </c>
      <c r="O529" s="242" t="s">
        <v>2840</v>
      </c>
      <c r="P529" s="242" t="s">
        <v>1258</v>
      </c>
      <c r="Q529" s="242" t="s">
        <v>1793</v>
      </c>
      <c r="R529" s="242" t="s">
        <v>247</v>
      </c>
      <c r="S529" s="119" t="s">
        <v>209</v>
      </c>
      <c r="T529" s="118" t="s">
        <v>2839</v>
      </c>
      <c r="U529" s="115">
        <v>0</v>
      </c>
      <c r="V529" s="115">
        <v>82292</v>
      </c>
      <c r="W529" s="115">
        <v>0</v>
      </c>
      <c r="X529" s="115">
        <v>0</v>
      </c>
      <c r="Y529" s="115">
        <v>0</v>
      </c>
      <c r="Z529" s="115">
        <v>0</v>
      </c>
      <c r="AA529" s="115">
        <v>0</v>
      </c>
      <c r="AB529" s="115">
        <v>0</v>
      </c>
      <c r="AC529" s="114" t="s">
        <v>2846</v>
      </c>
    </row>
    <row r="530" spans="1:29" ht="31.5" x14ac:dyDescent="0.25">
      <c r="A530" s="242" t="s">
        <v>2845</v>
      </c>
      <c r="B530" s="242" t="s">
        <v>2842</v>
      </c>
      <c r="C530" s="242" t="s">
        <v>229</v>
      </c>
      <c r="D530" s="242" t="s">
        <v>1254</v>
      </c>
      <c r="E530" s="243">
        <v>43328</v>
      </c>
      <c r="F530" s="243">
        <v>43692</v>
      </c>
      <c r="G530" s="117" t="s">
        <v>207</v>
      </c>
      <c r="H530" s="117" t="s">
        <v>207</v>
      </c>
      <c r="I530" s="117" t="s">
        <v>207</v>
      </c>
      <c r="J530" s="244">
        <v>44495</v>
      </c>
      <c r="K530" s="246" t="s">
        <v>207</v>
      </c>
      <c r="L530" s="246" t="s">
        <v>207</v>
      </c>
      <c r="M530" s="117" t="s">
        <v>207</v>
      </c>
      <c r="N530" s="242" t="s">
        <v>2841</v>
      </c>
      <c r="O530" s="242" t="s">
        <v>2840</v>
      </c>
      <c r="P530" s="242" t="s">
        <v>1258</v>
      </c>
      <c r="Q530" s="242" t="s">
        <v>1793</v>
      </c>
      <c r="R530" s="242" t="s">
        <v>247</v>
      </c>
      <c r="S530" s="119" t="s">
        <v>209</v>
      </c>
      <c r="T530" s="118" t="s">
        <v>2839</v>
      </c>
      <c r="U530" s="117" t="s">
        <v>207</v>
      </c>
      <c r="V530" s="115">
        <v>0</v>
      </c>
      <c r="W530" s="115">
        <v>0</v>
      </c>
      <c r="X530" s="115">
        <v>0</v>
      </c>
      <c r="Y530" s="115">
        <v>0</v>
      </c>
      <c r="Z530" s="115">
        <v>0</v>
      </c>
      <c r="AA530" s="115">
        <v>0</v>
      </c>
      <c r="AB530" s="115">
        <v>0</v>
      </c>
      <c r="AC530" s="114" t="s">
        <v>2844</v>
      </c>
    </row>
    <row r="531" spans="1:29" x14ac:dyDescent="0.25">
      <c r="A531" s="242" t="s">
        <v>2778</v>
      </c>
      <c r="B531" s="242" t="s">
        <v>2775</v>
      </c>
      <c r="C531" s="242" t="s">
        <v>229</v>
      </c>
      <c r="D531" s="242" t="s">
        <v>1254</v>
      </c>
      <c r="E531" s="243">
        <v>43689</v>
      </c>
      <c r="F531" s="243">
        <v>44054</v>
      </c>
      <c r="G531" s="242">
        <v>2020</v>
      </c>
      <c r="H531" s="116">
        <v>89866</v>
      </c>
      <c r="I531" s="116">
        <v>17291</v>
      </c>
      <c r="J531" s="244">
        <v>44495</v>
      </c>
      <c r="K531" s="245" t="s">
        <v>221</v>
      </c>
      <c r="L531" s="246" t="s">
        <v>207</v>
      </c>
      <c r="M531" s="243">
        <v>44054</v>
      </c>
      <c r="N531" s="242" t="s">
        <v>2774</v>
      </c>
      <c r="O531" s="242" t="s">
        <v>2773</v>
      </c>
      <c r="P531" s="242" t="s">
        <v>255</v>
      </c>
      <c r="Q531" s="242" t="s">
        <v>279</v>
      </c>
      <c r="R531" s="242" t="s">
        <v>247</v>
      </c>
      <c r="S531" s="119" t="s">
        <v>209</v>
      </c>
      <c r="T531" s="118" t="s">
        <v>2772</v>
      </c>
      <c r="U531" s="115">
        <v>0</v>
      </c>
      <c r="V531" s="115">
        <v>0</v>
      </c>
      <c r="W531" s="115">
        <v>0</v>
      </c>
      <c r="X531" s="115">
        <v>0</v>
      </c>
      <c r="Y531" s="115">
        <v>0</v>
      </c>
      <c r="Z531" s="115">
        <v>0</v>
      </c>
      <c r="AA531" s="115">
        <v>72575</v>
      </c>
      <c r="AB531" s="115">
        <v>0</v>
      </c>
      <c r="AC531" s="114" t="s">
        <v>207</v>
      </c>
    </row>
    <row r="532" spans="1:29" x14ac:dyDescent="0.25">
      <c r="A532" s="242" t="s">
        <v>2729</v>
      </c>
      <c r="B532" s="242" t="s">
        <v>2726</v>
      </c>
      <c r="C532" s="242" t="s">
        <v>229</v>
      </c>
      <c r="D532" s="242" t="s">
        <v>1254</v>
      </c>
      <c r="E532" s="243">
        <v>43468</v>
      </c>
      <c r="F532" s="243">
        <v>43832</v>
      </c>
      <c r="G532" s="242">
        <v>2020</v>
      </c>
      <c r="H532" s="116">
        <v>2541</v>
      </c>
      <c r="I532" s="116">
        <v>489</v>
      </c>
      <c r="J532" s="244">
        <v>44495</v>
      </c>
      <c r="K532" s="245" t="s">
        <v>221</v>
      </c>
      <c r="L532" s="246" t="s">
        <v>207</v>
      </c>
      <c r="M532" s="243">
        <v>43832</v>
      </c>
      <c r="N532" s="242" t="s">
        <v>2725</v>
      </c>
      <c r="O532" s="242" t="s">
        <v>2724</v>
      </c>
      <c r="P532" s="242" t="s">
        <v>1272</v>
      </c>
      <c r="Q532" s="242" t="s">
        <v>279</v>
      </c>
      <c r="R532" s="242" t="s">
        <v>247</v>
      </c>
      <c r="S532" s="119" t="s">
        <v>209</v>
      </c>
      <c r="T532" s="118" t="s">
        <v>2723</v>
      </c>
      <c r="U532" s="115">
        <v>0</v>
      </c>
      <c r="V532" s="115">
        <v>0</v>
      </c>
      <c r="W532" s="115">
        <v>1827</v>
      </c>
      <c r="X532" s="115">
        <v>0</v>
      </c>
      <c r="Y532" s="115">
        <v>0</v>
      </c>
      <c r="Z532" s="115">
        <v>0</v>
      </c>
      <c r="AA532" s="115">
        <v>225</v>
      </c>
      <c r="AB532" s="115">
        <v>0</v>
      </c>
      <c r="AC532" s="114" t="s">
        <v>2728</v>
      </c>
    </row>
    <row r="533" spans="1:29" x14ac:dyDescent="0.25">
      <c r="A533" s="242" t="s">
        <v>2727</v>
      </c>
      <c r="B533" s="242" t="s">
        <v>2726</v>
      </c>
      <c r="C533" s="242" t="s">
        <v>229</v>
      </c>
      <c r="D533" s="242" t="s">
        <v>1254</v>
      </c>
      <c r="E533" s="243">
        <v>43833</v>
      </c>
      <c r="F533" s="243">
        <v>44198</v>
      </c>
      <c r="G533" s="242">
        <v>2021</v>
      </c>
      <c r="H533" s="116">
        <v>34893</v>
      </c>
      <c r="I533" s="116">
        <v>6714</v>
      </c>
      <c r="J533" s="244">
        <v>44495</v>
      </c>
      <c r="K533" s="245" t="s">
        <v>221</v>
      </c>
      <c r="L533" s="246" t="s">
        <v>207</v>
      </c>
      <c r="M533" s="243">
        <v>44198</v>
      </c>
      <c r="N533" s="242" t="s">
        <v>2725</v>
      </c>
      <c r="O533" s="242" t="s">
        <v>2724</v>
      </c>
      <c r="P533" s="242" t="s">
        <v>1272</v>
      </c>
      <c r="Q533" s="242" t="s">
        <v>279</v>
      </c>
      <c r="R533" s="242" t="s">
        <v>247</v>
      </c>
      <c r="S533" s="119" t="s">
        <v>209</v>
      </c>
      <c r="T533" s="118" t="s">
        <v>2723</v>
      </c>
      <c r="U533" s="115">
        <v>0</v>
      </c>
      <c r="V533" s="115">
        <v>0</v>
      </c>
      <c r="W533" s="115">
        <v>25080</v>
      </c>
      <c r="X533" s="115">
        <v>0</v>
      </c>
      <c r="Y533" s="115">
        <v>0</v>
      </c>
      <c r="Z533" s="115">
        <v>0</v>
      </c>
      <c r="AA533" s="115">
        <v>0</v>
      </c>
      <c r="AB533" s="115">
        <v>3099</v>
      </c>
      <c r="AC533" s="114" t="s">
        <v>2722</v>
      </c>
    </row>
    <row r="534" spans="1:29" x14ac:dyDescent="0.25">
      <c r="A534" s="242" t="s">
        <v>2282</v>
      </c>
      <c r="B534" s="242" t="s">
        <v>2281</v>
      </c>
      <c r="C534" s="242" t="s">
        <v>229</v>
      </c>
      <c r="D534" s="242" t="s">
        <v>1254</v>
      </c>
      <c r="E534" s="243">
        <v>43796</v>
      </c>
      <c r="F534" s="243">
        <v>44161</v>
      </c>
      <c r="G534" s="242">
        <v>2020</v>
      </c>
      <c r="H534" s="116">
        <v>12608</v>
      </c>
      <c r="I534" s="117">
        <v>2218</v>
      </c>
      <c r="J534" s="244">
        <v>44495</v>
      </c>
      <c r="K534" s="245" t="s">
        <v>221</v>
      </c>
      <c r="L534" s="246" t="s">
        <v>207</v>
      </c>
      <c r="M534" s="243">
        <v>44161</v>
      </c>
      <c r="N534" s="242" t="s">
        <v>2280</v>
      </c>
      <c r="O534" s="242" t="s">
        <v>2279</v>
      </c>
      <c r="P534" s="242" t="s">
        <v>1272</v>
      </c>
      <c r="Q534" s="242" t="s">
        <v>855</v>
      </c>
      <c r="R534" s="242" t="s">
        <v>247</v>
      </c>
      <c r="S534" s="119" t="s">
        <v>209</v>
      </c>
      <c r="T534" s="118" t="s">
        <v>2278</v>
      </c>
      <c r="U534" s="115">
        <v>0</v>
      </c>
      <c r="V534" s="115">
        <v>0</v>
      </c>
      <c r="W534" s="115">
        <v>4374</v>
      </c>
      <c r="X534" s="115">
        <v>0</v>
      </c>
      <c r="Y534" s="115">
        <v>0</v>
      </c>
      <c r="Z534" s="115">
        <v>0</v>
      </c>
      <c r="AA534" s="115">
        <v>0</v>
      </c>
      <c r="AB534" s="115">
        <v>0</v>
      </c>
      <c r="AC534" s="114" t="s">
        <v>2277</v>
      </c>
    </row>
    <row r="535" spans="1:29" x14ac:dyDescent="0.25">
      <c r="A535" s="242" t="s">
        <v>2172</v>
      </c>
      <c r="B535" s="242" t="s">
        <v>2168</v>
      </c>
      <c r="C535" s="242" t="s">
        <v>229</v>
      </c>
      <c r="D535" s="242" t="s">
        <v>1254</v>
      </c>
      <c r="E535" s="243">
        <v>43814</v>
      </c>
      <c r="F535" s="243">
        <v>44179</v>
      </c>
      <c r="G535" s="242">
        <v>2020</v>
      </c>
      <c r="H535" s="116">
        <v>155790</v>
      </c>
      <c r="I535" s="117">
        <v>27400</v>
      </c>
      <c r="J535" s="244">
        <v>44495</v>
      </c>
      <c r="K535" s="245" t="s">
        <v>221</v>
      </c>
      <c r="L535" s="246" t="s">
        <v>207</v>
      </c>
      <c r="M535" s="243">
        <v>44179</v>
      </c>
      <c r="N535" s="242" t="s">
        <v>2167</v>
      </c>
      <c r="O535" s="242" t="s">
        <v>417</v>
      </c>
      <c r="P535" s="242" t="s">
        <v>1272</v>
      </c>
      <c r="Q535" s="242" t="s">
        <v>366</v>
      </c>
      <c r="R535" s="242" t="s">
        <v>247</v>
      </c>
      <c r="S535" s="119" t="s">
        <v>209</v>
      </c>
      <c r="T535" s="118" t="s">
        <v>2166</v>
      </c>
      <c r="U535" s="115">
        <v>0</v>
      </c>
      <c r="V535" s="115">
        <v>0</v>
      </c>
      <c r="W535" s="115">
        <v>28390</v>
      </c>
      <c r="X535" s="115">
        <v>0</v>
      </c>
      <c r="Y535" s="115">
        <v>0</v>
      </c>
      <c r="Z535" s="115">
        <v>0</v>
      </c>
      <c r="AA535" s="115">
        <v>94899</v>
      </c>
      <c r="AB535" s="115">
        <v>5101</v>
      </c>
      <c r="AC535" s="114" t="s">
        <v>2171</v>
      </c>
    </row>
    <row r="536" spans="1:29" x14ac:dyDescent="0.25">
      <c r="A536" s="242" t="s">
        <v>2040</v>
      </c>
      <c r="B536" s="242" t="s">
        <v>2035</v>
      </c>
      <c r="C536" s="242" t="s">
        <v>258</v>
      </c>
      <c r="D536" s="242" t="s">
        <v>1254</v>
      </c>
      <c r="E536" s="244">
        <v>43831</v>
      </c>
      <c r="F536" s="244">
        <v>44196</v>
      </c>
      <c r="G536" s="242">
        <v>2020</v>
      </c>
      <c r="H536" s="116">
        <v>65942</v>
      </c>
      <c r="I536" s="117" t="s">
        <v>207</v>
      </c>
      <c r="J536" s="244">
        <v>44495</v>
      </c>
      <c r="K536" s="245" t="s">
        <v>215</v>
      </c>
      <c r="L536" s="244">
        <v>44922</v>
      </c>
      <c r="M536" s="244">
        <v>44196</v>
      </c>
      <c r="N536" s="242" t="s">
        <v>2039</v>
      </c>
      <c r="O536" s="242" t="s">
        <v>1565</v>
      </c>
      <c r="P536" s="242" t="s">
        <v>280</v>
      </c>
      <c r="Q536" s="242" t="s">
        <v>461</v>
      </c>
      <c r="R536" s="242" t="s">
        <v>247</v>
      </c>
      <c r="S536" s="119" t="s">
        <v>209</v>
      </c>
      <c r="T536" s="118" t="s">
        <v>2033</v>
      </c>
      <c r="U536" s="117" t="s">
        <v>207</v>
      </c>
      <c r="V536" s="115">
        <v>0</v>
      </c>
      <c r="W536" s="115">
        <v>0</v>
      </c>
      <c r="X536" s="115">
        <v>0</v>
      </c>
      <c r="Y536" s="115">
        <v>0</v>
      </c>
      <c r="Z536" s="115">
        <v>0</v>
      </c>
      <c r="AA536" s="115">
        <v>32351</v>
      </c>
      <c r="AB536" s="115">
        <v>0</v>
      </c>
      <c r="AC536" s="114" t="s">
        <v>207</v>
      </c>
    </row>
    <row r="537" spans="1:29" x14ac:dyDescent="0.25">
      <c r="A537" s="242" t="s">
        <v>1498</v>
      </c>
      <c r="B537" s="242" t="s">
        <v>1496</v>
      </c>
      <c r="C537" s="242" t="s">
        <v>217</v>
      </c>
      <c r="D537" s="242" t="s">
        <v>1254</v>
      </c>
      <c r="E537" s="243">
        <v>43922</v>
      </c>
      <c r="F537" s="243">
        <v>44286</v>
      </c>
      <c r="G537" s="242">
        <v>2021</v>
      </c>
      <c r="H537" s="116">
        <v>21907</v>
      </c>
      <c r="I537" s="117" t="s">
        <v>207</v>
      </c>
      <c r="J537" s="244">
        <v>44495</v>
      </c>
      <c r="K537" s="245" t="s">
        <v>215</v>
      </c>
      <c r="L537" s="244">
        <v>45041</v>
      </c>
      <c r="M537" s="243">
        <v>44286</v>
      </c>
      <c r="N537" s="242" t="s">
        <v>1495</v>
      </c>
      <c r="O537" s="242" t="s">
        <v>1494</v>
      </c>
      <c r="P537" s="242" t="s">
        <v>1258</v>
      </c>
      <c r="Q537" s="242" t="s">
        <v>211</v>
      </c>
      <c r="R537" s="242" t="s">
        <v>210</v>
      </c>
      <c r="S537" s="119" t="s">
        <v>209</v>
      </c>
      <c r="T537" s="118" t="s">
        <v>1493</v>
      </c>
      <c r="U537" s="117" t="s">
        <v>207</v>
      </c>
      <c r="V537" s="115">
        <v>0</v>
      </c>
      <c r="W537" s="115">
        <v>0</v>
      </c>
      <c r="X537" s="115">
        <v>0</v>
      </c>
      <c r="Y537" s="115">
        <v>0</v>
      </c>
      <c r="Z537" s="115">
        <v>0</v>
      </c>
      <c r="AA537" s="115">
        <v>0</v>
      </c>
      <c r="AB537" s="115">
        <v>0</v>
      </c>
      <c r="AC537" s="114" t="s">
        <v>207</v>
      </c>
    </row>
    <row r="538" spans="1:29" x14ac:dyDescent="0.25">
      <c r="A538" s="242" t="s">
        <v>1490</v>
      </c>
      <c r="B538" s="242" t="s">
        <v>1488</v>
      </c>
      <c r="C538" s="242" t="s">
        <v>217</v>
      </c>
      <c r="D538" s="242" t="s">
        <v>1254</v>
      </c>
      <c r="E538" s="243">
        <v>43922</v>
      </c>
      <c r="F538" s="243">
        <v>44286</v>
      </c>
      <c r="G538" s="242">
        <v>2021</v>
      </c>
      <c r="H538" s="116">
        <v>23755</v>
      </c>
      <c r="I538" s="117" t="s">
        <v>207</v>
      </c>
      <c r="J538" s="244">
        <v>44495</v>
      </c>
      <c r="K538" s="245" t="s">
        <v>215</v>
      </c>
      <c r="L538" s="244">
        <v>45069</v>
      </c>
      <c r="M538" s="243">
        <v>44286</v>
      </c>
      <c r="N538" s="242" t="s">
        <v>1487</v>
      </c>
      <c r="O538" s="242" t="s">
        <v>1486</v>
      </c>
      <c r="P538" s="242" t="s">
        <v>1258</v>
      </c>
      <c r="Q538" s="242" t="s">
        <v>211</v>
      </c>
      <c r="R538" s="242" t="s">
        <v>210</v>
      </c>
      <c r="S538" s="119" t="s">
        <v>209</v>
      </c>
      <c r="T538" s="118" t="s">
        <v>1485</v>
      </c>
      <c r="U538" s="117" t="s">
        <v>207</v>
      </c>
      <c r="V538" s="115">
        <v>0</v>
      </c>
      <c r="W538" s="115">
        <v>0</v>
      </c>
      <c r="X538" s="115">
        <v>0</v>
      </c>
      <c r="Y538" s="115">
        <v>0</v>
      </c>
      <c r="Z538" s="115">
        <v>0</v>
      </c>
      <c r="AA538" s="115">
        <v>0</v>
      </c>
      <c r="AB538" s="115">
        <v>0</v>
      </c>
      <c r="AC538" s="114" t="s">
        <v>207</v>
      </c>
    </row>
    <row r="539" spans="1:29" x14ac:dyDescent="0.25">
      <c r="A539" s="242" t="s">
        <v>1482</v>
      </c>
      <c r="B539" s="242" t="s">
        <v>1479</v>
      </c>
      <c r="C539" s="242" t="s">
        <v>217</v>
      </c>
      <c r="D539" s="242" t="s">
        <v>1254</v>
      </c>
      <c r="E539" s="243">
        <v>43922</v>
      </c>
      <c r="F539" s="243">
        <v>44286</v>
      </c>
      <c r="G539" s="242">
        <v>2021</v>
      </c>
      <c r="H539" s="116">
        <v>23325</v>
      </c>
      <c r="I539" s="117" t="s">
        <v>207</v>
      </c>
      <c r="J539" s="244">
        <v>44495</v>
      </c>
      <c r="K539" s="245" t="s">
        <v>215</v>
      </c>
      <c r="L539" s="244">
        <v>45069</v>
      </c>
      <c r="M539" s="243">
        <v>44286</v>
      </c>
      <c r="N539" s="242" t="s">
        <v>1478</v>
      </c>
      <c r="O539" s="242" t="s">
        <v>1477</v>
      </c>
      <c r="P539" s="242" t="s">
        <v>1258</v>
      </c>
      <c r="Q539" s="242" t="s">
        <v>211</v>
      </c>
      <c r="R539" s="242" t="s">
        <v>210</v>
      </c>
      <c r="S539" s="119" t="s">
        <v>209</v>
      </c>
      <c r="T539" s="118" t="s">
        <v>1476</v>
      </c>
      <c r="U539" s="117" t="s">
        <v>207</v>
      </c>
      <c r="V539" s="115">
        <v>0</v>
      </c>
      <c r="W539" s="115">
        <v>0</v>
      </c>
      <c r="X539" s="115">
        <v>0</v>
      </c>
      <c r="Y539" s="115">
        <v>0</v>
      </c>
      <c r="Z539" s="115">
        <v>0</v>
      </c>
      <c r="AA539" s="115">
        <v>4158</v>
      </c>
      <c r="AB539" s="115">
        <v>0</v>
      </c>
      <c r="AC539" s="114" t="s">
        <v>207</v>
      </c>
    </row>
    <row r="540" spans="1:29" x14ac:dyDescent="0.25">
      <c r="A540" s="242" t="s">
        <v>4459</v>
      </c>
      <c r="B540" s="242" t="s">
        <v>4458</v>
      </c>
      <c r="C540" s="242" t="s">
        <v>217</v>
      </c>
      <c r="D540" s="242" t="s">
        <v>1254</v>
      </c>
      <c r="E540" s="243">
        <v>43556</v>
      </c>
      <c r="F540" s="243">
        <v>43921</v>
      </c>
      <c r="G540" s="242">
        <v>2020</v>
      </c>
      <c r="H540" s="116">
        <v>8973</v>
      </c>
      <c r="I540" s="117" t="s">
        <v>207</v>
      </c>
      <c r="J540" s="244">
        <v>44481</v>
      </c>
      <c r="K540" s="245" t="s">
        <v>221</v>
      </c>
      <c r="L540" s="246" t="s">
        <v>207</v>
      </c>
      <c r="M540" s="243">
        <v>43921</v>
      </c>
      <c r="N540" s="242" t="s">
        <v>4457</v>
      </c>
      <c r="O540" s="242" t="s">
        <v>4456</v>
      </c>
      <c r="P540" s="242" t="s">
        <v>1258</v>
      </c>
      <c r="Q540" s="242" t="s">
        <v>332</v>
      </c>
      <c r="R540" s="242" t="s">
        <v>247</v>
      </c>
      <c r="S540" s="119" t="s">
        <v>209</v>
      </c>
      <c r="T540" s="118" t="s">
        <v>4455</v>
      </c>
      <c r="U540" s="117" t="s">
        <v>207</v>
      </c>
      <c r="V540" s="115">
        <v>0</v>
      </c>
      <c r="W540" s="115">
        <v>0</v>
      </c>
      <c r="X540" s="115">
        <v>0</v>
      </c>
      <c r="Y540" s="115">
        <v>0</v>
      </c>
      <c r="Z540" s="115">
        <v>6516</v>
      </c>
      <c r="AA540" s="115">
        <v>115</v>
      </c>
      <c r="AB540" s="115">
        <v>0</v>
      </c>
      <c r="AC540" s="114" t="s">
        <v>207</v>
      </c>
    </row>
    <row r="541" spans="1:29" x14ac:dyDescent="0.25">
      <c r="A541" s="242" t="s">
        <v>4302</v>
      </c>
      <c r="B541" s="242" t="s">
        <v>4297</v>
      </c>
      <c r="C541" s="242" t="s">
        <v>229</v>
      </c>
      <c r="D541" s="242" t="s">
        <v>1254</v>
      </c>
      <c r="E541" s="243">
        <v>43831</v>
      </c>
      <c r="F541" s="243">
        <v>44196</v>
      </c>
      <c r="G541" s="242">
        <v>2020</v>
      </c>
      <c r="H541" s="116">
        <v>30277</v>
      </c>
      <c r="I541" s="116">
        <v>5814</v>
      </c>
      <c r="J541" s="244">
        <v>44481</v>
      </c>
      <c r="K541" s="245" t="s">
        <v>215</v>
      </c>
      <c r="L541" s="244">
        <v>45433</v>
      </c>
      <c r="M541" s="243">
        <v>44196</v>
      </c>
      <c r="N541" s="242" t="s">
        <v>4296</v>
      </c>
      <c r="O541" s="242" t="s">
        <v>3074</v>
      </c>
      <c r="P541" s="242" t="s">
        <v>1910</v>
      </c>
      <c r="Q541" s="242" t="s">
        <v>416</v>
      </c>
      <c r="R541" s="242" t="s">
        <v>247</v>
      </c>
      <c r="S541" s="119" t="s">
        <v>209</v>
      </c>
      <c r="T541" s="118" t="s">
        <v>4295</v>
      </c>
      <c r="U541" s="115">
        <v>0</v>
      </c>
      <c r="V541" s="115">
        <v>0</v>
      </c>
      <c r="W541" s="115">
        <v>24463</v>
      </c>
      <c r="X541" s="115">
        <v>0</v>
      </c>
      <c r="Y541" s="115">
        <v>0</v>
      </c>
      <c r="Z541" s="115">
        <v>0</v>
      </c>
      <c r="AA541" s="115">
        <v>0</v>
      </c>
      <c r="AB541" s="115">
        <v>0</v>
      </c>
      <c r="AC541" s="114" t="s">
        <v>4301</v>
      </c>
    </row>
    <row r="542" spans="1:29" x14ac:dyDescent="0.25">
      <c r="A542" s="242" t="s">
        <v>4279</v>
      </c>
      <c r="B542" s="242" t="s">
        <v>4276</v>
      </c>
      <c r="C542" s="242" t="s">
        <v>217</v>
      </c>
      <c r="D542" s="242" t="s">
        <v>1254</v>
      </c>
      <c r="E542" s="243">
        <v>43862</v>
      </c>
      <c r="F542" s="243">
        <v>44227</v>
      </c>
      <c r="G542" s="242">
        <v>2021</v>
      </c>
      <c r="H542" s="116">
        <v>18322</v>
      </c>
      <c r="I542" s="117" t="s">
        <v>207</v>
      </c>
      <c r="J542" s="244">
        <v>44481</v>
      </c>
      <c r="K542" s="245" t="s">
        <v>215</v>
      </c>
      <c r="L542" s="244">
        <v>44908</v>
      </c>
      <c r="M542" s="243">
        <v>44227</v>
      </c>
      <c r="N542" s="242" t="s">
        <v>4275</v>
      </c>
      <c r="O542" s="242" t="s">
        <v>4274</v>
      </c>
      <c r="P542" s="242" t="s">
        <v>267</v>
      </c>
      <c r="Q542" s="242" t="s">
        <v>855</v>
      </c>
      <c r="R542" s="242" t="s">
        <v>247</v>
      </c>
      <c r="S542" s="119" t="s">
        <v>209</v>
      </c>
      <c r="T542" s="118" t="s">
        <v>4273</v>
      </c>
      <c r="U542" s="117" t="s">
        <v>207</v>
      </c>
      <c r="V542" s="115">
        <v>0</v>
      </c>
      <c r="W542" s="115">
        <v>0</v>
      </c>
      <c r="X542" s="115">
        <v>0</v>
      </c>
      <c r="Y542" s="115">
        <v>0</v>
      </c>
      <c r="Z542" s="115">
        <v>18322</v>
      </c>
      <c r="AA542" s="115">
        <v>0</v>
      </c>
      <c r="AB542" s="115">
        <v>0</v>
      </c>
      <c r="AC542" s="114" t="s">
        <v>207</v>
      </c>
    </row>
    <row r="543" spans="1:29" x14ac:dyDescent="0.25">
      <c r="A543" s="242" t="s">
        <v>4002</v>
      </c>
      <c r="B543" s="242" t="s">
        <v>4000</v>
      </c>
      <c r="C543" s="242" t="s">
        <v>229</v>
      </c>
      <c r="D543" s="242" t="s">
        <v>1254</v>
      </c>
      <c r="E543" s="243">
        <v>43308</v>
      </c>
      <c r="F543" s="243">
        <v>43672</v>
      </c>
      <c r="G543" s="242">
        <v>2019</v>
      </c>
      <c r="H543" s="116">
        <v>22642</v>
      </c>
      <c r="I543" s="116">
        <v>4099</v>
      </c>
      <c r="J543" s="244">
        <v>44481</v>
      </c>
      <c r="K543" s="245" t="s">
        <v>221</v>
      </c>
      <c r="L543" s="246" t="s">
        <v>207</v>
      </c>
      <c r="M543" s="243">
        <v>43672</v>
      </c>
      <c r="N543" s="242" t="s">
        <v>3999</v>
      </c>
      <c r="O543" s="242" t="s">
        <v>3998</v>
      </c>
      <c r="P543" s="242" t="s">
        <v>1503</v>
      </c>
      <c r="Q543" s="242" t="s">
        <v>516</v>
      </c>
      <c r="R543" s="242" t="s">
        <v>247</v>
      </c>
      <c r="S543" s="119" t="s">
        <v>209</v>
      </c>
      <c r="T543" s="118" t="s">
        <v>3997</v>
      </c>
      <c r="U543" s="115">
        <v>0</v>
      </c>
      <c r="V543" s="115">
        <v>0</v>
      </c>
      <c r="W543" s="115">
        <v>0</v>
      </c>
      <c r="X543" s="115">
        <v>0</v>
      </c>
      <c r="Y543" s="115">
        <v>0</v>
      </c>
      <c r="Z543" s="115">
        <v>0</v>
      </c>
      <c r="AA543" s="115">
        <v>0</v>
      </c>
      <c r="AB543" s="115">
        <v>2781</v>
      </c>
      <c r="AC543" s="114" t="s">
        <v>207</v>
      </c>
    </row>
    <row r="544" spans="1:29" x14ac:dyDescent="0.25">
      <c r="A544" s="242" t="s">
        <v>4001</v>
      </c>
      <c r="B544" s="242" t="s">
        <v>4000</v>
      </c>
      <c r="C544" s="242" t="s">
        <v>229</v>
      </c>
      <c r="D544" s="242" t="s">
        <v>1254</v>
      </c>
      <c r="E544" s="243">
        <v>43673</v>
      </c>
      <c r="F544" s="243">
        <v>44038</v>
      </c>
      <c r="G544" s="242">
        <v>2020</v>
      </c>
      <c r="H544" s="116">
        <v>17081</v>
      </c>
      <c r="I544" s="116">
        <v>3092</v>
      </c>
      <c r="J544" s="244">
        <v>44481</v>
      </c>
      <c r="K544" s="245" t="s">
        <v>221</v>
      </c>
      <c r="L544" s="246" t="s">
        <v>207</v>
      </c>
      <c r="M544" s="243">
        <v>44038</v>
      </c>
      <c r="N544" s="242" t="s">
        <v>3999</v>
      </c>
      <c r="O544" s="242" t="s">
        <v>3998</v>
      </c>
      <c r="P544" s="242" t="s">
        <v>1503</v>
      </c>
      <c r="Q544" s="242" t="s">
        <v>516</v>
      </c>
      <c r="R544" s="242" t="s">
        <v>247</v>
      </c>
      <c r="S544" s="119" t="s">
        <v>209</v>
      </c>
      <c r="T544" s="118" t="s">
        <v>3997</v>
      </c>
      <c r="U544" s="115">
        <v>0</v>
      </c>
      <c r="V544" s="115">
        <v>0</v>
      </c>
      <c r="W544" s="115">
        <v>0</v>
      </c>
      <c r="X544" s="115">
        <v>0</v>
      </c>
      <c r="Y544" s="115">
        <v>0</v>
      </c>
      <c r="Z544" s="115">
        <v>0</v>
      </c>
      <c r="AA544" s="115">
        <v>0</v>
      </c>
      <c r="AB544" s="115">
        <v>2098</v>
      </c>
      <c r="AC544" s="114" t="s">
        <v>207</v>
      </c>
    </row>
    <row r="545" spans="1:29" x14ac:dyDescent="0.25">
      <c r="A545" s="242" t="s">
        <v>3212</v>
      </c>
      <c r="B545" s="242" t="s">
        <v>3208</v>
      </c>
      <c r="C545" s="242" t="s">
        <v>229</v>
      </c>
      <c r="D545" s="242" t="s">
        <v>1254</v>
      </c>
      <c r="E545" s="243">
        <v>43810</v>
      </c>
      <c r="F545" s="243">
        <v>44175</v>
      </c>
      <c r="G545" s="242">
        <v>2020</v>
      </c>
      <c r="H545" s="116">
        <v>22256</v>
      </c>
      <c r="I545" s="116">
        <v>2346</v>
      </c>
      <c r="J545" s="244">
        <v>44481</v>
      </c>
      <c r="K545" s="245" t="s">
        <v>221</v>
      </c>
      <c r="L545" s="246" t="s">
        <v>207</v>
      </c>
      <c r="M545" s="243">
        <v>44175</v>
      </c>
      <c r="N545" s="242" t="s">
        <v>3207</v>
      </c>
      <c r="O545" s="242" t="s">
        <v>3206</v>
      </c>
      <c r="P545" s="242" t="s">
        <v>1272</v>
      </c>
      <c r="Q545" s="242" t="s">
        <v>536</v>
      </c>
      <c r="R545" s="242" t="s">
        <v>247</v>
      </c>
      <c r="S545" s="119" t="s">
        <v>209</v>
      </c>
      <c r="T545" s="118" t="s">
        <v>3205</v>
      </c>
      <c r="U545" s="115">
        <v>0</v>
      </c>
      <c r="V545" s="115">
        <v>0</v>
      </c>
      <c r="W545" s="115">
        <v>0</v>
      </c>
      <c r="X545" s="115">
        <v>0</v>
      </c>
      <c r="Y545" s="115">
        <v>0</v>
      </c>
      <c r="Z545" s="115">
        <v>19910</v>
      </c>
      <c r="AA545" s="115">
        <v>0</v>
      </c>
      <c r="AB545" s="115">
        <v>0</v>
      </c>
      <c r="AC545" s="114" t="s">
        <v>207</v>
      </c>
    </row>
    <row r="546" spans="1:29" x14ac:dyDescent="0.25">
      <c r="A546" s="242" t="s">
        <v>2443</v>
      </c>
      <c r="B546" s="242" t="s">
        <v>2440</v>
      </c>
      <c r="C546" s="242" t="s">
        <v>217</v>
      </c>
      <c r="D546" s="242" t="s">
        <v>1254</v>
      </c>
      <c r="E546" s="243">
        <v>43709</v>
      </c>
      <c r="F546" s="243">
        <v>44074</v>
      </c>
      <c r="G546" s="242">
        <v>2020</v>
      </c>
      <c r="H546" s="116">
        <v>43554</v>
      </c>
      <c r="I546" s="117" t="s">
        <v>207</v>
      </c>
      <c r="J546" s="244">
        <v>44481</v>
      </c>
      <c r="K546" s="250" t="s">
        <v>215</v>
      </c>
      <c r="L546" s="244">
        <v>44922</v>
      </c>
      <c r="M546" s="243">
        <v>44074</v>
      </c>
      <c r="N546" s="242" t="s">
        <v>2439</v>
      </c>
      <c r="O546" s="242" t="s">
        <v>2438</v>
      </c>
      <c r="P546" s="242" t="s">
        <v>220</v>
      </c>
      <c r="Q546" s="242" t="s">
        <v>211</v>
      </c>
      <c r="R546" s="242" t="s">
        <v>210</v>
      </c>
      <c r="S546" s="119" t="s">
        <v>209</v>
      </c>
      <c r="T546" s="118" t="s">
        <v>2437</v>
      </c>
      <c r="U546" s="117" t="s">
        <v>207</v>
      </c>
      <c r="V546" s="115">
        <v>0</v>
      </c>
      <c r="W546" s="115">
        <v>0</v>
      </c>
      <c r="X546" s="115">
        <v>0</v>
      </c>
      <c r="Y546" s="115">
        <v>0</v>
      </c>
      <c r="Z546" s="115">
        <v>0</v>
      </c>
      <c r="AA546" s="115">
        <v>0</v>
      </c>
      <c r="AB546" s="115">
        <v>0</v>
      </c>
      <c r="AC546" s="114" t="s">
        <v>207</v>
      </c>
    </row>
    <row r="547" spans="1:29" x14ac:dyDescent="0.25">
      <c r="A547" s="242" t="s">
        <v>2210</v>
      </c>
      <c r="B547" s="242" t="s">
        <v>2208</v>
      </c>
      <c r="C547" s="242" t="s">
        <v>229</v>
      </c>
      <c r="D547" s="242" t="s">
        <v>1254</v>
      </c>
      <c r="E547" s="244">
        <v>43391</v>
      </c>
      <c r="F547" s="244">
        <v>43755</v>
      </c>
      <c r="G547" s="242">
        <v>2019</v>
      </c>
      <c r="H547" s="116">
        <v>153753</v>
      </c>
      <c r="I547" s="117">
        <v>27043</v>
      </c>
      <c r="J547" s="244">
        <v>44481</v>
      </c>
      <c r="K547" s="245" t="s">
        <v>221</v>
      </c>
      <c r="L547" s="246" t="s">
        <v>207</v>
      </c>
      <c r="M547" s="244">
        <v>43755</v>
      </c>
      <c r="N547" s="242" t="s">
        <v>2207</v>
      </c>
      <c r="O547" s="242" t="s">
        <v>2206</v>
      </c>
      <c r="P547" s="242" t="s">
        <v>1258</v>
      </c>
      <c r="Q547" s="242" t="s">
        <v>366</v>
      </c>
      <c r="R547" s="242" t="s">
        <v>247</v>
      </c>
      <c r="S547" s="119" t="s">
        <v>209</v>
      </c>
      <c r="T547" s="118" t="s">
        <v>2205</v>
      </c>
      <c r="U547" s="115">
        <v>0</v>
      </c>
      <c r="V547" s="115">
        <v>0</v>
      </c>
      <c r="W547" s="115">
        <v>0</v>
      </c>
      <c r="X547" s="115">
        <v>0</v>
      </c>
      <c r="Y547" s="115">
        <v>0</v>
      </c>
      <c r="Z547" s="115">
        <v>103703</v>
      </c>
      <c r="AA547" s="115">
        <v>18007</v>
      </c>
      <c r="AB547" s="115">
        <v>5000</v>
      </c>
      <c r="AC547" s="114" t="s">
        <v>207</v>
      </c>
    </row>
    <row r="548" spans="1:29" x14ac:dyDescent="0.25">
      <c r="A548" s="242" t="s">
        <v>2209</v>
      </c>
      <c r="B548" s="242" t="s">
        <v>2208</v>
      </c>
      <c r="C548" s="242" t="s">
        <v>229</v>
      </c>
      <c r="D548" s="242" t="s">
        <v>1254</v>
      </c>
      <c r="E548" s="244">
        <v>43756</v>
      </c>
      <c r="F548" s="244">
        <v>44121</v>
      </c>
      <c r="G548" s="242">
        <v>2020</v>
      </c>
      <c r="H548" s="116">
        <v>107865</v>
      </c>
      <c r="I548" s="117">
        <v>18972</v>
      </c>
      <c r="J548" s="244">
        <v>44481</v>
      </c>
      <c r="K548" s="245" t="s">
        <v>221</v>
      </c>
      <c r="L548" s="246" t="s">
        <v>207</v>
      </c>
      <c r="M548" s="244">
        <v>44121</v>
      </c>
      <c r="N548" s="242" t="s">
        <v>2207</v>
      </c>
      <c r="O548" s="242" t="s">
        <v>2206</v>
      </c>
      <c r="P548" s="242" t="s">
        <v>1258</v>
      </c>
      <c r="Q548" s="242" t="s">
        <v>366</v>
      </c>
      <c r="R548" s="242" t="s">
        <v>247</v>
      </c>
      <c r="S548" s="119" t="s">
        <v>209</v>
      </c>
      <c r="T548" s="118" t="s">
        <v>2205</v>
      </c>
      <c r="U548" s="115">
        <v>0</v>
      </c>
      <c r="V548" s="115">
        <v>0</v>
      </c>
      <c r="W548" s="115">
        <v>0</v>
      </c>
      <c r="X548" s="115">
        <v>0</v>
      </c>
      <c r="Y548" s="115">
        <v>0</v>
      </c>
      <c r="Z548" s="115">
        <v>65603</v>
      </c>
      <c r="AA548" s="115">
        <v>8770</v>
      </c>
      <c r="AB548" s="115">
        <v>0</v>
      </c>
      <c r="AC548" s="114" t="s">
        <v>207</v>
      </c>
    </row>
    <row r="549" spans="1:29" x14ac:dyDescent="0.25">
      <c r="A549" s="242" t="s">
        <v>1926</v>
      </c>
      <c r="B549" s="242" t="s">
        <v>1925</v>
      </c>
      <c r="C549" s="242" t="s">
        <v>229</v>
      </c>
      <c r="D549" s="242" t="s">
        <v>1254</v>
      </c>
      <c r="E549" s="244">
        <v>43956</v>
      </c>
      <c r="F549" s="244">
        <v>44139</v>
      </c>
      <c r="G549" s="242">
        <v>2020</v>
      </c>
      <c r="H549" s="116">
        <v>643506</v>
      </c>
      <c r="I549" s="117">
        <v>113180</v>
      </c>
      <c r="J549" s="244">
        <v>44481</v>
      </c>
      <c r="K549" s="245" t="s">
        <v>221</v>
      </c>
      <c r="L549" s="246" t="s">
        <v>207</v>
      </c>
      <c r="M549" s="244">
        <v>44139</v>
      </c>
      <c r="N549" s="242" t="s">
        <v>1924</v>
      </c>
      <c r="O549" s="242" t="s">
        <v>1923</v>
      </c>
      <c r="P549" s="242" t="s">
        <v>1910</v>
      </c>
      <c r="Q549" s="242" t="s">
        <v>332</v>
      </c>
      <c r="R549" s="242" t="s">
        <v>247</v>
      </c>
      <c r="S549" s="119" t="s">
        <v>209</v>
      </c>
      <c r="T549" s="118" t="s">
        <v>1922</v>
      </c>
      <c r="U549" s="117" t="s">
        <v>207</v>
      </c>
      <c r="V549" s="115">
        <v>0</v>
      </c>
      <c r="W549" s="115">
        <v>0</v>
      </c>
      <c r="X549" s="115">
        <v>0</v>
      </c>
      <c r="Y549" s="115">
        <v>0</v>
      </c>
      <c r="Z549" s="115">
        <v>254998</v>
      </c>
      <c r="AA549" s="115">
        <v>13370</v>
      </c>
      <c r="AB549" s="115">
        <v>186566</v>
      </c>
      <c r="AC549" s="114" t="s">
        <v>207</v>
      </c>
    </row>
    <row r="550" spans="1:29" x14ac:dyDescent="0.25">
      <c r="A550" s="242" t="s">
        <v>1784</v>
      </c>
      <c r="B550" s="242" t="s">
        <v>1783</v>
      </c>
      <c r="C550" s="242" t="s">
        <v>503</v>
      </c>
      <c r="D550" s="242" t="s">
        <v>1254</v>
      </c>
      <c r="E550" s="244">
        <v>44376</v>
      </c>
      <c r="F550" s="244">
        <v>44377</v>
      </c>
      <c r="G550" s="242">
        <v>2021</v>
      </c>
      <c r="H550" s="116">
        <v>72142</v>
      </c>
      <c r="I550" s="117" t="s">
        <v>207</v>
      </c>
      <c r="J550" s="244">
        <v>44481</v>
      </c>
      <c r="K550" s="245" t="s">
        <v>215</v>
      </c>
      <c r="L550" s="246">
        <v>44768</v>
      </c>
      <c r="M550" s="244">
        <v>44377</v>
      </c>
      <c r="N550" s="242" t="s">
        <v>1782</v>
      </c>
      <c r="O550" s="242" t="s">
        <v>1578</v>
      </c>
      <c r="P550" s="242" t="s">
        <v>1343</v>
      </c>
      <c r="Q550" s="242" t="s">
        <v>500</v>
      </c>
      <c r="R550" s="242" t="s">
        <v>210</v>
      </c>
      <c r="S550" s="119" t="s">
        <v>209</v>
      </c>
      <c r="T550" s="118" t="s">
        <v>1781</v>
      </c>
      <c r="U550" s="117" t="s">
        <v>207</v>
      </c>
      <c r="V550" s="115">
        <v>0</v>
      </c>
      <c r="W550" s="115">
        <v>0</v>
      </c>
      <c r="X550" s="115">
        <v>0</v>
      </c>
      <c r="Y550" s="115">
        <v>0</v>
      </c>
      <c r="Z550" s="115">
        <v>0</v>
      </c>
      <c r="AA550" s="115">
        <v>44247</v>
      </c>
      <c r="AB550" s="115">
        <v>0</v>
      </c>
      <c r="AC550" s="114" t="s">
        <v>207</v>
      </c>
    </row>
    <row r="551" spans="1:29" x14ac:dyDescent="0.25">
      <c r="A551" s="242" t="s">
        <v>1318</v>
      </c>
      <c r="B551" s="242" t="s">
        <v>1315</v>
      </c>
      <c r="C551" s="242" t="s">
        <v>229</v>
      </c>
      <c r="D551" s="242" t="s">
        <v>1254</v>
      </c>
      <c r="E551" s="243">
        <v>44022</v>
      </c>
      <c r="F551" s="243">
        <v>44205</v>
      </c>
      <c r="G551" s="242">
        <v>2021</v>
      </c>
      <c r="H551" s="116">
        <v>1556228</v>
      </c>
      <c r="I551" s="117">
        <v>273710</v>
      </c>
      <c r="J551" s="244">
        <v>44481</v>
      </c>
      <c r="K551" s="245" t="s">
        <v>221</v>
      </c>
      <c r="L551" s="246" t="s">
        <v>207</v>
      </c>
      <c r="M551" s="243">
        <v>44205</v>
      </c>
      <c r="N551" s="242" t="s">
        <v>1314</v>
      </c>
      <c r="O551" s="242" t="s">
        <v>1313</v>
      </c>
      <c r="P551" s="242" t="s">
        <v>1272</v>
      </c>
      <c r="Q551" s="242" t="s">
        <v>461</v>
      </c>
      <c r="R551" s="119" t="s">
        <v>247</v>
      </c>
      <c r="S551" s="119" t="s">
        <v>209</v>
      </c>
      <c r="T551" s="118" t="s">
        <v>1312</v>
      </c>
      <c r="U551" s="115">
        <v>0</v>
      </c>
      <c r="V551" s="115">
        <v>0</v>
      </c>
      <c r="W551" s="115">
        <v>0</v>
      </c>
      <c r="X551" s="115">
        <v>0</v>
      </c>
      <c r="Y551" s="115">
        <v>0</v>
      </c>
      <c r="Z551" s="115">
        <v>1282518</v>
      </c>
      <c r="AA551" s="115">
        <v>0</v>
      </c>
      <c r="AB551" s="115">
        <v>0</v>
      </c>
      <c r="AC551" s="114" t="s">
        <v>207</v>
      </c>
    </row>
    <row r="552" spans="1:29" x14ac:dyDescent="0.25">
      <c r="A552" s="242" t="s">
        <v>1288</v>
      </c>
      <c r="B552" s="242" t="s">
        <v>1287</v>
      </c>
      <c r="C552" s="242" t="s">
        <v>503</v>
      </c>
      <c r="D552" s="242" t="s">
        <v>1254</v>
      </c>
      <c r="E552" s="243">
        <v>44312</v>
      </c>
      <c r="F552" s="243">
        <v>44386</v>
      </c>
      <c r="G552" s="242">
        <v>2021</v>
      </c>
      <c r="H552" s="116">
        <v>70708</v>
      </c>
      <c r="I552" s="117" t="s">
        <v>207</v>
      </c>
      <c r="J552" s="244">
        <v>44481</v>
      </c>
      <c r="K552" s="245" t="s">
        <v>215</v>
      </c>
      <c r="L552" s="246">
        <v>44978</v>
      </c>
      <c r="M552" s="243">
        <v>44386</v>
      </c>
      <c r="N552" s="242" t="s">
        <v>1286</v>
      </c>
      <c r="O552" s="242" t="s">
        <v>1259</v>
      </c>
      <c r="P552" s="242" t="s">
        <v>267</v>
      </c>
      <c r="Q552" s="242" t="s">
        <v>500</v>
      </c>
      <c r="R552" s="242" t="s">
        <v>210</v>
      </c>
      <c r="S552" s="119" t="s">
        <v>209</v>
      </c>
      <c r="T552" s="118" t="s">
        <v>1285</v>
      </c>
      <c r="U552" s="117" t="s">
        <v>207</v>
      </c>
      <c r="V552" s="115">
        <v>0</v>
      </c>
      <c r="W552" s="115">
        <v>0</v>
      </c>
      <c r="X552" s="115">
        <v>0</v>
      </c>
      <c r="Y552" s="115">
        <v>0</v>
      </c>
      <c r="Z552" s="115">
        <v>0</v>
      </c>
      <c r="AA552" s="115">
        <v>6183</v>
      </c>
      <c r="AB552" s="115">
        <v>0</v>
      </c>
      <c r="AC552" s="114" t="s">
        <v>207</v>
      </c>
    </row>
    <row r="553" spans="1:29" x14ac:dyDescent="0.25">
      <c r="A553" s="242" t="s">
        <v>3696</v>
      </c>
      <c r="B553" s="242" t="s">
        <v>3692</v>
      </c>
      <c r="C553" s="242" t="s">
        <v>229</v>
      </c>
      <c r="D553" s="242" t="s">
        <v>1254</v>
      </c>
      <c r="E553" s="243">
        <v>43617</v>
      </c>
      <c r="F553" s="243">
        <v>43982</v>
      </c>
      <c r="G553" s="242">
        <v>2020</v>
      </c>
      <c r="H553" s="116">
        <v>43459</v>
      </c>
      <c r="I553" s="116">
        <v>8360</v>
      </c>
      <c r="J553" s="244">
        <v>44460</v>
      </c>
      <c r="K553" s="245" t="s">
        <v>221</v>
      </c>
      <c r="L553" s="246" t="s">
        <v>207</v>
      </c>
      <c r="M553" s="243">
        <v>43982</v>
      </c>
      <c r="N553" s="242" t="s">
        <v>3691</v>
      </c>
      <c r="O553" s="242" t="s">
        <v>869</v>
      </c>
      <c r="P553" s="242" t="s">
        <v>1272</v>
      </c>
      <c r="Q553" s="242" t="s">
        <v>211</v>
      </c>
      <c r="R553" s="242" t="s">
        <v>210</v>
      </c>
      <c r="S553" s="119" t="s">
        <v>209</v>
      </c>
      <c r="T553" s="118" t="s">
        <v>3690</v>
      </c>
      <c r="U553" s="115">
        <v>0</v>
      </c>
      <c r="V553" s="115">
        <v>0</v>
      </c>
      <c r="W553" s="115">
        <v>0</v>
      </c>
      <c r="X553" s="115">
        <v>0</v>
      </c>
      <c r="Y553" s="115">
        <v>0</v>
      </c>
      <c r="Z553" s="115">
        <v>0</v>
      </c>
      <c r="AA553" s="115">
        <v>22878</v>
      </c>
      <c r="AB553" s="115">
        <v>0</v>
      </c>
      <c r="AC553" s="114" t="s">
        <v>207</v>
      </c>
    </row>
    <row r="554" spans="1:29" x14ac:dyDescent="0.25">
      <c r="A554" s="242" t="s">
        <v>2367</v>
      </c>
      <c r="B554" s="242" t="s">
        <v>2364</v>
      </c>
      <c r="C554" s="242" t="s">
        <v>229</v>
      </c>
      <c r="D554" s="242" t="s">
        <v>1254</v>
      </c>
      <c r="E554" s="243">
        <v>42811</v>
      </c>
      <c r="F554" s="243">
        <v>43175</v>
      </c>
      <c r="G554" s="242">
        <v>2018</v>
      </c>
      <c r="H554" s="116">
        <v>2540</v>
      </c>
      <c r="I554" s="116">
        <v>447</v>
      </c>
      <c r="J554" s="244">
        <v>44460</v>
      </c>
      <c r="K554" s="245" t="s">
        <v>221</v>
      </c>
      <c r="L554" s="246" t="s">
        <v>207</v>
      </c>
      <c r="M554" s="243">
        <v>43175</v>
      </c>
      <c r="N554" s="242" t="s">
        <v>2363</v>
      </c>
      <c r="O554" s="242" t="s">
        <v>1381</v>
      </c>
      <c r="P554" s="242" t="s">
        <v>1258</v>
      </c>
      <c r="Q554" s="242" t="s">
        <v>211</v>
      </c>
      <c r="R554" s="242" t="s">
        <v>210</v>
      </c>
      <c r="S554" s="119" t="s">
        <v>209</v>
      </c>
      <c r="T554" s="118" t="s">
        <v>2362</v>
      </c>
      <c r="U554" s="115">
        <v>0</v>
      </c>
      <c r="V554" s="115">
        <v>0</v>
      </c>
      <c r="W554" s="115">
        <v>0</v>
      </c>
      <c r="X554" s="115">
        <v>0</v>
      </c>
      <c r="Y554" s="115">
        <v>0</v>
      </c>
      <c r="Z554" s="115">
        <v>0</v>
      </c>
      <c r="AA554" s="115">
        <v>2093</v>
      </c>
      <c r="AB554" s="115">
        <v>0</v>
      </c>
      <c r="AC554" s="114" t="s">
        <v>207</v>
      </c>
    </row>
    <row r="555" spans="1:29" x14ac:dyDescent="0.25">
      <c r="A555" s="242" t="s">
        <v>2366</v>
      </c>
      <c r="B555" s="242" t="s">
        <v>2364</v>
      </c>
      <c r="C555" s="242" t="s">
        <v>229</v>
      </c>
      <c r="D555" s="242" t="s">
        <v>1254</v>
      </c>
      <c r="E555" s="243">
        <v>43176</v>
      </c>
      <c r="F555" s="243">
        <v>43540</v>
      </c>
      <c r="G555" s="242">
        <v>2019</v>
      </c>
      <c r="H555" s="116">
        <v>2540</v>
      </c>
      <c r="I555" s="116">
        <v>447</v>
      </c>
      <c r="J555" s="244">
        <v>44460</v>
      </c>
      <c r="K555" s="245" t="s">
        <v>221</v>
      </c>
      <c r="L555" s="246" t="s">
        <v>207</v>
      </c>
      <c r="M555" s="243">
        <v>43540</v>
      </c>
      <c r="N555" s="242" t="s">
        <v>2363</v>
      </c>
      <c r="O555" s="242" t="s">
        <v>1381</v>
      </c>
      <c r="P555" s="242" t="s">
        <v>1258</v>
      </c>
      <c r="Q555" s="242" t="s">
        <v>211</v>
      </c>
      <c r="R555" s="242" t="s">
        <v>210</v>
      </c>
      <c r="S555" s="119" t="s">
        <v>209</v>
      </c>
      <c r="T555" s="118" t="s">
        <v>2362</v>
      </c>
      <c r="U555" s="115">
        <v>0</v>
      </c>
      <c r="V555" s="115">
        <v>0</v>
      </c>
      <c r="W555" s="115">
        <v>0</v>
      </c>
      <c r="X555" s="115">
        <v>0</v>
      </c>
      <c r="Y555" s="115">
        <v>0</v>
      </c>
      <c r="Z555" s="115">
        <v>0</v>
      </c>
      <c r="AA555" s="115">
        <v>2093</v>
      </c>
      <c r="AB555" s="115">
        <v>0</v>
      </c>
      <c r="AC555" s="114" t="s">
        <v>207</v>
      </c>
    </row>
    <row r="556" spans="1:29" x14ac:dyDescent="0.25">
      <c r="A556" s="242" t="s">
        <v>2365</v>
      </c>
      <c r="B556" s="242" t="s">
        <v>2364</v>
      </c>
      <c r="C556" s="242" t="s">
        <v>229</v>
      </c>
      <c r="D556" s="242" t="s">
        <v>1254</v>
      </c>
      <c r="E556" s="243">
        <v>43541</v>
      </c>
      <c r="F556" s="243">
        <v>43906</v>
      </c>
      <c r="G556" s="242">
        <v>2020</v>
      </c>
      <c r="H556" s="116">
        <v>25225</v>
      </c>
      <c r="I556" s="116">
        <v>4440</v>
      </c>
      <c r="J556" s="244">
        <v>44460</v>
      </c>
      <c r="K556" s="245" t="s">
        <v>221</v>
      </c>
      <c r="L556" s="246" t="s">
        <v>207</v>
      </c>
      <c r="M556" s="243">
        <v>43906</v>
      </c>
      <c r="N556" s="242" t="s">
        <v>2363</v>
      </c>
      <c r="O556" s="242" t="s">
        <v>1381</v>
      </c>
      <c r="P556" s="242" t="s">
        <v>1258</v>
      </c>
      <c r="Q556" s="242" t="s">
        <v>211</v>
      </c>
      <c r="R556" s="242" t="s">
        <v>210</v>
      </c>
      <c r="S556" s="119" t="s">
        <v>209</v>
      </c>
      <c r="T556" s="118" t="s">
        <v>2362</v>
      </c>
      <c r="U556" s="115">
        <v>0</v>
      </c>
      <c r="V556" s="115">
        <v>0</v>
      </c>
      <c r="W556" s="115">
        <v>0</v>
      </c>
      <c r="X556" s="115">
        <v>0</v>
      </c>
      <c r="Y556" s="115">
        <v>0</v>
      </c>
      <c r="Z556" s="115">
        <v>0</v>
      </c>
      <c r="AA556" s="115">
        <v>20785</v>
      </c>
      <c r="AB556" s="115">
        <v>0</v>
      </c>
      <c r="AC556" s="114" t="s">
        <v>207</v>
      </c>
    </row>
    <row r="557" spans="1:29" x14ac:dyDescent="0.25">
      <c r="A557" s="242" t="s">
        <v>2360</v>
      </c>
      <c r="B557" s="242" t="s">
        <v>2357</v>
      </c>
      <c r="C557" s="242" t="s">
        <v>229</v>
      </c>
      <c r="D557" s="242" t="s">
        <v>1254</v>
      </c>
      <c r="E557" s="243">
        <v>42811</v>
      </c>
      <c r="F557" s="243">
        <v>43175</v>
      </c>
      <c r="G557" s="242">
        <v>2018</v>
      </c>
      <c r="H557" s="116">
        <v>3487</v>
      </c>
      <c r="I557" s="116">
        <v>614</v>
      </c>
      <c r="J557" s="244">
        <v>44460</v>
      </c>
      <c r="K557" s="245" t="s">
        <v>221</v>
      </c>
      <c r="L557" s="246" t="s">
        <v>207</v>
      </c>
      <c r="M557" s="243">
        <v>43175</v>
      </c>
      <c r="N557" s="242" t="s">
        <v>2356</v>
      </c>
      <c r="O557" s="242" t="s">
        <v>1381</v>
      </c>
      <c r="P557" s="242" t="s">
        <v>1258</v>
      </c>
      <c r="Q557" s="242" t="s">
        <v>211</v>
      </c>
      <c r="R557" s="242" t="s">
        <v>210</v>
      </c>
      <c r="S557" s="119" t="s">
        <v>209</v>
      </c>
      <c r="T557" s="118" t="s">
        <v>2355</v>
      </c>
      <c r="U557" s="115">
        <v>0</v>
      </c>
      <c r="V557" s="115">
        <v>0</v>
      </c>
      <c r="W557" s="115">
        <v>0</v>
      </c>
      <c r="X557" s="115">
        <v>0</v>
      </c>
      <c r="Y557" s="115">
        <v>0</v>
      </c>
      <c r="Z557" s="115">
        <v>0</v>
      </c>
      <c r="AA557" s="115">
        <v>0</v>
      </c>
      <c r="AB557" s="115">
        <v>2873</v>
      </c>
      <c r="AC557" s="114" t="s">
        <v>207</v>
      </c>
    </row>
    <row r="558" spans="1:29" x14ac:dyDescent="0.25">
      <c r="A558" s="242" t="s">
        <v>2359</v>
      </c>
      <c r="B558" s="242" t="s">
        <v>2357</v>
      </c>
      <c r="C558" s="242" t="s">
        <v>229</v>
      </c>
      <c r="D558" s="242" t="s">
        <v>1254</v>
      </c>
      <c r="E558" s="243">
        <v>43176</v>
      </c>
      <c r="F558" s="243">
        <v>43540</v>
      </c>
      <c r="G558" s="242">
        <v>2019</v>
      </c>
      <c r="H558" s="116">
        <v>3487</v>
      </c>
      <c r="I558" s="116">
        <v>614</v>
      </c>
      <c r="J558" s="244">
        <v>44460</v>
      </c>
      <c r="K558" s="245" t="s">
        <v>221</v>
      </c>
      <c r="L558" s="246" t="s">
        <v>207</v>
      </c>
      <c r="M558" s="243">
        <v>43540</v>
      </c>
      <c r="N558" s="242" t="s">
        <v>2356</v>
      </c>
      <c r="O558" s="242" t="s">
        <v>1381</v>
      </c>
      <c r="P558" s="242" t="s">
        <v>1258</v>
      </c>
      <c r="Q558" s="242" t="s">
        <v>211</v>
      </c>
      <c r="R558" s="242" t="s">
        <v>210</v>
      </c>
      <c r="S558" s="119" t="s">
        <v>209</v>
      </c>
      <c r="T558" s="118" t="s">
        <v>2355</v>
      </c>
      <c r="U558" s="115">
        <v>0</v>
      </c>
      <c r="V558" s="115">
        <v>0</v>
      </c>
      <c r="W558" s="115">
        <v>0</v>
      </c>
      <c r="X558" s="115">
        <v>0</v>
      </c>
      <c r="Y558" s="115">
        <v>0</v>
      </c>
      <c r="Z558" s="115">
        <v>0</v>
      </c>
      <c r="AA558" s="115">
        <v>299</v>
      </c>
      <c r="AB558" s="115">
        <v>2574</v>
      </c>
      <c r="AC558" s="114" t="s">
        <v>207</v>
      </c>
    </row>
    <row r="559" spans="1:29" x14ac:dyDescent="0.25">
      <c r="A559" s="242" t="s">
        <v>2358</v>
      </c>
      <c r="B559" s="242" t="s">
        <v>2357</v>
      </c>
      <c r="C559" s="242" t="s">
        <v>229</v>
      </c>
      <c r="D559" s="242" t="s">
        <v>1254</v>
      </c>
      <c r="E559" s="243">
        <v>43541</v>
      </c>
      <c r="F559" s="243">
        <v>43906</v>
      </c>
      <c r="G559" s="242">
        <v>2020</v>
      </c>
      <c r="H559" s="116">
        <v>4596</v>
      </c>
      <c r="I559" s="116">
        <v>809</v>
      </c>
      <c r="J559" s="244">
        <v>44460</v>
      </c>
      <c r="K559" s="245" t="s">
        <v>221</v>
      </c>
      <c r="L559" s="246" t="s">
        <v>207</v>
      </c>
      <c r="M559" s="243">
        <v>43906</v>
      </c>
      <c r="N559" s="242" t="s">
        <v>2356</v>
      </c>
      <c r="O559" s="242" t="s">
        <v>1381</v>
      </c>
      <c r="P559" s="242" t="s">
        <v>1258</v>
      </c>
      <c r="Q559" s="242" t="s">
        <v>211</v>
      </c>
      <c r="R559" s="242" t="s">
        <v>210</v>
      </c>
      <c r="S559" s="119" t="s">
        <v>209</v>
      </c>
      <c r="T559" s="118" t="s">
        <v>2355</v>
      </c>
      <c r="U559" s="115">
        <v>0</v>
      </c>
      <c r="V559" s="115">
        <v>0</v>
      </c>
      <c r="W559" s="115">
        <v>186</v>
      </c>
      <c r="X559" s="115">
        <v>0</v>
      </c>
      <c r="Y559" s="115">
        <v>0</v>
      </c>
      <c r="Z559" s="115">
        <v>0</v>
      </c>
      <c r="AA559" s="115">
        <v>3601</v>
      </c>
      <c r="AB559" s="115">
        <v>0</v>
      </c>
      <c r="AC559" s="114" t="s">
        <v>2354</v>
      </c>
    </row>
    <row r="560" spans="1:29" x14ac:dyDescent="0.25">
      <c r="A560" s="242" t="s">
        <v>1908</v>
      </c>
      <c r="B560" s="242" t="s">
        <v>1904</v>
      </c>
      <c r="C560" s="242" t="s">
        <v>258</v>
      </c>
      <c r="D560" s="242" t="s">
        <v>1254</v>
      </c>
      <c r="E560" s="244">
        <v>43943</v>
      </c>
      <c r="F560" s="244">
        <v>44286</v>
      </c>
      <c r="G560" s="242">
        <v>2021</v>
      </c>
      <c r="H560" s="116">
        <v>70251</v>
      </c>
      <c r="I560" s="117" t="s">
        <v>207</v>
      </c>
      <c r="J560" s="244">
        <v>44460</v>
      </c>
      <c r="K560" s="245" t="s">
        <v>215</v>
      </c>
      <c r="L560" s="244">
        <v>44817</v>
      </c>
      <c r="M560" s="244">
        <v>44286</v>
      </c>
      <c r="N560" s="242" t="s">
        <v>1903</v>
      </c>
      <c r="O560" s="242" t="s">
        <v>1632</v>
      </c>
      <c r="P560" s="242" t="s">
        <v>1610</v>
      </c>
      <c r="Q560" s="242" t="s">
        <v>318</v>
      </c>
      <c r="R560" s="242" t="s">
        <v>247</v>
      </c>
      <c r="S560" s="119" t="s">
        <v>209</v>
      </c>
      <c r="T560" s="118" t="s">
        <v>1902</v>
      </c>
      <c r="U560" s="117" t="s">
        <v>207</v>
      </c>
      <c r="V560" s="115">
        <v>0</v>
      </c>
      <c r="W560" s="115">
        <v>0</v>
      </c>
      <c r="X560" s="115">
        <v>0</v>
      </c>
      <c r="Y560" s="115">
        <v>0</v>
      </c>
      <c r="Z560" s="115">
        <v>70251</v>
      </c>
      <c r="AA560" s="115">
        <v>0</v>
      </c>
      <c r="AB560" s="115">
        <v>0</v>
      </c>
      <c r="AC560" s="114" t="s">
        <v>207</v>
      </c>
    </row>
    <row r="561" spans="1:29" x14ac:dyDescent="0.25">
      <c r="A561" s="242" t="s">
        <v>1862</v>
      </c>
      <c r="B561" s="242" t="s">
        <v>1858</v>
      </c>
      <c r="C561" s="242" t="s">
        <v>258</v>
      </c>
      <c r="D561" s="242" t="s">
        <v>1254</v>
      </c>
      <c r="E561" s="244">
        <v>43746</v>
      </c>
      <c r="F561" s="244">
        <v>44286</v>
      </c>
      <c r="G561" s="242">
        <v>2021</v>
      </c>
      <c r="H561" s="116">
        <v>5715</v>
      </c>
      <c r="I561" s="117" t="s">
        <v>207</v>
      </c>
      <c r="J561" s="244">
        <v>44460</v>
      </c>
      <c r="K561" s="245" t="s">
        <v>215</v>
      </c>
      <c r="L561" s="244">
        <v>44845</v>
      </c>
      <c r="M561" s="244">
        <v>44286</v>
      </c>
      <c r="N561" s="242" t="s">
        <v>1857</v>
      </c>
      <c r="O561" s="242" t="s">
        <v>1583</v>
      </c>
      <c r="P561" s="242" t="s">
        <v>267</v>
      </c>
      <c r="Q561" s="242" t="s">
        <v>500</v>
      </c>
      <c r="R561" s="242" t="s">
        <v>247</v>
      </c>
      <c r="S561" s="119" t="s">
        <v>209</v>
      </c>
      <c r="T561" s="118" t="s">
        <v>1856</v>
      </c>
      <c r="U561" s="117" t="s">
        <v>207</v>
      </c>
      <c r="V561" s="115">
        <v>0</v>
      </c>
      <c r="W561" s="115">
        <v>0</v>
      </c>
      <c r="X561" s="115">
        <v>0</v>
      </c>
      <c r="Y561" s="115">
        <v>0</v>
      </c>
      <c r="Z561" s="115">
        <v>5104</v>
      </c>
      <c r="AA561" s="115">
        <v>0</v>
      </c>
      <c r="AB561" s="115">
        <v>611</v>
      </c>
      <c r="AC561" s="114" t="s">
        <v>207</v>
      </c>
    </row>
    <row r="562" spans="1:29" x14ac:dyDescent="0.25">
      <c r="A562" s="242" t="s">
        <v>1850</v>
      </c>
      <c r="B562" s="242" t="s">
        <v>1846</v>
      </c>
      <c r="C562" s="242" t="s">
        <v>258</v>
      </c>
      <c r="D562" s="242" t="s">
        <v>1254</v>
      </c>
      <c r="E562" s="244">
        <v>44008</v>
      </c>
      <c r="F562" s="244">
        <v>44196</v>
      </c>
      <c r="G562" s="242">
        <v>2020</v>
      </c>
      <c r="H562" s="116">
        <v>17318</v>
      </c>
      <c r="I562" s="117" t="s">
        <v>207</v>
      </c>
      <c r="J562" s="244">
        <v>44460</v>
      </c>
      <c r="K562" s="245" t="s">
        <v>215</v>
      </c>
      <c r="L562" s="244">
        <v>44705</v>
      </c>
      <c r="M562" s="244">
        <v>44196</v>
      </c>
      <c r="N562" s="242" t="s">
        <v>1845</v>
      </c>
      <c r="O562" s="242" t="s">
        <v>1632</v>
      </c>
      <c r="P562" s="242" t="s">
        <v>267</v>
      </c>
      <c r="Q562" s="242" t="s">
        <v>416</v>
      </c>
      <c r="R562" s="242" t="s">
        <v>247</v>
      </c>
      <c r="S562" s="119" t="s">
        <v>209</v>
      </c>
      <c r="T562" s="118" t="s">
        <v>1844</v>
      </c>
      <c r="U562" s="117" t="s">
        <v>207</v>
      </c>
      <c r="V562" s="115">
        <v>0</v>
      </c>
      <c r="W562" s="115">
        <v>0</v>
      </c>
      <c r="X562" s="115">
        <v>0</v>
      </c>
      <c r="Y562" s="115">
        <v>0</v>
      </c>
      <c r="Z562" s="115">
        <v>201</v>
      </c>
      <c r="AA562" s="115">
        <v>16696</v>
      </c>
      <c r="AB562" s="115">
        <v>0</v>
      </c>
      <c r="AC562" s="114" t="s">
        <v>207</v>
      </c>
    </row>
    <row r="563" spans="1:29" x14ac:dyDescent="0.25">
      <c r="A563" s="242" t="s">
        <v>4032</v>
      </c>
      <c r="B563" s="242" t="s">
        <v>4031</v>
      </c>
      <c r="C563" s="242" t="s">
        <v>217</v>
      </c>
      <c r="D563" s="242" t="s">
        <v>1254</v>
      </c>
      <c r="E563" s="243">
        <v>43952</v>
      </c>
      <c r="F563" s="243">
        <v>44012</v>
      </c>
      <c r="G563" s="242">
        <v>2020</v>
      </c>
      <c r="H563" s="116">
        <v>3104</v>
      </c>
      <c r="I563" s="117" t="s">
        <v>207</v>
      </c>
      <c r="J563" s="244">
        <v>44446</v>
      </c>
      <c r="K563" s="245" t="s">
        <v>221</v>
      </c>
      <c r="L563" s="246" t="s">
        <v>207</v>
      </c>
      <c r="M563" s="243">
        <v>44012</v>
      </c>
      <c r="N563" s="242" t="s">
        <v>4030</v>
      </c>
      <c r="O563" s="242" t="s">
        <v>494</v>
      </c>
      <c r="P563" s="242" t="s">
        <v>220</v>
      </c>
      <c r="Q563" s="242" t="s">
        <v>492</v>
      </c>
      <c r="R563" s="242" t="s">
        <v>247</v>
      </c>
      <c r="S563" s="119" t="s">
        <v>209</v>
      </c>
      <c r="T563" s="118" t="s">
        <v>4029</v>
      </c>
      <c r="U563" s="117" t="s">
        <v>207</v>
      </c>
      <c r="V563" s="115">
        <v>0</v>
      </c>
      <c r="W563" s="115">
        <v>0</v>
      </c>
      <c r="X563" s="115">
        <v>0</v>
      </c>
      <c r="Y563" s="115">
        <v>0</v>
      </c>
      <c r="Z563" s="115">
        <v>3104</v>
      </c>
      <c r="AA563" s="115">
        <v>0</v>
      </c>
      <c r="AB563" s="115">
        <v>0</v>
      </c>
      <c r="AC563" s="114" t="s">
        <v>207</v>
      </c>
    </row>
    <row r="564" spans="1:29" x14ac:dyDescent="0.25">
      <c r="A564" s="242" t="s">
        <v>2427</v>
      </c>
      <c r="B564" s="242" t="s">
        <v>2423</v>
      </c>
      <c r="C564" s="242" t="s">
        <v>258</v>
      </c>
      <c r="D564" s="242" t="s">
        <v>1254</v>
      </c>
      <c r="E564" s="243">
        <v>43862</v>
      </c>
      <c r="F564" s="243">
        <v>44227</v>
      </c>
      <c r="G564" s="242">
        <v>2021</v>
      </c>
      <c r="H564" s="116">
        <v>75723</v>
      </c>
      <c r="I564" s="117" t="s">
        <v>207</v>
      </c>
      <c r="J564" s="244">
        <v>44446</v>
      </c>
      <c r="K564" s="245" t="s">
        <v>215</v>
      </c>
      <c r="L564" s="244">
        <v>45363</v>
      </c>
      <c r="M564" s="243">
        <v>44227</v>
      </c>
      <c r="N564" s="242" t="s">
        <v>2422</v>
      </c>
      <c r="O564" s="242" t="s">
        <v>2421</v>
      </c>
      <c r="P564" s="242" t="s">
        <v>325</v>
      </c>
      <c r="Q564" s="242" t="s">
        <v>266</v>
      </c>
      <c r="R564" s="242" t="s">
        <v>247</v>
      </c>
      <c r="S564" s="119" t="s">
        <v>209</v>
      </c>
      <c r="T564" s="118" t="s">
        <v>2420</v>
      </c>
      <c r="U564" s="117" t="s">
        <v>207</v>
      </c>
      <c r="V564" s="115">
        <v>0</v>
      </c>
      <c r="W564" s="115">
        <v>13575</v>
      </c>
      <c r="X564" s="115">
        <v>0</v>
      </c>
      <c r="Y564" s="115">
        <v>0</v>
      </c>
      <c r="Z564" s="115">
        <v>0</v>
      </c>
      <c r="AA564" s="115">
        <v>50000</v>
      </c>
      <c r="AB564" s="115">
        <v>1944</v>
      </c>
      <c r="AC564" s="114" t="s">
        <v>2426</v>
      </c>
    </row>
    <row r="565" spans="1:29" x14ac:dyDescent="0.25">
      <c r="A565" s="242" t="s">
        <v>1801</v>
      </c>
      <c r="B565" s="242" t="s">
        <v>1800</v>
      </c>
      <c r="C565" s="242" t="s">
        <v>503</v>
      </c>
      <c r="D565" s="242" t="s">
        <v>1254</v>
      </c>
      <c r="E565" s="244">
        <v>44335</v>
      </c>
      <c r="F565" s="244">
        <v>44349</v>
      </c>
      <c r="G565" s="242">
        <v>2021</v>
      </c>
      <c r="H565" s="116">
        <v>93755</v>
      </c>
      <c r="I565" s="117" t="s">
        <v>207</v>
      </c>
      <c r="J565" s="244">
        <v>44446</v>
      </c>
      <c r="K565" s="245" t="s">
        <v>215</v>
      </c>
      <c r="L565" s="246">
        <v>44719</v>
      </c>
      <c r="M565" s="244">
        <v>44349</v>
      </c>
      <c r="N565" s="242" t="s">
        <v>1799</v>
      </c>
      <c r="O565" s="242" t="s">
        <v>1578</v>
      </c>
      <c r="P565" s="242" t="s">
        <v>1343</v>
      </c>
      <c r="Q565" s="242" t="s">
        <v>500</v>
      </c>
      <c r="R565" s="242" t="s">
        <v>210</v>
      </c>
      <c r="S565" s="119" t="s">
        <v>209</v>
      </c>
      <c r="T565" s="118" t="s">
        <v>1798</v>
      </c>
      <c r="U565" s="117" t="s">
        <v>207</v>
      </c>
      <c r="V565" s="115">
        <v>0</v>
      </c>
      <c r="W565" s="115">
        <v>0</v>
      </c>
      <c r="X565" s="115">
        <v>0</v>
      </c>
      <c r="Y565" s="115">
        <v>0</v>
      </c>
      <c r="Z565" s="115">
        <v>0</v>
      </c>
      <c r="AA565" s="115">
        <v>93755</v>
      </c>
      <c r="AB565" s="115">
        <v>0</v>
      </c>
      <c r="AC565" s="114" t="s">
        <v>207</v>
      </c>
    </row>
    <row r="566" spans="1:29" x14ac:dyDescent="0.25">
      <c r="A566" s="242" t="s">
        <v>1299</v>
      </c>
      <c r="B566" s="242" t="s">
        <v>1298</v>
      </c>
      <c r="C566" s="242" t="s">
        <v>503</v>
      </c>
      <c r="D566" s="242" t="s">
        <v>1254</v>
      </c>
      <c r="E566" s="243">
        <v>44246</v>
      </c>
      <c r="F566" s="243">
        <v>44297</v>
      </c>
      <c r="G566" s="242">
        <v>2021</v>
      </c>
      <c r="H566" s="116">
        <v>56964</v>
      </c>
      <c r="I566" s="117" t="s">
        <v>207</v>
      </c>
      <c r="J566" s="244">
        <v>44446</v>
      </c>
      <c r="K566" s="245" t="s">
        <v>215</v>
      </c>
      <c r="L566" s="246">
        <v>44964</v>
      </c>
      <c r="M566" s="243">
        <v>44297</v>
      </c>
      <c r="N566" s="242" t="s">
        <v>1297</v>
      </c>
      <c r="O566" s="242" t="s">
        <v>1259</v>
      </c>
      <c r="P566" s="242" t="s">
        <v>267</v>
      </c>
      <c r="Q566" s="242" t="s">
        <v>500</v>
      </c>
      <c r="R566" s="242" t="s">
        <v>210</v>
      </c>
      <c r="S566" s="119" t="s">
        <v>209</v>
      </c>
      <c r="T566" s="118" t="s">
        <v>1296</v>
      </c>
      <c r="U566" s="117" t="s">
        <v>207</v>
      </c>
      <c r="V566" s="115">
        <v>0</v>
      </c>
      <c r="W566" s="115">
        <v>0</v>
      </c>
      <c r="X566" s="115">
        <v>0</v>
      </c>
      <c r="Y566" s="115">
        <v>0</v>
      </c>
      <c r="Z566" s="115">
        <v>12234</v>
      </c>
      <c r="AA566" s="115">
        <v>23853</v>
      </c>
      <c r="AB566" s="115">
        <v>0</v>
      </c>
      <c r="AC566" s="114" t="s">
        <v>207</v>
      </c>
    </row>
    <row r="567" spans="1:29" x14ac:dyDescent="0.25">
      <c r="A567" s="242" t="s">
        <v>4059</v>
      </c>
      <c r="B567" s="242" t="s">
        <v>4058</v>
      </c>
      <c r="C567" s="242" t="s">
        <v>217</v>
      </c>
      <c r="D567" s="242" t="s">
        <v>1254</v>
      </c>
      <c r="E567" s="243">
        <v>43922</v>
      </c>
      <c r="F567" s="243">
        <v>44012</v>
      </c>
      <c r="G567" s="242">
        <v>2020</v>
      </c>
      <c r="H567" s="116">
        <v>6671</v>
      </c>
      <c r="I567" s="117" t="s">
        <v>207</v>
      </c>
      <c r="J567" s="244">
        <v>44432</v>
      </c>
      <c r="K567" s="245" t="s">
        <v>221</v>
      </c>
      <c r="L567" s="246" t="s">
        <v>207</v>
      </c>
      <c r="M567" s="243">
        <v>44012</v>
      </c>
      <c r="N567" s="242" t="s">
        <v>4057</v>
      </c>
      <c r="O567" s="242" t="s">
        <v>543</v>
      </c>
      <c r="P567" s="242" t="s">
        <v>220</v>
      </c>
      <c r="Q567" s="242" t="s">
        <v>492</v>
      </c>
      <c r="R567" s="242" t="s">
        <v>247</v>
      </c>
      <c r="S567" s="119" t="s">
        <v>209</v>
      </c>
      <c r="T567" s="118" t="s">
        <v>4056</v>
      </c>
      <c r="U567" s="117" t="s">
        <v>207</v>
      </c>
      <c r="V567" s="115">
        <v>0</v>
      </c>
      <c r="W567" s="115">
        <v>0</v>
      </c>
      <c r="X567" s="115">
        <v>0</v>
      </c>
      <c r="Y567" s="115">
        <v>0</v>
      </c>
      <c r="Z567" s="115">
        <v>6671</v>
      </c>
      <c r="AA567" s="115">
        <v>0</v>
      </c>
      <c r="AB567" s="115">
        <v>0</v>
      </c>
      <c r="AC567" s="114" t="s">
        <v>207</v>
      </c>
    </row>
    <row r="568" spans="1:29" x14ac:dyDescent="0.25">
      <c r="A568" s="242" t="s">
        <v>3308</v>
      </c>
      <c r="B568" s="242" t="s">
        <v>3307</v>
      </c>
      <c r="C568" s="242" t="s">
        <v>229</v>
      </c>
      <c r="D568" s="242" t="s">
        <v>1254</v>
      </c>
      <c r="E568" s="243">
        <v>43709</v>
      </c>
      <c r="F568" s="243">
        <v>44074</v>
      </c>
      <c r="G568" s="242">
        <v>2020</v>
      </c>
      <c r="H568" s="116">
        <v>140773</v>
      </c>
      <c r="I568" s="116">
        <v>17408</v>
      </c>
      <c r="J568" s="244">
        <v>44432</v>
      </c>
      <c r="K568" s="245" t="s">
        <v>215</v>
      </c>
      <c r="L568" s="244">
        <v>45636</v>
      </c>
      <c r="M568" s="243">
        <v>44074</v>
      </c>
      <c r="N568" s="242" t="s">
        <v>3306</v>
      </c>
      <c r="O568" s="242" t="s">
        <v>3305</v>
      </c>
      <c r="P568" s="242" t="s">
        <v>1272</v>
      </c>
      <c r="Q568" s="242" t="s">
        <v>366</v>
      </c>
      <c r="R568" s="242" t="s">
        <v>247</v>
      </c>
      <c r="S568" s="119" t="s">
        <v>209</v>
      </c>
      <c r="T568" s="118" t="s">
        <v>3304</v>
      </c>
      <c r="U568" s="115">
        <v>0</v>
      </c>
      <c r="V568" s="115">
        <v>0</v>
      </c>
      <c r="W568" s="115">
        <v>0</v>
      </c>
      <c r="X568" s="115">
        <v>0</v>
      </c>
      <c r="Y568" s="115">
        <v>0</v>
      </c>
      <c r="Z568" s="115">
        <v>121452</v>
      </c>
      <c r="AA568" s="115">
        <v>0</v>
      </c>
      <c r="AB568" s="115">
        <v>1913</v>
      </c>
      <c r="AC568" s="114" t="s">
        <v>207</v>
      </c>
    </row>
    <row r="569" spans="1:29" x14ac:dyDescent="0.25">
      <c r="A569" s="242" t="s">
        <v>3191</v>
      </c>
      <c r="B569" s="242" t="s">
        <v>3188</v>
      </c>
      <c r="C569" s="242" t="s">
        <v>229</v>
      </c>
      <c r="D569" s="242" t="s">
        <v>1254</v>
      </c>
      <c r="E569" s="243">
        <v>43640</v>
      </c>
      <c r="F569" s="243">
        <v>44005</v>
      </c>
      <c r="G569" s="242">
        <v>2020</v>
      </c>
      <c r="H569" s="116">
        <v>789374</v>
      </c>
      <c r="I569" s="116">
        <v>87895</v>
      </c>
      <c r="J569" s="244">
        <v>44432</v>
      </c>
      <c r="K569" s="245" t="s">
        <v>221</v>
      </c>
      <c r="L569" s="246" t="s">
        <v>207</v>
      </c>
      <c r="M569" s="243">
        <v>44005</v>
      </c>
      <c r="N569" s="242" t="s">
        <v>3187</v>
      </c>
      <c r="O569" s="242" t="s">
        <v>3178</v>
      </c>
      <c r="P569" s="242" t="s">
        <v>1272</v>
      </c>
      <c r="Q569" s="242" t="s">
        <v>2989</v>
      </c>
      <c r="R569" s="242" t="s">
        <v>247</v>
      </c>
      <c r="S569" s="119" t="s">
        <v>209</v>
      </c>
      <c r="T569" s="118" t="s">
        <v>3186</v>
      </c>
      <c r="U569" s="115">
        <v>0</v>
      </c>
      <c r="V569" s="115">
        <v>0</v>
      </c>
      <c r="W569" s="115">
        <v>0</v>
      </c>
      <c r="X569" s="115">
        <v>0</v>
      </c>
      <c r="Y569" s="115">
        <v>0</v>
      </c>
      <c r="Z569" s="115">
        <v>382180</v>
      </c>
      <c r="AA569" s="115">
        <v>30473</v>
      </c>
      <c r="AB569" s="115">
        <v>255808</v>
      </c>
      <c r="AC569" s="114" t="s">
        <v>207</v>
      </c>
    </row>
    <row r="570" spans="1:29" x14ac:dyDescent="0.25">
      <c r="A570" s="242" t="s">
        <v>2760</v>
      </c>
      <c r="B570" s="242" t="s">
        <v>2758</v>
      </c>
      <c r="C570" s="242" t="s">
        <v>229</v>
      </c>
      <c r="D570" s="242" t="s">
        <v>1254</v>
      </c>
      <c r="E570" s="243">
        <v>43696</v>
      </c>
      <c r="F570" s="243">
        <v>44061</v>
      </c>
      <c r="G570" s="242">
        <v>2020</v>
      </c>
      <c r="H570" s="116">
        <v>157102</v>
      </c>
      <c r="I570" s="116">
        <v>30227</v>
      </c>
      <c r="J570" s="244">
        <v>44432</v>
      </c>
      <c r="K570" s="245" t="s">
        <v>221</v>
      </c>
      <c r="L570" s="246" t="s">
        <v>207</v>
      </c>
      <c r="M570" s="243">
        <v>44061</v>
      </c>
      <c r="N570" s="242" t="s">
        <v>2757</v>
      </c>
      <c r="O570" s="242" t="s">
        <v>2756</v>
      </c>
      <c r="P570" s="242" t="s">
        <v>1272</v>
      </c>
      <c r="Q570" s="242" t="s">
        <v>461</v>
      </c>
      <c r="R570" s="242" t="s">
        <v>247</v>
      </c>
      <c r="S570" s="119" t="s">
        <v>209</v>
      </c>
      <c r="T570" s="118" t="s">
        <v>2755</v>
      </c>
      <c r="U570" s="115">
        <v>0</v>
      </c>
      <c r="V570" s="115">
        <v>0</v>
      </c>
      <c r="W570" s="115">
        <v>0</v>
      </c>
      <c r="X570" s="115">
        <v>0</v>
      </c>
      <c r="Y570" s="115">
        <v>0</v>
      </c>
      <c r="Z570" s="115">
        <v>126875</v>
      </c>
      <c r="AA570" s="115">
        <v>0</v>
      </c>
      <c r="AB570" s="115">
        <v>0</v>
      </c>
      <c r="AC570" s="114" t="s">
        <v>207</v>
      </c>
    </row>
    <row r="571" spans="1:29" x14ac:dyDescent="0.25">
      <c r="A571" s="242" t="s">
        <v>2202</v>
      </c>
      <c r="B571" s="242" t="s">
        <v>2201</v>
      </c>
      <c r="C571" s="242" t="s">
        <v>258</v>
      </c>
      <c r="D571" s="242" t="s">
        <v>1254</v>
      </c>
      <c r="E571" s="244">
        <v>43894</v>
      </c>
      <c r="F571" s="244">
        <v>44258</v>
      </c>
      <c r="G571" s="242">
        <v>2021</v>
      </c>
      <c r="H571" s="116">
        <v>4402</v>
      </c>
      <c r="I571" s="117" t="s">
        <v>207</v>
      </c>
      <c r="J571" s="244">
        <v>44432</v>
      </c>
      <c r="K571" s="245" t="s">
        <v>221</v>
      </c>
      <c r="L571" s="246" t="s">
        <v>207</v>
      </c>
      <c r="M571" s="244">
        <v>44258</v>
      </c>
      <c r="N571" s="242" t="s">
        <v>2200</v>
      </c>
      <c r="O571" s="242" t="s">
        <v>1583</v>
      </c>
      <c r="P571" s="242" t="s">
        <v>1258</v>
      </c>
      <c r="Q571" s="242" t="s">
        <v>461</v>
      </c>
      <c r="R571" s="242" t="s">
        <v>247</v>
      </c>
      <c r="S571" s="119" t="s">
        <v>209</v>
      </c>
      <c r="T571" s="118" t="s">
        <v>2199</v>
      </c>
      <c r="U571" s="117" t="s">
        <v>207</v>
      </c>
      <c r="V571" s="115">
        <v>0</v>
      </c>
      <c r="W571" s="115">
        <v>0</v>
      </c>
      <c r="X571" s="115">
        <v>0</v>
      </c>
      <c r="Y571" s="115">
        <v>0</v>
      </c>
      <c r="Z571" s="115">
        <v>0</v>
      </c>
      <c r="AA571" s="115">
        <v>4402</v>
      </c>
      <c r="AB571" s="115">
        <v>0</v>
      </c>
      <c r="AC571" s="114" t="s">
        <v>207</v>
      </c>
    </row>
    <row r="572" spans="1:29" x14ac:dyDescent="0.25">
      <c r="A572" s="242" t="s">
        <v>1855</v>
      </c>
      <c r="B572" s="242" t="s">
        <v>1853</v>
      </c>
      <c r="C572" s="242" t="s">
        <v>258</v>
      </c>
      <c r="D572" s="242" t="s">
        <v>1254</v>
      </c>
      <c r="E572" s="244">
        <v>43747</v>
      </c>
      <c r="F572" s="244">
        <v>44286</v>
      </c>
      <c r="G572" s="242">
        <v>2021</v>
      </c>
      <c r="H572" s="116">
        <v>9405</v>
      </c>
      <c r="I572" s="117" t="s">
        <v>207</v>
      </c>
      <c r="J572" s="244">
        <v>44432</v>
      </c>
      <c r="K572" s="245" t="s">
        <v>215</v>
      </c>
      <c r="L572" s="244">
        <v>44817</v>
      </c>
      <c r="M572" s="244">
        <v>44286</v>
      </c>
      <c r="N572" s="242" t="s">
        <v>1852</v>
      </c>
      <c r="O572" s="242" t="s">
        <v>1583</v>
      </c>
      <c r="P572" s="242" t="s">
        <v>267</v>
      </c>
      <c r="Q572" s="242" t="s">
        <v>500</v>
      </c>
      <c r="R572" s="242" t="s">
        <v>247</v>
      </c>
      <c r="S572" s="119" t="s">
        <v>209</v>
      </c>
      <c r="T572" s="118" t="s">
        <v>1851</v>
      </c>
      <c r="U572" s="117" t="s">
        <v>207</v>
      </c>
      <c r="V572" s="115">
        <v>0</v>
      </c>
      <c r="W572" s="115">
        <v>0</v>
      </c>
      <c r="X572" s="115">
        <v>0</v>
      </c>
      <c r="Y572" s="115">
        <v>0</v>
      </c>
      <c r="Z572" s="115">
        <v>0</v>
      </c>
      <c r="AA572" s="115">
        <v>0</v>
      </c>
      <c r="AB572" s="115">
        <v>0</v>
      </c>
      <c r="AC572" s="114" t="s">
        <v>207</v>
      </c>
    </row>
    <row r="573" spans="1:29" x14ac:dyDescent="0.25">
      <c r="A573" s="242" t="s">
        <v>1819</v>
      </c>
      <c r="B573" s="242" t="s">
        <v>1818</v>
      </c>
      <c r="C573" s="242" t="s">
        <v>503</v>
      </c>
      <c r="D573" s="242" t="s">
        <v>1254</v>
      </c>
      <c r="E573" s="244">
        <v>44208</v>
      </c>
      <c r="F573" s="244">
        <v>44241</v>
      </c>
      <c r="G573" s="242">
        <v>2021</v>
      </c>
      <c r="H573" s="116">
        <v>163910</v>
      </c>
      <c r="I573" s="117" t="s">
        <v>207</v>
      </c>
      <c r="J573" s="244">
        <v>44432</v>
      </c>
      <c r="K573" s="245" t="s">
        <v>221</v>
      </c>
      <c r="L573" s="246" t="s">
        <v>207</v>
      </c>
      <c r="M573" s="244">
        <v>44241</v>
      </c>
      <c r="N573" s="242" t="s">
        <v>1817</v>
      </c>
      <c r="O573" s="242" t="s">
        <v>1386</v>
      </c>
      <c r="P573" s="242" t="s">
        <v>1258</v>
      </c>
      <c r="Q573" s="242" t="s">
        <v>500</v>
      </c>
      <c r="R573" s="242" t="s">
        <v>210</v>
      </c>
      <c r="S573" s="119" t="s">
        <v>209</v>
      </c>
      <c r="T573" s="118" t="s">
        <v>1816</v>
      </c>
      <c r="U573" s="117" t="s">
        <v>207</v>
      </c>
      <c r="V573" s="115">
        <v>0</v>
      </c>
      <c r="W573" s="115">
        <v>0</v>
      </c>
      <c r="X573" s="115">
        <v>0</v>
      </c>
      <c r="Y573" s="115">
        <v>0</v>
      </c>
      <c r="Z573" s="115">
        <v>60000</v>
      </c>
      <c r="AA573" s="115">
        <v>54751</v>
      </c>
      <c r="AB573" s="115">
        <v>0</v>
      </c>
      <c r="AC573" s="114" t="s">
        <v>207</v>
      </c>
    </row>
    <row r="574" spans="1:29" x14ac:dyDescent="0.25">
      <c r="A574" s="242" t="s">
        <v>3438</v>
      </c>
      <c r="B574" s="242" t="s">
        <v>3434</v>
      </c>
      <c r="C574" s="242" t="s">
        <v>258</v>
      </c>
      <c r="D574" s="242" t="s">
        <v>1254</v>
      </c>
      <c r="E574" s="243">
        <v>43831</v>
      </c>
      <c r="F574" s="243">
        <v>44196</v>
      </c>
      <c r="G574" s="242">
        <v>2020</v>
      </c>
      <c r="H574" s="116">
        <v>40242</v>
      </c>
      <c r="I574" s="117" t="s">
        <v>207</v>
      </c>
      <c r="J574" s="246">
        <v>44418</v>
      </c>
      <c r="K574" s="245" t="s">
        <v>215</v>
      </c>
      <c r="L574" s="246">
        <v>44733</v>
      </c>
      <c r="M574" s="243">
        <v>44196</v>
      </c>
      <c r="N574" s="242" t="s">
        <v>319</v>
      </c>
      <c r="O574" s="242" t="s">
        <v>3433</v>
      </c>
      <c r="P574" s="242" t="s">
        <v>325</v>
      </c>
      <c r="Q574" s="242" t="s">
        <v>318</v>
      </c>
      <c r="R574" s="242" t="s">
        <v>247</v>
      </c>
      <c r="S574" s="119" t="s">
        <v>209</v>
      </c>
      <c r="T574" s="118" t="s">
        <v>3432</v>
      </c>
      <c r="U574" s="117" t="s">
        <v>207</v>
      </c>
      <c r="V574" s="115">
        <v>0</v>
      </c>
      <c r="W574" s="115">
        <v>0</v>
      </c>
      <c r="X574" s="115">
        <v>0</v>
      </c>
      <c r="Y574" s="115">
        <v>0</v>
      </c>
      <c r="Z574" s="115">
        <v>335</v>
      </c>
      <c r="AA574" s="115">
        <v>0</v>
      </c>
      <c r="AB574" s="115">
        <v>39907</v>
      </c>
      <c r="AC574" s="114" t="s">
        <v>207</v>
      </c>
    </row>
    <row r="575" spans="1:29" x14ac:dyDescent="0.25">
      <c r="A575" s="242" t="s">
        <v>2233</v>
      </c>
      <c r="B575" s="242" t="s">
        <v>2229</v>
      </c>
      <c r="C575" s="242" t="s">
        <v>258</v>
      </c>
      <c r="D575" s="242" t="s">
        <v>1254</v>
      </c>
      <c r="E575" s="243">
        <v>43862</v>
      </c>
      <c r="F575" s="243">
        <v>44227</v>
      </c>
      <c r="G575" s="242">
        <v>2021</v>
      </c>
      <c r="H575" s="116">
        <v>221888</v>
      </c>
      <c r="I575" s="117" t="s">
        <v>207</v>
      </c>
      <c r="J575" s="246">
        <v>44418</v>
      </c>
      <c r="K575" s="245" t="s">
        <v>215</v>
      </c>
      <c r="L575" s="246">
        <v>44768</v>
      </c>
      <c r="M575" s="243">
        <v>44227</v>
      </c>
      <c r="N575" s="242" t="s">
        <v>2228</v>
      </c>
      <c r="O575" s="242" t="s">
        <v>2227</v>
      </c>
      <c r="P575" s="242" t="s">
        <v>1258</v>
      </c>
      <c r="Q575" s="242" t="s">
        <v>318</v>
      </c>
      <c r="R575" s="242" t="s">
        <v>247</v>
      </c>
      <c r="S575" s="119" t="s">
        <v>209</v>
      </c>
      <c r="T575" s="118" t="s">
        <v>2226</v>
      </c>
      <c r="U575" s="117" t="s">
        <v>207</v>
      </c>
      <c r="V575" s="115">
        <v>0</v>
      </c>
      <c r="W575" s="115">
        <v>0</v>
      </c>
      <c r="X575" s="115">
        <v>0</v>
      </c>
      <c r="Y575" s="115">
        <v>0</v>
      </c>
      <c r="Z575" s="115">
        <v>0</v>
      </c>
      <c r="AA575" s="115">
        <v>0</v>
      </c>
      <c r="AB575" s="115">
        <v>221888</v>
      </c>
      <c r="AC575" s="114" t="s">
        <v>207</v>
      </c>
    </row>
    <row r="576" spans="1:29" x14ac:dyDescent="0.25">
      <c r="A576" s="242" t="s">
        <v>2100</v>
      </c>
      <c r="B576" s="242" t="s">
        <v>2099</v>
      </c>
      <c r="C576" s="242" t="s">
        <v>229</v>
      </c>
      <c r="D576" s="242" t="s">
        <v>1254</v>
      </c>
      <c r="E576" s="243">
        <v>43664</v>
      </c>
      <c r="F576" s="243">
        <v>44029</v>
      </c>
      <c r="G576" s="242">
        <v>2020</v>
      </c>
      <c r="H576" s="116">
        <v>21859</v>
      </c>
      <c r="I576" s="117">
        <v>2312</v>
      </c>
      <c r="J576" s="244">
        <v>44404</v>
      </c>
      <c r="K576" s="245" t="s">
        <v>221</v>
      </c>
      <c r="L576" s="246" t="s">
        <v>207</v>
      </c>
      <c r="M576" s="243">
        <v>44029</v>
      </c>
      <c r="N576" s="242" t="s">
        <v>2098</v>
      </c>
      <c r="O576" s="242" t="s">
        <v>2097</v>
      </c>
      <c r="P576" s="242" t="s">
        <v>1272</v>
      </c>
      <c r="Q576" s="242" t="s">
        <v>2096</v>
      </c>
      <c r="R576" s="242" t="s">
        <v>247</v>
      </c>
      <c r="S576" s="119" t="s">
        <v>209</v>
      </c>
      <c r="T576" s="118" t="s">
        <v>2095</v>
      </c>
      <c r="U576" s="115">
        <v>0</v>
      </c>
      <c r="V576" s="115">
        <v>0</v>
      </c>
      <c r="W576" s="115">
        <v>0</v>
      </c>
      <c r="X576" s="115">
        <v>0</v>
      </c>
      <c r="Y576" s="115">
        <v>0</v>
      </c>
      <c r="Z576" s="115">
        <v>19546</v>
      </c>
      <c r="AA576" s="115">
        <v>1</v>
      </c>
      <c r="AB576" s="115">
        <v>0</v>
      </c>
      <c r="AC576" s="114" t="s">
        <v>207</v>
      </c>
    </row>
    <row r="577" spans="1:29" x14ac:dyDescent="0.25">
      <c r="A577" s="242" t="s">
        <v>1945</v>
      </c>
      <c r="B577" s="242" t="s">
        <v>1941</v>
      </c>
      <c r="C577" s="242" t="s">
        <v>258</v>
      </c>
      <c r="D577" s="242" t="s">
        <v>1254</v>
      </c>
      <c r="E577" s="244">
        <v>43689</v>
      </c>
      <c r="F577" s="244">
        <v>44227</v>
      </c>
      <c r="G577" s="242">
        <v>2021</v>
      </c>
      <c r="H577" s="116">
        <v>51681</v>
      </c>
      <c r="I577" s="117" t="s">
        <v>207</v>
      </c>
      <c r="J577" s="244">
        <v>44404</v>
      </c>
      <c r="K577" s="245" t="s">
        <v>215</v>
      </c>
      <c r="L577" s="244">
        <v>44817</v>
      </c>
      <c r="M577" s="244">
        <v>44227</v>
      </c>
      <c r="N577" s="242" t="s">
        <v>1940</v>
      </c>
      <c r="O577" s="242" t="s">
        <v>1939</v>
      </c>
      <c r="P577" s="242" t="s">
        <v>1258</v>
      </c>
      <c r="Q577" s="242" t="s">
        <v>266</v>
      </c>
      <c r="R577" s="242" t="s">
        <v>247</v>
      </c>
      <c r="S577" s="119" t="s">
        <v>209</v>
      </c>
      <c r="T577" s="118" t="s">
        <v>1938</v>
      </c>
      <c r="U577" s="117" t="s">
        <v>207</v>
      </c>
      <c r="V577" s="115">
        <v>0</v>
      </c>
      <c r="W577" s="115">
        <v>0</v>
      </c>
      <c r="X577" s="115">
        <v>0</v>
      </c>
      <c r="Y577" s="115">
        <v>0</v>
      </c>
      <c r="Z577" s="115">
        <v>51649</v>
      </c>
      <c r="AA577" s="115">
        <v>32</v>
      </c>
      <c r="AB577" s="115">
        <v>0</v>
      </c>
      <c r="AC577" s="114" t="s">
        <v>207</v>
      </c>
    </row>
    <row r="578" spans="1:29" x14ac:dyDescent="0.25">
      <c r="A578" s="242" t="s">
        <v>1815</v>
      </c>
      <c r="B578" s="242" t="s">
        <v>1814</v>
      </c>
      <c r="C578" s="242" t="s">
        <v>503</v>
      </c>
      <c r="D578" s="242" t="s">
        <v>1254</v>
      </c>
      <c r="E578" s="244">
        <v>44269</v>
      </c>
      <c r="F578" s="244">
        <v>44273</v>
      </c>
      <c r="G578" s="242">
        <v>2021</v>
      </c>
      <c r="H578" s="116">
        <v>136658</v>
      </c>
      <c r="I578" s="117" t="s">
        <v>207</v>
      </c>
      <c r="J578" s="244">
        <v>44404</v>
      </c>
      <c r="K578" s="245" t="s">
        <v>215</v>
      </c>
      <c r="L578" s="246">
        <v>44705</v>
      </c>
      <c r="M578" s="244">
        <v>44273</v>
      </c>
      <c r="N578" s="242" t="s">
        <v>1813</v>
      </c>
      <c r="O578" s="242" t="s">
        <v>1578</v>
      </c>
      <c r="P578" s="242" t="s">
        <v>267</v>
      </c>
      <c r="Q578" s="242" t="s">
        <v>500</v>
      </c>
      <c r="R578" s="242" t="s">
        <v>210</v>
      </c>
      <c r="S578" s="119" t="s">
        <v>209</v>
      </c>
      <c r="T578" s="118" t="s">
        <v>1812</v>
      </c>
      <c r="U578" s="117" t="s">
        <v>207</v>
      </c>
      <c r="V578" s="115">
        <v>0</v>
      </c>
      <c r="W578" s="115">
        <v>0</v>
      </c>
      <c r="X578" s="115">
        <v>0</v>
      </c>
      <c r="Y578" s="115">
        <v>0</v>
      </c>
      <c r="Z578" s="115">
        <v>0</v>
      </c>
      <c r="AA578" s="115">
        <v>0</v>
      </c>
      <c r="AB578" s="115">
        <v>0</v>
      </c>
      <c r="AC578" s="114" t="s">
        <v>207</v>
      </c>
    </row>
    <row r="579" spans="1:29" x14ac:dyDescent="0.25">
      <c r="A579" s="242" t="s">
        <v>1434</v>
      </c>
      <c r="B579" s="242" t="s">
        <v>1433</v>
      </c>
      <c r="C579" s="242" t="s">
        <v>229</v>
      </c>
      <c r="D579" s="242" t="s">
        <v>1254</v>
      </c>
      <c r="E579" s="243">
        <v>43516</v>
      </c>
      <c r="F579" s="243">
        <v>43697</v>
      </c>
      <c r="G579" s="242">
        <v>2019</v>
      </c>
      <c r="H579" s="116">
        <v>774633</v>
      </c>
      <c r="I579" s="117">
        <v>122935</v>
      </c>
      <c r="J579" s="244">
        <v>44404</v>
      </c>
      <c r="K579" s="245" t="s">
        <v>221</v>
      </c>
      <c r="L579" s="246" t="s">
        <v>207</v>
      </c>
      <c r="M579" s="243">
        <v>43697</v>
      </c>
      <c r="N579" s="242" t="s">
        <v>1432</v>
      </c>
      <c r="O579" s="242" t="s">
        <v>1431</v>
      </c>
      <c r="P579" s="242" t="s">
        <v>255</v>
      </c>
      <c r="Q579" s="242" t="s">
        <v>1430</v>
      </c>
      <c r="R579" s="119" t="s">
        <v>247</v>
      </c>
      <c r="S579" s="119" t="s">
        <v>209</v>
      </c>
      <c r="T579" s="118" t="s">
        <v>1429</v>
      </c>
      <c r="U579" s="115">
        <v>0</v>
      </c>
      <c r="V579" s="115">
        <v>0</v>
      </c>
      <c r="W579" s="115">
        <v>0</v>
      </c>
      <c r="X579" s="115">
        <v>0</v>
      </c>
      <c r="Y579" s="115">
        <v>0</v>
      </c>
      <c r="Z579" s="115">
        <v>505000</v>
      </c>
      <c r="AA579" s="115">
        <v>0</v>
      </c>
      <c r="AB579" s="115">
        <v>0</v>
      </c>
      <c r="AC579" s="114" t="s">
        <v>207</v>
      </c>
    </row>
    <row r="580" spans="1:29" x14ac:dyDescent="0.25">
      <c r="A580" s="242" t="s">
        <v>4159</v>
      </c>
      <c r="B580" s="242" t="s">
        <v>4157</v>
      </c>
      <c r="C580" s="242" t="s">
        <v>229</v>
      </c>
      <c r="D580" s="242" t="s">
        <v>1254</v>
      </c>
      <c r="E580" s="243">
        <v>43617</v>
      </c>
      <c r="F580" s="243">
        <v>43982</v>
      </c>
      <c r="G580" s="242">
        <v>2020</v>
      </c>
      <c r="H580" s="116">
        <v>131711</v>
      </c>
      <c r="I580" s="116">
        <v>25336</v>
      </c>
      <c r="J580" s="244">
        <v>44390</v>
      </c>
      <c r="K580" s="245" t="s">
        <v>221</v>
      </c>
      <c r="L580" s="246" t="s">
        <v>207</v>
      </c>
      <c r="M580" s="243">
        <v>43982</v>
      </c>
      <c r="N580" s="242" t="s">
        <v>4156</v>
      </c>
      <c r="O580" s="242" t="s">
        <v>4155</v>
      </c>
      <c r="P580" s="242" t="s">
        <v>1272</v>
      </c>
      <c r="Q580" s="242" t="s">
        <v>211</v>
      </c>
      <c r="R580" s="242" t="s">
        <v>210</v>
      </c>
      <c r="S580" s="119" t="s">
        <v>209</v>
      </c>
      <c r="T580" s="118" t="s">
        <v>4154</v>
      </c>
      <c r="U580" s="115">
        <v>0</v>
      </c>
      <c r="V580" s="115">
        <v>0</v>
      </c>
      <c r="W580" s="115">
        <v>0</v>
      </c>
      <c r="X580" s="115">
        <v>0</v>
      </c>
      <c r="Y580" s="115">
        <v>0</v>
      </c>
      <c r="Z580" s="115">
        <v>0</v>
      </c>
      <c r="AA580" s="115">
        <v>99993</v>
      </c>
      <c r="AB580" s="115">
        <v>0</v>
      </c>
      <c r="AC580" s="114" t="s">
        <v>207</v>
      </c>
    </row>
    <row r="581" spans="1:29" x14ac:dyDescent="0.25">
      <c r="A581" s="242" t="s">
        <v>3540</v>
      </c>
      <c r="B581" s="242" t="s">
        <v>3539</v>
      </c>
      <c r="C581" s="242" t="s">
        <v>217</v>
      </c>
      <c r="D581" s="242" t="s">
        <v>1254</v>
      </c>
      <c r="E581" s="243">
        <v>43556</v>
      </c>
      <c r="F581" s="243">
        <v>43921</v>
      </c>
      <c r="G581" s="242">
        <v>2020</v>
      </c>
      <c r="H581" s="116">
        <v>13104</v>
      </c>
      <c r="I581" s="117" t="s">
        <v>207</v>
      </c>
      <c r="J581" s="244">
        <v>44390</v>
      </c>
      <c r="K581" s="245" t="s">
        <v>221</v>
      </c>
      <c r="L581" s="246" t="s">
        <v>207</v>
      </c>
      <c r="M581" s="243">
        <v>43921</v>
      </c>
      <c r="N581" s="242" t="s">
        <v>356</v>
      </c>
      <c r="O581" s="242" t="s">
        <v>355</v>
      </c>
      <c r="P581" s="242" t="s">
        <v>220</v>
      </c>
      <c r="Q581" s="242" t="s">
        <v>332</v>
      </c>
      <c r="R581" s="242" t="s">
        <v>247</v>
      </c>
      <c r="S581" s="119" t="s">
        <v>209</v>
      </c>
      <c r="T581" s="118" t="s">
        <v>3538</v>
      </c>
      <c r="U581" s="117" t="s">
        <v>207</v>
      </c>
      <c r="V581" s="115">
        <v>0</v>
      </c>
      <c r="W581" s="115">
        <v>0</v>
      </c>
      <c r="X581" s="115">
        <v>0</v>
      </c>
      <c r="Y581" s="115">
        <v>0</v>
      </c>
      <c r="Z581" s="115">
        <v>0</v>
      </c>
      <c r="AA581" s="115">
        <v>0</v>
      </c>
      <c r="AB581" s="115">
        <v>13104</v>
      </c>
      <c r="AC581" s="114" t="s">
        <v>207</v>
      </c>
    </row>
    <row r="582" spans="1:29" x14ac:dyDescent="0.25">
      <c r="A582" s="242" t="s">
        <v>2531</v>
      </c>
      <c r="B582" s="242" t="s">
        <v>2530</v>
      </c>
      <c r="C582" s="242" t="s">
        <v>217</v>
      </c>
      <c r="D582" s="242" t="s">
        <v>1254</v>
      </c>
      <c r="E582" s="243">
        <v>43739</v>
      </c>
      <c r="F582" s="243">
        <v>44104</v>
      </c>
      <c r="G582" s="242">
        <v>2020</v>
      </c>
      <c r="H582" s="116">
        <v>11508</v>
      </c>
      <c r="I582" s="117" t="s">
        <v>207</v>
      </c>
      <c r="J582" s="244">
        <v>44390</v>
      </c>
      <c r="K582" s="245" t="s">
        <v>221</v>
      </c>
      <c r="L582" s="246" t="s">
        <v>207</v>
      </c>
      <c r="M582" s="243">
        <v>44104</v>
      </c>
      <c r="N582" s="242" t="s">
        <v>2529</v>
      </c>
      <c r="O582" s="242" t="s">
        <v>1464</v>
      </c>
      <c r="P582" s="242" t="s">
        <v>220</v>
      </c>
      <c r="Q582" s="242" t="s">
        <v>452</v>
      </c>
      <c r="R582" s="242" t="s">
        <v>247</v>
      </c>
      <c r="S582" s="119" t="s">
        <v>209</v>
      </c>
      <c r="T582" s="118" t="s">
        <v>2528</v>
      </c>
      <c r="U582" s="117" t="s">
        <v>207</v>
      </c>
      <c r="V582" s="115">
        <v>0</v>
      </c>
      <c r="W582" s="115">
        <v>0</v>
      </c>
      <c r="X582" s="115">
        <v>0</v>
      </c>
      <c r="Y582" s="115">
        <v>0</v>
      </c>
      <c r="Z582" s="115">
        <v>11387</v>
      </c>
      <c r="AA582" s="115">
        <v>121</v>
      </c>
      <c r="AB582" s="115">
        <v>0</v>
      </c>
      <c r="AC582" s="114" t="s">
        <v>207</v>
      </c>
    </row>
    <row r="583" spans="1:29" x14ac:dyDescent="0.25">
      <c r="A583" s="242" t="s">
        <v>1811</v>
      </c>
      <c r="B583" s="242" t="s">
        <v>1810</v>
      </c>
      <c r="C583" s="242" t="s">
        <v>503</v>
      </c>
      <c r="D583" s="242" t="s">
        <v>1254</v>
      </c>
      <c r="E583" s="244">
        <v>44072</v>
      </c>
      <c r="F583" s="244">
        <v>44157</v>
      </c>
      <c r="G583" s="242">
        <v>2020</v>
      </c>
      <c r="H583" s="116">
        <v>4520</v>
      </c>
      <c r="I583" s="117" t="s">
        <v>207</v>
      </c>
      <c r="J583" s="244">
        <v>44390</v>
      </c>
      <c r="K583" s="245" t="s">
        <v>221</v>
      </c>
      <c r="L583" s="246" t="s">
        <v>207</v>
      </c>
      <c r="M583" s="244">
        <v>44157</v>
      </c>
      <c r="N583" s="242" t="s">
        <v>1809</v>
      </c>
      <c r="O583" s="242" t="s">
        <v>1578</v>
      </c>
      <c r="P583" s="242" t="s">
        <v>267</v>
      </c>
      <c r="Q583" s="242" t="s">
        <v>500</v>
      </c>
      <c r="R583" s="242" t="s">
        <v>210</v>
      </c>
      <c r="S583" s="119" t="s">
        <v>209</v>
      </c>
      <c r="T583" s="118" t="s">
        <v>1808</v>
      </c>
      <c r="U583" s="117" t="s">
        <v>207</v>
      </c>
      <c r="V583" s="115">
        <v>0</v>
      </c>
      <c r="W583" s="115">
        <v>0</v>
      </c>
      <c r="X583" s="115">
        <v>0</v>
      </c>
      <c r="Y583" s="115">
        <v>0</v>
      </c>
      <c r="Z583" s="115">
        <v>0</v>
      </c>
      <c r="AA583" s="115">
        <v>1860</v>
      </c>
      <c r="AB583" s="115">
        <v>2660</v>
      </c>
      <c r="AC583" s="114" t="s">
        <v>207</v>
      </c>
    </row>
    <row r="584" spans="1:29" x14ac:dyDescent="0.25">
      <c r="A584" s="242" t="s">
        <v>1347</v>
      </c>
      <c r="B584" s="242" t="s">
        <v>1346</v>
      </c>
      <c r="C584" s="242" t="s">
        <v>229</v>
      </c>
      <c r="D584" s="242" t="s">
        <v>1254</v>
      </c>
      <c r="E584" s="243">
        <v>43817</v>
      </c>
      <c r="F584" s="243">
        <v>43999</v>
      </c>
      <c r="G584" s="242">
        <v>2020</v>
      </c>
      <c r="H584" s="116">
        <v>998971</v>
      </c>
      <c r="I584" s="117">
        <v>158548</v>
      </c>
      <c r="J584" s="244">
        <v>44390</v>
      </c>
      <c r="K584" s="245" t="s">
        <v>221</v>
      </c>
      <c r="L584" s="246" t="s">
        <v>207</v>
      </c>
      <c r="M584" s="243">
        <v>43999</v>
      </c>
      <c r="N584" s="242" t="s">
        <v>1345</v>
      </c>
      <c r="O584" s="242" t="s">
        <v>1344</v>
      </c>
      <c r="P584" s="242" t="s">
        <v>1343</v>
      </c>
      <c r="Q584" s="242" t="s">
        <v>332</v>
      </c>
      <c r="R584" s="119" t="s">
        <v>247</v>
      </c>
      <c r="S584" s="119" t="s">
        <v>209</v>
      </c>
      <c r="T584" s="118" t="s">
        <v>1342</v>
      </c>
      <c r="U584" s="115">
        <v>0</v>
      </c>
      <c r="V584" s="115">
        <v>0</v>
      </c>
      <c r="W584" s="115">
        <v>0</v>
      </c>
      <c r="X584" s="115">
        <v>0</v>
      </c>
      <c r="Y584" s="115">
        <v>0</v>
      </c>
      <c r="Z584" s="115">
        <v>597423</v>
      </c>
      <c r="AA584" s="115">
        <v>145273</v>
      </c>
      <c r="AB584" s="115">
        <v>92320</v>
      </c>
      <c r="AC584" s="114" t="s">
        <v>207</v>
      </c>
    </row>
    <row r="585" spans="1:29" x14ac:dyDescent="0.25">
      <c r="A585" s="242" t="s">
        <v>3708</v>
      </c>
      <c r="B585" s="242" t="s">
        <v>3705</v>
      </c>
      <c r="C585" s="242" t="s">
        <v>217</v>
      </c>
      <c r="D585" s="242" t="s">
        <v>1254</v>
      </c>
      <c r="E585" s="243">
        <v>43466</v>
      </c>
      <c r="F585" s="243">
        <v>43830</v>
      </c>
      <c r="G585" s="242">
        <v>2019</v>
      </c>
      <c r="H585" s="116">
        <v>5816</v>
      </c>
      <c r="I585" s="117" t="s">
        <v>207</v>
      </c>
      <c r="J585" s="244">
        <v>44369</v>
      </c>
      <c r="K585" s="245" t="s">
        <v>215</v>
      </c>
      <c r="L585" s="244">
        <v>45090</v>
      </c>
      <c r="M585" s="243">
        <v>43830</v>
      </c>
      <c r="N585" s="242" t="s">
        <v>857</v>
      </c>
      <c r="O585" s="242" t="s">
        <v>3704</v>
      </c>
      <c r="P585" s="242" t="s">
        <v>220</v>
      </c>
      <c r="Q585" s="242" t="s">
        <v>855</v>
      </c>
      <c r="R585" s="242" t="s">
        <v>247</v>
      </c>
      <c r="S585" s="119" t="s">
        <v>209</v>
      </c>
      <c r="T585" s="118" t="s">
        <v>3703</v>
      </c>
      <c r="U585" s="117" t="s">
        <v>207</v>
      </c>
      <c r="V585" s="115">
        <v>0</v>
      </c>
      <c r="W585" s="115">
        <v>0</v>
      </c>
      <c r="X585" s="115">
        <v>0</v>
      </c>
      <c r="Y585" s="115">
        <v>0</v>
      </c>
      <c r="Z585" s="115">
        <v>0</v>
      </c>
      <c r="AA585" s="115">
        <v>0</v>
      </c>
      <c r="AB585" s="115">
        <v>5816</v>
      </c>
      <c r="AC585" s="114" t="s">
        <v>207</v>
      </c>
    </row>
    <row r="586" spans="1:29" x14ac:dyDescent="0.25">
      <c r="A586" s="242" t="s">
        <v>3016</v>
      </c>
      <c r="B586" s="242" t="s">
        <v>3009</v>
      </c>
      <c r="C586" s="242" t="s">
        <v>229</v>
      </c>
      <c r="D586" s="242" t="s">
        <v>1254</v>
      </c>
      <c r="E586" s="243">
        <v>43678</v>
      </c>
      <c r="F586" s="243">
        <v>44043</v>
      </c>
      <c r="G586" s="242">
        <v>2020</v>
      </c>
      <c r="H586" s="116">
        <v>163743</v>
      </c>
      <c r="I586" s="116">
        <v>29707</v>
      </c>
      <c r="J586" s="244">
        <v>44369</v>
      </c>
      <c r="K586" s="245" t="s">
        <v>215</v>
      </c>
      <c r="L586" s="244">
        <v>44817</v>
      </c>
      <c r="M586" s="243">
        <v>44043</v>
      </c>
      <c r="N586" s="242" t="s">
        <v>3008</v>
      </c>
      <c r="O586" s="242" t="s">
        <v>1406</v>
      </c>
      <c r="P586" s="242" t="s">
        <v>1272</v>
      </c>
      <c r="Q586" s="242" t="s">
        <v>1893</v>
      </c>
      <c r="R586" s="242" t="s">
        <v>210</v>
      </c>
      <c r="S586" s="119" t="s">
        <v>209</v>
      </c>
      <c r="T586" s="118" t="s">
        <v>3007</v>
      </c>
      <c r="U586" s="115">
        <v>0</v>
      </c>
      <c r="V586" s="115">
        <v>0</v>
      </c>
      <c r="W586" s="115">
        <v>134036</v>
      </c>
      <c r="X586" s="115">
        <v>0</v>
      </c>
      <c r="Y586" s="115">
        <v>0</v>
      </c>
      <c r="Z586" s="115">
        <v>0</v>
      </c>
      <c r="AA586" s="115">
        <v>0</v>
      </c>
      <c r="AB586" s="115">
        <v>0</v>
      </c>
      <c r="AC586" s="114" t="s">
        <v>3015</v>
      </c>
    </row>
    <row r="587" spans="1:29" x14ac:dyDescent="0.25">
      <c r="A587" s="242" t="s">
        <v>3200</v>
      </c>
      <c r="B587" s="242" t="s">
        <v>3198</v>
      </c>
      <c r="C587" s="242" t="s">
        <v>229</v>
      </c>
      <c r="D587" s="242" t="s">
        <v>1254</v>
      </c>
      <c r="E587" s="243">
        <v>43586</v>
      </c>
      <c r="F587" s="243">
        <v>43951</v>
      </c>
      <c r="G587" s="242">
        <v>2020</v>
      </c>
      <c r="H587" s="116">
        <v>106733</v>
      </c>
      <c r="I587" s="116">
        <v>20532</v>
      </c>
      <c r="J587" s="244">
        <v>44355</v>
      </c>
      <c r="K587" s="245" t="s">
        <v>221</v>
      </c>
      <c r="L587" s="246" t="s">
        <v>207</v>
      </c>
      <c r="M587" s="243">
        <v>43951</v>
      </c>
      <c r="N587" s="242" t="s">
        <v>3197</v>
      </c>
      <c r="O587" s="242" t="s">
        <v>3196</v>
      </c>
      <c r="P587" s="242" t="s">
        <v>1258</v>
      </c>
      <c r="Q587" s="242" t="s">
        <v>461</v>
      </c>
      <c r="R587" s="242" t="s">
        <v>247</v>
      </c>
      <c r="S587" s="119" t="s">
        <v>209</v>
      </c>
      <c r="T587" s="118" t="s">
        <v>3195</v>
      </c>
      <c r="U587" s="115">
        <v>0</v>
      </c>
      <c r="V587" s="115">
        <v>0</v>
      </c>
      <c r="W587" s="115">
        <v>0</v>
      </c>
      <c r="X587" s="115">
        <v>0</v>
      </c>
      <c r="Y587" s="115">
        <v>0</v>
      </c>
      <c r="Z587" s="115">
        <v>40486</v>
      </c>
      <c r="AA587" s="115">
        <v>1590</v>
      </c>
      <c r="AB587" s="115">
        <v>34589</v>
      </c>
      <c r="AC587" s="114" t="s">
        <v>207</v>
      </c>
    </row>
    <row r="588" spans="1:29" x14ac:dyDescent="0.25">
      <c r="A588" s="242" t="s">
        <v>2907</v>
      </c>
      <c r="B588" s="242" t="s">
        <v>2901</v>
      </c>
      <c r="C588" s="242" t="s">
        <v>217</v>
      </c>
      <c r="D588" s="242" t="s">
        <v>1254</v>
      </c>
      <c r="E588" s="243">
        <v>43800</v>
      </c>
      <c r="F588" s="243">
        <v>44165</v>
      </c>
      <c r="G588" s="242">
        <v>2020</v>
      </c>
      <c r="H588" s="116">
        <v>15646</v>
      </c>
      <c r="I588" s="117" t="s">
        <v>207</v>
      </c>
      <c r="J588" s="244">
        <v>44355</v>
      </c>
      <c r="K588" s="245" t="s">
        <v>215</v>
      </c>
      <c r="L588" s="244">
        <v>44628</v>
      </c>
      <c r="M588" s="243">
        <v>44165</v>
      </c>
      <c r="N588" s="242" t="s">
        <v>2900</v>
      </c>
      <c r="O588" s="242" t="s">
        <v>2904</v>
      </c>
      <c r="P588" s="242" t="s">
        <v>1610</v>
      </c>
      <c r="Q588" s="242" t="s">
        <v>1141</v>
      </c>
      <c r="R588" s="242" t="s">
        <v>247</v>
      </c>
      <c r="S588" s="119" t="s">
        <v>209</v>
      </c>
      <c r="T588" s="118" t="s">
        <v>2898</v>
      </c>
      <c r="U588" s="117" t="s">
        <v>207</v>
      </c>
      <c r="V588" s="115">
        <v>0</v>
      </c>
      <c r="W588" s="115">
        <v>0</v>
      </c>
      <c r="X588" s="115">
        <v>0</v>
      </c>
      <c r="Y588" s="115">
        <v>0</v>
      </c>
      <c r="Z588" s="115">
        <v>0</v>
      </c>
      <c r="AA588" s="115">
        <v>0</v>
      </c>
      <c r="AB588" s="115">
        <v>15646</v>
      </c>
      <c r="AC588" s="114" t="s">
        <v>207</v>
      </c>
    </row>
    <row r="589" spans="1:29" x14ac:dyDescent="0.25">
      <c r="A589" s="242" t="s">
        <v>3869</v>
      </c>
      <c r="B589" s="242" t="s">
        <v>3866</v>
      </c>
      <c r="C589" s="242" t="s">
        <v>229</v>
      </c>
      <c r="D589" s="242" t="s">
        <v>1254</v>
      </c>
      <c r="E589" s="243">
        <v>43571</v>
      </c>
      <c r="F589" s="243">
        <v>43936</v>
      </c>
      <c r="G589" s="242">
        <v>2020</v>
      </c>
      <c r="H589" s="116">
        <v>84847</v>
      </c>
      <c r="I589" s="116">
        <v>16321</v>
      </c>
      <c r="J589" s="244">
        <v>44341</v>
      </c>
      <c r="K589" s="245" t="s">
        <v>221</v>
      </c>
      <c r="L589" s="246" t="s">
        <v>207</v>
      </c>
      <c r="M589" s="243">
        <v>43936</v>
      </c>
      <c r="N589" s="242" t="s">
        <v>3865</v>
      </c>
      <c r="O589" s="242" t="s">
        <v>869</v>
      </c>
      <c r="P589" s="242" t="s">
        <v>1272</v>
      </c>
      <c r="Q589" s="242" t="s">
        <v>211</v>
      </c>
      <c r="R589" s="242" t="s">
        <v>210</v>
      </c>
      <c r="S589" s="119" t="s">
        <v>209</v>
      </c>
      <c r="T589" s="118" t="s">
        <v>3864</v>
      </c>
      <c r="U589" s="115">
        <v>0</v>
      </c>
      <c r="V589" s="115">
        <v>0</v>
      </c>
      <c r="W589" s="115">
        <v>0</v>
      </c>
      <c r="X589" s="115">
        <v>0</v>
      </c>
      <c r="Y589" s="115">
        <v>0</v>
      </c>
      <c r="Z589" s="115">
        <v>0</v>
      </c>
      <c r="AA589" s="115">
        <v>64425</v>
      </c>
      <c r="AB589" s="115">
        <v>0</v>
      </c>
      <c r="AC589" s="114" t="s">
        <v>207</v>
      </c>
    </row>
    <row r="590" spans="1:29" x14ac:dyDescent="0.25">
      <c r="A590" s="242" t="s">
        <v>3549</v>
      </c>
      <c r="B590" s="242" t="s">
        <v>3548</v>
      </c>
      <c r="C590" s="242" t="s">
        <v>217</v>
      </c>
      <c r="D590" s="242" t="s">
        <v>1254</v>
      </c>
      <c r="E590" s="243">
        <v>43556</v>
      </c>
      <c r="F590" s="243">
        <v>43921</v>
      </c>
      <c r="G590" s="242">
        <v>2020</v>
      </c>
      <c r="H590" s="116">
        <v>7054</v>
      </c>
      <c r="I590" s="117" t="s">
        <v>207</v>
      </c>
      <c r="J590" s="244">
        <v>44341</v>
      </c>
      <c r="K590" s="245" t="s">
        <v>221</v>
      </c>
      <c r="L590" s="246" t="s">
        <v>207</v>
      </c>
      <c r="M590" s="243">
        <v>43921</v>
      </c>
      <c r="N590" s="242" t="s">
        <v>3547</v>
      </c>
      <c r="O590" s="242" t="s">
        <v>355</v>
      </c>
      <c r="P590" s="242" t="s">
        <v>220</v>
      </c>
      <c r="Q590" s="242" t="s">
        <v>332</v>
      </c>
      <c r="R590" s="242" t="s">
        <v>247</v>
      </c>
      <c r="S590" s="119" t="s">
        <v>209</v>
      </c>
      <c r="T590" s="118" t="s">
        <v>3546</v>
      </c>
      <c r="U590" s="117" t="s">
        <v>207</v>
      </c>
      <c r="V590" s="115">
        <v>0</v>
      </c>
      <c r="W590" s="115">
        <v>0</v>
      </c>
      <c r="X590" s="115">
        <v>0</v>
      </c>
      <c r="Y590" s="115">
        <v>0</v>
      </c>
      <c r="Z590" s="115">
        <v>0</v>
      </c>
      <c r="AA590" s="115">
        <v>0</v>
      </c>
      <c r="AB590" s="115">
        <v>7054</v>
      </c>
      <c r="AC590" s="114" t="s">
        <v>207</v>
      </c>
    </row>
    <row r="591" spans="1:29" x14ac:dyDescent="0.25">
      <c r="A591" s="242" t="s">
        <v>2950</v>
      </c>
      <c r="B591" s="242" t="s">
        <v>2946</v>
      </c>
      <c r="C591" s="242" t="s">
        <v>258</v>
      </c>
      <c r="D591" s="242" t="s">
        <v>1254</v>
      </c>
      <c r="E591" s="243">
        <v>43831</v>
      </c>
      <c r="F591" s="243">
        <v>44196</v>
      </c>
      <c r="G591" s="242">
        <v>2020</v>
      </c>
      <c r="H591" s="116">
        <v>133327</v>
      </c>
      <c r="I591" s="117" t="s">
        <v>207</v>
      </c>
      <c r="J591" s="244">
        <v>44341</v>
      </c>
      <c r="K591" s="245" t="s">
        <v>215</v>
      </c>
      <c r="L591" s="244">
        <v>44768</v>
      </c>
      <c r="M591" s="243">
        <v>44196</v>
      </c>
      <c r="N591" s="242" t="s">
        <v>290</v>
      </c>
      <c r="O591" s="242" t="s">
        <v>289</v>
      </c>
      <c r="P591" s="242" t="s">
        <v>267</v>
      </c>
      <c r="Q591" s="242" t="s">
        <v>288</v>
      </c>
      <c r="R591" s="242" t="s">
        <v>247</v>
      </c>
      <c r="S591" s="119" t="s">
        <v>209</v>
      </c>
      <c r="T591" s="118" t="s">
        <v>2945</v>
      </c>
      <c r="U591" s="117" t="s">
        <v>207</v>
      </c>
      <c r="V591" s="115">
        <v>0</v>
      </c>
      <c r="W591" s="115">
        <v>0</v>
      </c>
      <c r="X591" s="115">
        <v>0</v>
      </c>
      <c r="Y591" s="115">
        <v>0</v>
      </c>
      <c r="Z591" s="115">
        <v>133327</v>
      </c>
      <c r="AA591" s="115">
        <v>0</v>
      </c>
      <c r="AB591" s="115">
        <v>0</v>
      </c>
      <c r="AC591" s="114" t="s">
        <v>207</v>
      </c>
    </row>
    <row r="592" spans="1:29" x14ac:dyDescent="0.25">
      <c r="A592" s="242" t="s">
        <v>2816</v>
      </c>
      <c r="B592" s="242" t="s">
        <v>2812</v>
      </c>
      <c r="C592" s="242" t="s">
        <v>217</v>
      </c>
      <c r="D592" s="242" t="s">
        <v>1254</v>
      </c>
      <c r="E592" s="243">
        <v>43678</v>
      </c>
      <c r="F592" s="243">
        <v>44043</v>
      </c>
      <c r="G592" s="242">
        <v>2020</v>
      </c>
      <c r="H592" s="116">
        <v>9205</v>
      </c>
      <c r="I592" s="117" t="s">
        <v>207</v>
      </c>
      <c r="J592" s="244">
        <v>44341</v>
      </c>
      <c r="K592" s="245" t="s">
        <v>215</v>
      </c>
      <c r="L592" s="244">
        <v>44908</v>
      </c>
      <c r="M592" s="243">
        <v>44043</v>
      </c>
      <c r="N592" s="242" t="s">
        <v>2811</v>
      </c>
      <c r="O592" s="242" t="s">
        <v>1464</v>
      </c>
      <c r="P592" s="242" t="s">
        <v>220</v>
      </c>
      <c r="Q592" s="242" t="s">
        <v>717</v>
      </c>
      <c r="R592" s="242" t="s">
        <v>247</v>
      </c>
      <c r="S592" s="119" t="s">
        <v>209</v>
      </c>
      <c r="T592" s="118" t="s">
        <v>2810</v>
      </c>
      <c r="U592" s="117" t="s">
        <v>207</v>
      </c>
      <c r="V592" s="115">
        <v>0</v>
      </c>
      <c r="W592" s="115">
        <v>0</v>
      </c>
      <c r="X592" s="115">
        <v>0</v>
      </c>
      <c r="Y592" s="115">
        <v>0</v>
      </c>
      <c r="Z592" s="115">
        <v>9205</v>
      </c>
      <c r="AA592" s="115">
        <v>0</v>
      </c>
      <c r="AB592" s="115">
        <v>0</v>
      </c>
      <c r="AC592" s="114" t="s">
        <v>207</v>
      </c>
    </row>
    <row r="593" spans="1:29" x14ac:dyDescent="0.25">
      <c r="A593" s="242" t="s">
        <v>2715</v>
      </c>
      <c r="B593" s="242" t="s">
        <v>2712</v>
      </c>
      <c r="C593" s="242" t="s">
        <v>229</v>
      </c>
      <c r="D593" s="242" t="s">
        <v>1254</v>
      </c>
      <c r="E593" s="243">
        <v>43709</v>
      </c>
      <c r="F593" s="243">
        <v>44074</v>
      </c>
      <c r="G593" s="242">
        <v>2020</v>
      </c>
      <c r="H593" s="116">
        <v>130833</v>
      </c>
      <c r="I593" s="116">
        <v>25173</v>
      </c>
      <c r="J593" s="244">
        <v>44341</v>
      </c>
      <c r="K593" s="245" t="s">
        <v>221</v>
      </c>
      <c r="L593" s="246" t="s">
        <v>207</v>
      </c>
      <c r="M593" s="243">
        <v>44074</v>
      </c>
      <c r="N593" s="242" t="s">
        <v>2711</v>
      </c>
      <c r="O593" s="242" t="s">
        <v>2710</v>
      </c>
      <c r="P593" s="242" t="s">
        <v>1258</v>
      </c>
      <c r="Q593" s="242" t="s">
        <v>398</v>
      </c>
      <c r="R593" s="242" t="s">
        <v>247</v>
      </c>
      <c r="S593" s="119" t="s">
        <v>209</v>
      </c>
      <c r="T593" s="118" t="s">
        <v>2709</v>
      </c>
      <c r="U593" s="115">
        <v>0</v>
      </c>
      <c r="V593" s="115">
        <v>0</v>
      </c>
      <c r="W593" s="115">
        <v>94038</v>
      </c>
      <c r="X593" s="115">
        <v>0</v>
      </c>
      <c r="Y593" s="115">
        <v>0</v>
      </c>
      <c r="Z593" s="115">
        <v>0</v>
      </c>
      <c r="AA593" s="115">
        <v>0</v>
      </c>
      <c r="AB593" s="115">
        <v>11622</v>
      </c>
      <c r="AC593" s="114" t="s">
        <v>2714</v>
      </c>
    </row>
    <row r="594" spans="1:29" x14ac:dyDescent="0.25">
      <c r="A594" s="242" t="s">
        <v>2252</v>
      </c>
      <c r="B594" s="242" t="s">
        <v>2248</v>
      </c>
      <c r="C594" s="242" t="s">
        <v>258</v>
      </c>
      <c r="D594" s="242" t="s">
        <v>1254</v>
      </c>
      <c r="E594" s="243">
        <v>43800</v>
      </c>
      <c r="F594" s="243">
        <v>44165</v>
      </c>
      <c r="G594" s="242">
        <v>2020</v>
      </c>
      <c r="H594" s="116">
        <v>13071</v>
      </c>
      <c r="I594" s="117" t="s">
        <v>207</v>
      </c>
      <c r="J594" s="244">
        <v>44341</v>
      </c>
      <c r="K594" s="245" t="s">
        <v>215</v>
      </c>
      <c r="L594" s="244">
        <v>44663</v>
      </c>
      <c r="M594" s="243">
        <v>44165</v>
      </c>
      <c r="N594" s="242" t="s">
        <v>2247</v>
      </c>
      <c r="O594" s="242" t="s">
        <v>2246</v>
      </c>
      <c r="P594" s="242" t="s">
        <v>325</v>
      </c>
      <c r="Q594" s="242" t="s">
        <v>2245</v>
      </c>
      <c r="R594" s="242" t="s">
        <v>247</v>
      </c>
      <c r="S594" s="119" t="s">
        <v>209</v>
      </c>
      <c r="T594" s="118" t="s">
        <v>2244</v>
      </c>
      <c r="U594" s="117" t="s">
        <v>207</v>
      </c>
      <c r="V594" s="115">
        <v>0</v>
      </c>
      <c r="W594" s="115">
        <v>0</v>
      </c>
      <c r="X594" s="115">
        <v>0</v>
      </c>
      <c r="Y594" s="115">
        <v>0</v>
      </c>
      <c r="Z594" s="115">
        <v>13071</v>
      </c>
      <c r="AA594" s="115">
        <v>0</v>
      </c>
      <c r="AB594" s="115">
        <v>0</v>
      </c>
      <c r="AC594" s="114" t="s">
        <v>207</v>
      </c>
    </row>
    <row r="595" spans="1:29" x14ac:dyDescent="0.25">
      <c r="A595" s="242" t="s">
        <v>3617</v>
      </c>
      <c r="B595" s="242" t="s">
        <v>3616</v>
      </c>
      <c r="C595" s="242" t="s">
        <v>217</v>
      </c>
      <c r="D595" s="242" t="s">
        <v>1254</v>
      </c>
      <c r="E595" s="243">
        <v>43556</v>
      </c>
      <c r="F595" s="243">
        <v>43921</v>
      </c>
      <c r="G595" s="242">
        <v>2020</v>
      </c>
      <c r="H595" s="116">
        <v>18424</v>
      </c>
      <c r="I595" s="117" t="s">
        <v>207</v>
      </c>
      <c r="J595" s="244">
        <v>44327</v>
      </c>
      <c r="K595" s="245" t="s">
        <v>221</v>
      </c>
      <c r="L595" s="246" t="s">
        <v>207</v>
      </c>
      <c r="M595" s="243">
        <v>43921</v>
      </c>
      <c r="N595" s="242" t="s">
        <v>333</v>
      </c>
      <c r="O595" s="242" t="s">
        <v>333</v>
      </c>
      <c r="P595" s="242" t="s">
        <v>220</v>
      </c>
      <c r="Q595" s="242" t="s">
        <v>332</v>
      </c>
      <c r="R595" s="242" t="s">
        <v>247</v>
      </c>
      <c r="S595" s="119" t="s">
        <v>209</v>
      </c>
      <c r="T595" s="118" t="s">
        <v>3615</v>
      </c>
      <c r="U595" s="117" t="s">
        <v>207</v>
      </c>
      <c r="V595" s="115">
        <v>0</v>
      </c>
      <c r="W595" s="115">
        <v>0</v>
      </c>
      <c r="X595" s="115">
        <v>0</v>
      </c>
      <c r="Y595" s="115">
        <v>0</v>
      </c>
      <c r="Z595" s="115">
        <v>18424</v>
      </c>
      <c r="AA595" s="115">
        <v>0</v>
      </c>
      <c r="AB595" s="115">
        <v>0</v>
      </c>
      <c r="AC595" s="114" t="s">
        <v>207</v>
      </c>
    </row>
    <row r="596" spans="1:29" x14ac:dyDescent="0.25">
      <c r="A596" s="242" t="s">
        <v>2833</v>
      </c>
      <c r="B596" s="242" t="s">
        <v>2831</v>
      </c>
      <c r="C596" s="242" t="s">
        <v>217</v>
      </c>
      <c r="D596" s="242" t="s">
        <v>1254</v>
      </c>
      <c r="E596" s="243">
        <v>43556</v>
      </c>
      <c r="F596" s="243">
        <v>43921</v>
      </c>
      <c r="G596" s="242">
        <v>2020</v>
      </c>
      <c r="H596" s="116">
        <v>8393</v>
      </c>
      <c r="I596" s="117" t="s">
        <v>207</v>
      </c>
      <c r="J596" s="244">
        <v>44327</v>
      </c>
      <c r="K596" s="245" t="s">
        <v>215</v>
      </c>
      <c r="L596" s="244">
        <v>44642</v>
      </c>
      <c r="M596" s="243">
        <v>43921</v>
      </c>
      <c r="N596" s="242" t="s">
        <v>2830</v>
      </c>
      <c r="O596" s="242" t="s">
        <v>281</v>
      </c>
      <c r="P596" s="242" t="s">
        <v>220</v>
      </c>
      <c r="Q596" s="242" t="s">
        <v>279</v>
      </c>
      <c r="R596" s="242" t="s">
        <v>247</v>
      </c>
      <c r="S596" s="119" t="s">
        <v>209</v>
      </c>
      <c r="T596" s="118" t="s">
        <v>2829</v>
      </c>
      <c r="U596" s="117" t="s">
        <v>207</v>
      </c>
      <c r="V596" s="115">
        <v>0</v>
      </c>
      <c r="W596" s="115">
        <v>0</v>
      </c>
      <c r="X596" s="115">
        <v>0</v>
      </c>
      <c r="Y596" s="115">
        <v>0</v>
      </c>
      <c r="Z596" s="115">
        <v>8393</v>
      </c>
      <c r="AA596" s="115">
        <v>0</v>
      </c>
      <c r="AB596" s="115">
        <v>0</v>
      </c>
      <c r="AC596" s="114" t="s">
        <v>207</v>
      </c>
    </row>
    <row r="597" spans="1:29" x14ac:dyDescent="0.25">
      <c r="A597" s="242" t="s">
        <v>2382</v>
      </c>
      <c r="B597" s="242" t="s">
        <v>2379</v>
      </c>
      <c r="C597" s="242" t="s">
        <v>217</v>
      </c>
      <c r="D597" s="242" t="s">
        <v>1254</v>
      </c>
      <c r="E597" s="243">
        <v>43556</v>
      </c>
      <c r="F597" s="243">
        <v>43921</v>
      </c>
      <c r="G597" s="242">
        <v>2020</v>
      </c>
      <c r="H597" s="116">
        <v>6821</v>
      </c>
      <c r="I597" s="117" t="s">
        <v>207</v>
      </c>
      <c r="J597" s="244">
        <v>44327</v>
      </c>
      <c r="K597" s="245" t="s">
        <v>215</v>
      </c>
      <c r="L597" s="244">
        <v>44600</v>
      </c>
      <c r="M597" s="243">
        <v>43921</v>
      </c>
      <c r="N597" s="242" t="s">
        <v>2378</v>
      </c>
      <c r="O597" s="242" t="s">
        <v>1464</v>
      </c>
      <c r="P597" s="242" t="s">
        <v>325</v>
      </c>
      <c r="Q597" s="242" t="s">
        <v>279</v>
      </c>
      <c r="R597" s="242" t="s">
        <v>247</v>
      </c>
      <c r="S597" s="119" t="s">
        <v>209</v>
      </c>
      <c r="T597" s="118" t="s">
        <v>2377</v>
      </c>
      <c r="U597" s="117" t="s">
        <v>207</v>
      </c>
      <c r="V597" s="115">
        <v>0</v>
      </c>
      <c r="W597" s="115">
        <v>0</v>
      </c>
      <c r="X597" s="115">
        <v>0</v>
      </c>
      <c r="Y597" s="115">
        <v>0</v>
      </c>
      <c r="Z597" s="115">
        <v>6821</v>
      </c>
      <c r="AA597" s="115">
        <v>0</v>
      </c>
      <c r="AB597" s="115">
        <v>0</v>
      </c>
      <c r="AC597" s="114" t="s">
        <v>207</v>
      </c>
    </row>
    <row r="598" spans="1:29" x14ac:dyDescent="0.25">
      <c r="A598" s="242" t="s">
        <v>2218</v>
      </c>
      <c r="B598" s="242" t="s">
        <v>2216</v>
      </c>
      <c r="C598" s="242" t="s">
        <v>229</v>
      </c>
      <c r="D598" s="242" t="s">
        <v>1254</v>
      </c>
      <c r="E598" s="243">
        <v>43525</v>
      </c>
      <c r="F598" s="243">
        <v>43890</v>
      </c>
      <c r="G598" s="242">
        <v>2020</v>
      </c>
      <c r="H598" s="116">
        <v>451061</v>
      </c>
      <c r="I598" s="117">
        <v>71589</v>
      </c>
      <c r="J598" s="246">
        <v>44327</v>
      </c>
      <c r="K598" s="245" t="s">
        <v>215</v>
      </c>
      <c r="L598" s="246">
        <v>44523</v>
      </c>
      <c r="M598" s="243">
        <v>43890</v>
      </c>
      <c r="N598" s="242" t="s">
        <v>2215</v>
      </c>
      <c r="O598" s="242" t="s">
        <v>2214</v>
      </c>
      <c r="P598" s="242" t="s">
        <v>1272</v>
      </c>
      <c r="Q598" s="242" t="s">
        <v>1141</v>
      </c>
      <c r="R598" s="242" t="s">
        <v>247</v>
      </c>
      <c r="S598" s="119" t="s">
        <v>209</v>
      </c>
      <c r="T598" s="118" t="s">
        <v>2213</v>
      </c>
      <c r="U598" s="115">
        <v>0</v>
      </c>
      <c r="V598" s="115">
        <v>0</v>
      </c>
      <c r="W598" s="115">
        <v>0</v>
      </c>
      <c r="X598" s="115">
        <v>0</v>
      </c>
      <c r="Y598" s="115">
        <v>0</v>
      </c>
      <c r="Z598" s="115">
        <v>99956</v>
      </c>
      <c r="AA598" s="115">
        <v>47569</v>
      </c>
      <c r="AB598" s="115">
        <v>170000</v>
      </c>
      <c r="AC598" s="114" t="s">
        <v>207</v>
      </c>
    </row>
    <row r="599" spans="1:29" x14ac:dyDescent="0.25">
      <c r="A599" s="242" t="s">
        <v>3365</v>
      </c>
      <c r="B599" s="242" t="s">
        <v>3364</v>
      </c>
      <c r="C599" s="242" t="s">
        <v>217</v>
      </c>
      <c r="D599" s="242" t="s">
        <v>1254</v>
      </c>
      <c r="E599" s="243">
        <v>43703</v>
      </c>
      <c r="F599" s="243">
        <v>44068</v>
      </c>
      <c r="G599" s="242">
        <v>2020</v>
      </c>
      <c r="H599" s="116">
        <v>51095</v>
      </c>
      <c r="I599" s="117" t="s">
        <v>207</v>
      </c>
      <c r="J599" s="244">
        <v>44313</v>
      </c>
      <c r="K599" s="245" t="s">
        <v>221</v>
      </c>
      <c r="L599" s="246" t="s">
        <v>207</v>
      </c>
      <c r="M599" s="243">
        <v>44068</v>
      </c>
      <c r="N599" s="242" t="s">
        <v>3363</v>
      </c>
      <c r="O599" s="242" t="s">
        <v>3362</v>
      </c>
      <c r="P599" s="242" t="s">
        <v>325</v>
      </c>
      <c r="Q599" s="242" t="s">
        <v>211</v>
      </c>
      <c r="R599" s="242" t="s">
        <v>210</v>
      </c>
      <c r="S599" s="119" t="s">
        <v>209</v>
      </c>
      <c r="T599" s="118" t="s">
        <v>3298</v>
      </c>
      <c r="U599" s="117" t="s">
        <v>207</v>
      </c>
      <c r="V599" s="115">
        <v>0</v>
      </c>
      <c r="W599" s="115">
        <v>0</v>
      </c>
      <c r="X599" s="115">
        <v>0</v>
      </c>
      <c r="Y599" s="115">
        <v>0</v>
      </c>
      <c r="Z599" s="115">
        <v>0</v>
      </c>
      <c r="AA599" s="115">
        <v>51095</v>
      </c>
      <c r="AB599" s="115">
        <v>0</v>
      </c>
      <c r="AC599" s="114" t="s">
        <v>207</v>
      </c>
    </row>
    <row r="600" spans="1:29" x14ac:dyDescent="0.25">
      <c r="A600" s="242" t="s">
        <v>2551</v>
      </c>
      <c r="B600" s="242" t="s">
        <v>2547</v>
      </c>
      <c r="C600" s="242" t="s">
        <v>217</v>
      </c>
      <c r="D600" s="242" t="s">
        <v>1254</v>
      </c>
      <c r="E600" s="243">
        <v>43617</v>
      </c>
      <c r="F600" s="243">
        <v>43982</v>
      </c>
      <c r="G600" s="242">
        <v>2020</v>
      </c>
      <c r="H600" s="116">
        <v>12134</v>
      </c>
      <c r="I600" s="117" t="s">
        <v>207</v>
      </c>
      <c r="J600" s="244">
        <v>44313</v>
      </c>
      <c r="K600" s="245" t="s">
        <v>215</v>
      </c>
      <c r="L600" s="244">
        <v>44614</v>
      </c>
      <c r="M600" s="243">
        <v>43982</v>
      </c>
      <c r="N600" s="242" t="s">
        <v>2546</v>
      </c>
      <c r="O600" s="242" t="s">
        <v>2545</v>
      </c>
      <c r="P600" s="242" t="s">
        <v>220</v>
      </c>
      <c r="Q600" s="242" t="s">
        <v>279</v>
      </c>
      <c r="R600" s="242" t="s">
        <v>247</v>
      </c>
      <c r="S600" s="119" t="s">
        <v>209</v>
      </c>
      <c r="T600" s="118" t="s">
        <v>2544</v>
      </c>
      <c r="U600" s="117" t="s">
        <v>207</v>
      </c>
      <c r="V600" s="115">
        <v>0</v>
      </c>
      <c r="W600" s="115">
        <v>0</v>
      </c>
      <c r="X600" s="115">
        <v>0</v>
      </c>
      <c r="Y600" s="115">
        <v>0</v>
      </c>
      <c r="Z600" s="115">
        <v>12134</v>
      </c>
      <c r="AA600" s="115">
        <v>0</v>
      </c>
      <c r="AB600" s="115">
        <v>0</v>
      </c>
      <c r="AC600" s="114" t="s">
        <v>207</v>
      </c>
    </row>
    <row r="601" spans="1:29" x14ac:dyDescent="0.25">
      <c r="A601" s="242" t="s">
        <v>4510</v>
      </c>
      <c r="B601" s="242" t="s">
        <v>4507</v>
      </c>
      <c r="C601" s="242" t="s">
        <v>217</v>
      </c>
      <c r="D601" s="242" t="s">
        <v>1254</v>
      </c>
      <c r="E601" s="243">
        <v>43313</v>
      </c>
      <c r="F601" s="243">
        <v>43677</v>
      </c>
      <c r="G601" s="242">
        <v>2019</v>
      </c>
      <c r="H601" s="116">
        <v>553</v>
      </c>
      <c r="I601" s="117" t="s">
        <v>207</v>
      </c>
      <c r="J601" s="244">
        <v>44299</v>
      </c>
      <c r="K601" s="245" t="s">
        <v>221</v>
      </c>
      <c r="L601" s="246" t="s">
        <v>207</v>
      </c>
      <c r="M601" s="243">
        <v>43677</v>
      </c>
      <c r="N601" s="242" t="s">
        <v>4506</v>
      </c>
      <c r="O601" s="242" t="s">
        <v>4505</v>
      </c>
      <c r="P601" s="242" t="s">
        <v>1258</v>
      </c>
      <c r="Q601" s="242" t="s">
        <v>2245</v>
      </c>
      <c r="R601" s="242" t="s">
        <v>247</v>
      </c>
      <c r="S601" s="119" t="s">
        <v>209</v>
      </c>
      <c r="T601" s="118" t="s">
        <v>4504</v>
      </c>
      <c r="U601" s="117" t="s">
        <v>207</v>
      </c>
      <c r="V601" s="115">
        <v>0</v>
      </c>
      <c r="W601" s="115">
        <v>0</v>
      </c>
      <c r="X601" s="115">
        <v>0</v>
      </c>
      <c r="Y601" s="115">
        <v>0</v>
      </c>
      <c r="Z601" s="115">
        <v>553</v>
      </c>
      <c r="AA601" s="115">
        <v>0</v>
      </c>
      <c r="AB601" s="115">
        <v>0</v>
      </c>
      <c r="AC601" s="114" t="s">
        <v>207</v>
      </c>
    </row>
    <row r="602" spans="1:29" x14ac:dyDescent="0.25">
      <c r="A602" s="242" t="s">
        <v>4509</v>
      </c>
      <c r="B602" s="242" t="s">
        <v>4507</v>
      </c>
      <c r="C602" s="242" t="s">
        <v>217</v>
      </c>
      <c r="D602" s="242" t="s">
        <v>1254</v>
      </c>
      <c r="E602" s="243">
        <v>43678</v>
      </c>
      <c r="F602" s="243">
        <v>44043</v>
      </c>
      <c r="G602" s="242">
        <v>2020</v>
      </c>
      <c r="H602" s="116">
        <v>2599</v>
      </c>
      <c r="I602" s="117" t="s">
        <v>207</v>
      </c>
      <c r="J602" s="244">
        <v>44299</v>
      </c>
      <c r="K602" s="245" t="s">
        <v>221</v>
      </c>
      <c r="L602" s="246" t="s">
        <v>207</v>
      </c>
      <c r="M602" s="243">
        <v>44043</v>
      </c>
      <c r="N602" s="242" t="s">
        <v>4506</v>
      </c>
      <c r="O602" s="242" t="s">
        <v>4505</v>
      </c>
      <c r="P602" s="242" t="s">
        <v>1258</v>
      </c>
      <c r="Q602" s="242" t="s">
        <v>2245</v>
      </c>
      <c r="R602" s="242" t="s">
        <v>247</v>
      </c>
      <c r="S602" s="119" t="s">
        <v>209</v>
      </c>
      <c r="T602" s="118" t="s">
        <v>4504</v>
      </c>
      <c r="U602" s="117" t="s">
        <v>207</v>
      </c>
      <c r="V602" s="115">
        <v>0</v>
      </c>
      <c r="W602" s="115">
        <v>0</v>
      </c>
      <c r="X602" s="115">
        <v>0</v>
      </c>
      <c r="Y602" s="115">
        <v>0</v>
      </c>
      <c r="Z602" s="115">
        <v>2599</v>
      </c>
      <c r="AA602" s="115">
        <v>0</v>
      </c>
      <c r="AB602" s="115">
        <v>0</v>
      </c>
      <c r="AC602" s="114" t="s">
        <v>207</v>
      </c>
    </row>
    <row r="603" spans="1:29" x14ac:dyDescent="0.25">
      <c r="A603" s="242" t="s">
        <v>3858</v>
      </c>
      <c r="B603" s="242" t="s">
        <v>3857</v>
      </c>
      <c r="C603" s="242" t="s">
        <v>217</v>
      </c>
      <c r="D603" s="242" t="s">
        <v>1254</v>
      </c>
      <c r="E603" s="243">
        <v>43831</v>
      </c>
      <c r="F603" s="243">
        <v>44043</v>
      </c>
      <c r="G603" s="242">
        <v>2020</v>
      </c>
      <c r="H603" s="116">
        <v>37114</v>
      </c>
      <c r="I603" s="117" t="s">
        <v>207</v>
      </c>
      <c r="J603" s="244">
        <v>44299</v>
      </c>
      <c r="K603" s="245" t="s">
        <v>221</v>
      </c>
      <c r="L603" s="246" t="s">
        <v>207</v>
      </c>
      <c r="M603" s="243">
        <v>44043</v>
      </c>
      <c r="N603" s="242" t="s">
        <v>3856</v>
      </c>
      <c r="O603" s="242" t="s">
        <v>3855</v>
      </c>
      <c r="P603" s="242" t="s">
        <v>1610</v>
      </c>
      <c r="Q603" s="242" t="s">
        <v>452</v>
      </c>
      <c r="R603" s="242" t="s">
        <v>247</v>
      </c>
      <c r="S603" s="119" t="s">
        <v>209</v>
      </c>
      <c r="T603" s="118" t="s">
        <v>3854</v>
      </c>
      <c r="U603" s="117" t="s">
        <v>207</v>
      </c>
      <c r="V603" s="115">
        <v>0</v>
      </c>
      <c r="W603" s="115">
        <v>0</v>
      </c>
      <c r="X603" s="115">
        <v>0</v>
      </c>
      <c r="Y603" s="115">
        <v>0</v>
      </c>
      <c r="Z603" s="115">
        <v>37114</v>
      </c>
      <c r="AA603" s="115">
        <v>0</v>
      </c>
      <c r="AB603" s="115">
        <v>0</v>
      </c>
      <c r="AC603" s="114" t="s">
        <v>207</v>
      </c>
    </row>
    <row r="604" spans="1:29" x14ac:dyDescent="0.25">
      <c r="A604" s="242" t="s">
        <v>3607</v>
      </c>
      <c r="B604" s="242" t="s">
        <v>3606</v>
      </c>
      <c r="C604" s="242" t="s">
        <v>229</v>
      </c>
      <c r="D604" s="242" t="s">
        <v>1254</v>
      </c>
      <c r="E604" s="243">
        <v>43831</v>
      </c>
      <c r="F604" s="243">
        <v>44196</v>
      </c>
      <c r="G604" s="242">
        <v>2020</v>
      </c>
      <c r="H604" s="116">
        <v>43347</v>
      </c>
      <c r="I604" s="116">
        <v>8339</v>
      </c>
      <c r="J604" s="244">
        <v>44299</v>
      </c>
      <c r="K604" s="245" t="s">
        <v>221</v>
      </c>
      <c r="L604" s="246" t="s">
        <v>207</v>
      </c>
      <c r="M604" s="243">
        <v>44196</v>
      </c>
      <c r="N604" s="242" t="s">
        <v>418</v>
      </c>
      <c r="O604" s="242" t="s">
        <v>417</v>
      </c>
      <c r="P604" s="242" t="s">
        <v>1258</v>
      </c>
      <c r="Q604" s="242" t="s">
        <v>416</v>
      </c>
      <c r="R604" s="242" t="s">
        <v>247</v>
      </c>
      <c r="S604" s="119" t="s">
        <v>209</v>
      </c>
      <c r="T604" s="118" t="s">
        <v>3605</v>
      </c>
      <c r="U604" s="115">
        <v>0</v>
      </c>
      <c r="V604" s="115">
        <v>0</v>
      </c>
      <c r="W604" s="115">
        <v>35008</v>
      </c>
      <c r="X604" s="115">
        <v>0</v>
      </c>
      <c r="Y604" s="115">
        <v>0</v>
      </c>
      <c r="Z604" s="115">
        <v>0</v>
      </c>
      <c r="AA604" s="115">
        <v>0</v>
      </c>
      <c r="AB604" s="115">
        <v>0</v>
      </c>
      <c r="AC604" s="114" t="s">
        <v>3604</v>
      </c>
    </row>
    <row r="605" spans="1:29" x14ac:dyDescent="0.25">
      <c r="A605" s="242" t="s">
        <v>3226</v>
      </c>
      <c r="B605" s="242" t="s">
        <v>3222</v>
      </c>
      <c r="C605" s="242" t="s">
        <v>229</v>
      </c>
      <c r="D605" s="242" t="s">
        <v>1254</v>
      </c>
      <c r="E605" s="243">
        <v>43768</v>
      </c>
      <c r="F605" s="243">
        <v>44133</v>
      </c>
      <c r="G605" s="242">
        <v>2020</v>
      </c>
      <c r="H605" s="116">
        <v>20650</v>
      </c>
      <c r="I605" s="116">
        <v>2299</v>
      </c>
      <c r="J605" s="244">
        <v>44299</v>
      </c>
      <c r="K605" s="245" t="s">
        <v>221</v>
      </c>
      <c r="L605" s="246" t="s">
        <v>207</v>
      </c>
      <c r="M605" s="243">
        <v>44133</v>
      </c>
      <c r="N605" s="242" t="s">
        <v>3221</v>
      </c>
      <c r="O605" s="242" t="s">
        <v>3220</v>
      </c>
      <c r="P605" s="242" t="s">
        <v>1272</v>
      </c>
      <c r="Q605" s="242" t="s">
        <v>391</v>
      </c>
      <c r="R605" s="242" t="s">
        <v>247</v>
      </c>
      <c r="S605" s="119" t="s">
        <v>209</v>
      </c>
      <c r="T605" s="118" t="s">
        <v>3219</v>
      </c>
      <c r="U605" s="115">
        <v>0</v>
      </c>
      <c r="V605" s="115">
        <v>0</v>
      </c>
      <c r="W605" s="115">
        <v>2500</v>
      </c>
      <c r="X605" s="115">
        <v>0</v>
      </c>
      <c r="Y605" s="115">
        <v>0</v>
      </c>
      <c r="Z605" s="115">
        <v>15851</v>
      </c>
      <c r="AA605" s="115">
        <v>0</v>
      </c>
      <c r="AB605" s="115">
        <v>0</v>
      </c>
      <c r="AC605" s="114" t="s">
        <v>3225</v>
      </c>
    </row>
    <row r="606" spans="1:29" x14ac:dyDescent="0.25">
      <c r="A606" s="242" t="s">
        <v>3112</v>
      </c>
      <c r="B606" s="242" t="s">
        <v>3110</v>
      </c>
      <c r="C606" s="242" t="s">
        <v>229</v>
      </c>
      <c r="D606" s="242" t="s">
        <v>1254</v>
      </c>
      <c r="E606" s="243">
        <v>42948</v>
      </c>
      <c r="F606" s="243">
        <v>43312</v>
      </c>
      <c r="G606" s="242">
        <v>2018</v>
      </c>
      <c r="H606" s="116">
        <v>5919</v>
      </c>
      <c r="I606" s="116">
        <v>1136</v>
      </c>
      <c r="J606" s="244">
        <v>44299</v>
      </c>
      <c r="K606" s="245" t="s">
        <v>221</v>
      </c>
      <c r="L606" s="246" t="s">
        <v>207</v>
      </c>
      <c r="M606" s="243">
        <v>43312</v>
      </c>
      <c r="N606" s="242" t="s">
        <v>3109</v>
      </c>
      <c r="O606" s="242" t="s">
        <v>3108</v>
      </c>
      <c r="P606" s="242" t="s">
        <v>1503</v>
      </c>
      <c r="Q606" s="242" t="s">
        <v>211</v>
      </c>
      <c r="R606" s="242" t="s">
        <v>210</v>
      </c>
      <c r="S606" s="119" t="s">
        <v>209</v>
      </c>
      <c r="T606" s="118" t="s">
        <v>3107</v>
      </c>
      <c r="U606" s="115">
        <v>0</v>
      </c>
      <c r="V606" s="115">
        <v>0</v>
      </c>
      <c r="W606" s="115">
        <v>0</v>
      </c>
      <c r="X606" s="115">
        <v>0</v>
      </c>
      <c r="Y606" s="115">
        <v>0</v>
      </c>
      <c r="Z606" s="115">
        <v>0</v>
      </c>
      <c r="AA606" s="115">
        <v>0</v>
      </c>
      <c r="AB606" s="115">
        <v>0</v>
      </c>
      <c r="AC606" s="114" t="s">
        <v>207</v>
      </c>
    </row>
    <row r="607" spans="1:29" ht="31.5" x14ac:dyDescent="0.25">
      <c r="A607" s="242" t="s">
        <v>3111</v>
      </c>
      <c r="B607" s="242" t="s">
        <v>3110</v>
      </c>
      <c r="C607" s="242" t="s">
        <v>229</v>
      </c>
      <c r="D607" s="242" t="s">
        <v>1254</v>
      </c>
      <c r="E607" s="243">
        <v>43313</v>
      </c>
      <c r="F607" s="243">
        <v>43677</v>
      </c>
      <c r="G607" s="117" t="s">
        <v>207</v>
      </c>
      <c r="H607" s="117" t="s">
        <v>207</v>
      </c>
      <c r="I607" s="117" t="s">
        <v>207</v>
      </c>
      <c r="J607" s="244">
        <v>44299</v>
      </c>
      <c r="K607" s="246" t="s">
        <v>207</v>
      </c>
      <c r="L607" s="246" t="s">
        <v>207</v>
      </c>
      <c r="M607" s="117" t="s">
        <v>207</v>
      </c>
      <c r="N607" s="242" t="s">
        <v>3109</v>
      </c>
      <c r="O607" s="242" t="s">
        <v>3108</v>
      </c>
      <c r="P607" s="242" t="s">
        <v>1503</v>
      </c>
      <c r="Q607" s="242" t="s">
        <v>211</v>
      </c>
      <c r="R607" s="242" t="s">
        <v>210</v>
      </c>
      <c r="S607" s="119" t="s">
        <v>209</v>
      </c>
      <c r="T607" s="118" t="s">
        <v>3107</v>
      </c>
      <c r="U607" s="117" t="s">
        <v>207</v>
      </c>
      <c r="V607" s="115">
        <v>0</v>
      </c>
      <c r="W607" s="115">
        <v>0</v>
      </c>
      <c r="X607" s="115">
        <v>0</v>
      </c>
      <c r="Y607" s="115">
        <v>0</v>
      </c>
      <c r="Z607" s="115">
        <v>0</v>
      </c>
      <c r="AA607" s="115">
        <v>0</v>
      </c>
      <c r="AB607" s="115">
        <v>0</v>
      </c>
      <c r="AC607" s="114" t="s">
        <v>3106</v>
      </c>
    </row>
    <row r="608" spans="1:29" x14ac:dyDescent="0.25">
      <c r="A608" s="242" t="s">
        <v>1843</v>
      </c>
      <c r="B608" s="242" t="s">
        <v>1842</v>
      </c>
      <c r="C608" s="242" t="s">
        <v>503</v>
      </c>
      <c r="D608" s="242" t="s">
        <v>1254</v>
      </c>
      <c r="E608" s="244">
        <v>44203</v>
      </c>
      <c r="F608" s="244">
        <v>44204</v>
      </c>
      <c r="G608" s="242">
        <v>2021</v>
      </c>
      <c r="H608" s="116">
        <v>100810</v>
      </c>
      <c r="I608" s="117" t="s">
        <v>207</v>
      </c>
      <c r="J608" s="244">
        <v>44299</v>
      </c>
      <c r="K608" s="245" t="s">
        <v>215</v>
      </c>
      <c r="L608" s="246">
        <v>44677</v>
      </c>
      <c r="M608" s="244">
        <v>44204</v>
      </c>
      <c r="N608" s="242" t="s">
        <v>1841</v>
      </c>
      <c r="O608" s="242" t="s">
        <v>1578</v>
      </c>
      <c r="P608" s="242" t="s">
        <v>267</v>
      </c>
      <c r="Q608" s="242" t="s">
        <v>500</v>
      </c>
      <c r="R608" s="242" t="s">
        <v>210</v>
      </c>
      <c r="S608" s="119" t="s">
        <v>209</v>
      </c>
      <c r="T608" s="118" t="s">
        <v>1840</v>
      </c>
      <c r="U608" s="117" t="s">
        <v>207</v>
      </c>
      <c r="V608" s="115">
        <v>0</v>
      </c>
      <c r="W608" s="115">
        <v>0</v>
      </c>
      <c r="X608" s="115">
        <v>0</v>
      </c>
      <c r="Y608" s="115">
        <v>0</v>
      </c>
      <c r="Z608" s="115">
        <v>86100</v>
      </c>
      <c r="AA608" s="115">
        <v>10600</v>
      </c>
      <c r="AB608" s="115">
        <v>0</v>
      </c>
      <c r="AC608" s="114" t="s">
        <v>207</v>
      </c>
    </row>
    <row r="609" spans="1:29" x14ac:dyDescent="0.25">
      <c r="A609" s="242" t="s">
        <v>1323</v>
      </c>
      <c r="B609" s="242" t="s">
        <v>1322</v>
      </c>
      <c r="C609" s="242" t="s">
        <v>503</v>
      </c>
      <c r="D609" s="242" t="s">
        <v>1254</v>
      </c>
      <c r="E609" s="243">
        <v>44113</v>
      </c>
      <c r="F609" s="243">
        <v>44134</v>
      </c>
      <c r="G609" s="242">
        <v>2020</v>
      </c>
      <c r="H609" s="116">
        <v>49687</v>
      </c>
      <c r="I609" s="117" t="s">
        <v>207</v>
      </c>
      <c r="J609" s="244">
        <v>44299</v>
      </c>
      <c r="K609" s="245" t="s">
        <v>215</v>
      </c>
      <c r="L609" s="246">
        <v>44845</v>
      </c>
      <c r="M609" s="243">
        <v>44134</v>
      </c>
      <c r="N609" s="242" t="s">
        <v>1321</v>
      </c>
      <c r="O609" s="242" t="s">
        <v>1320</v>
      </c>
      <c r="P609" s="242" t="s">
        <v>267</v>
      </c>
      <c r="Q609" s="242" t="s">
        <v>500</v>
      </c>
      <c r="R609" s="242" t="s">
        <v>210</v>
      </c>
      <c r="S609" s="119" t="s">
        <v>209</v>
      </c>
      <c r="T609" s="118" t="s">
        <v>1319</v>
      </c>
      <c r="U609" s="117" t="s">
        <v>207</v>
      </c>
      <c r="V609" s="115">
        <v>0</v>
      </c>
      <c r="W609" s="115">
        <v>0</v>
      </c>
      <c r="X609" s="115">
        <v>0</v>
      </c>
      <c r="Y609" s="115">
        <v>0</v>
      </c>
      <c r="Z609" s="115">
        <v>0</v>
      </c>
      <c r="AA609" s="115">
        <v>49687</v>
      </c>
      <c r="AB609" s="115">
        <v>0</v>
      </c>
      <c r="AC609" s="114" t="s">
        <v>207</v>
      </c>
    </row>
    <row r="610" spans="1:29" x14ac:dyDescent="0.25">
      <c r="A610" s="242" t="s">
        <v>4447</v>
      </c>
      <c r="B610" s="242" t="s">
        <v>4442</v>
      </c>
      <c r="C610" s="242" t="s">
        <v>217</v>
      </c>
      <c r="D610" s="242" t="s">
        <v>1254</v>
      </c>
      <c r="E610" s="243">
        <v>43556</v>
      </c>
      <c r="F610" s="243">
        <v>43921</v>
      </c>
      <c r="G610" s="242">
        <v>2020</v>
      </c>
      <c r="H610" s="116">
        <v>29603</v>
      </c>
      <c r="I610" s="117" t="s">
        <v>207</v>
      </c>
      <c r="J610" s="244">
        <v>44278</v>
      </c>
      <c r="K610" s="245" t="s">
        <v>215</v>
      </c>
      <c r="L610" s="244">
        <v>44551</v>
      </c>
      <c r="M610" s="243">
        <v>43921</v>
      </c>
      <c r="N610" s="242" t="s">
        <v>4441</v>
      </c>
      <c r="O610" s="242" t="s">
        <v>4444</v>
      </c>
      <c r="P610" s="242" t="s">
        <v>220</v>
      </c>
      <c r="Q610" s="242" t="s">
        <v>332</v>
      </c>
      <c r="R610" s="242" t="s">
        <v>247</v>
      </c>
      <c r="S610" s="119" t="s">
        <v>209</v>
      </c>
      <c r="T610" s="118" t="s">
        <v>4439</v>
      </c>
      <c r="U610" s="117" t="s">
        <v>207</v>
      </c>
      <c r="V610" s="115">
        <v>0</v>
      </c>
      <c r="W610" s="115">
        <v>0</v>
      </c>
      <c r="X610" s="115">
        <v>0</v>
      </c>
      <c r="Y610" s="115">
        <v>0</v>
      </c>
      <c r="Z610" s="115">
        <v>23422</v>
      </c>
      <c r="AA610" s="115">
        <v>0</v>
      </c>
      <c r="AB610" s="115">
        <v>6181</v>
      </c>
      <c r="AC610" s="114" t="s">
        <v>207</v>
      </c>
    </row>
    <row r="611" spans="1:29" x14ac:dyDescent="0.25">
      <c r="A611" s="242" t="s">
        <v>3879</v>
      </c>
      <c r="B611" s="242" t="s">
        <v>3878</v>
      </c>
      <c r="C611" s="242" t="s">
        <v>229</v>
      </c>
      <c r="D611" s="242" t="s">
        <v>1254</v>
      </c>
      <c r="E611" s="243">
        <v>43692</v>
      </c>
      <c r="F611" s="243">
        <v>44057</v>
      </c>
      <c r="G611" s="242">
        <v>2020</v>
      </c>
      <c r="H611" s="116">
        <v>9169</v>
      </c>
      <c r="I611" s="116">
        <v>966</v>
      </c>
      <c r="J611" s="244">
        <v>44278</v>
      </c>
      <c r="K611" s="245" t="s">
        <v>221</v>
      </c>
      <c r="L611" s="246" t="s">
        <v>207</v>
      </c>
      <c r="M611" s="243">
        <v>44057</v>
      </c>
      <c r="N611" s="242" t="s">
        <v>3877</v>
      </c>
      <c r="O611" s="242" t="s">
        <v>689</v>
      </c>
      <c r="P611" s="242" t="s">
        <v>1910</v>
      </c>
      <c r="Q611" s="242" t="s">
        <v>536</v>
      </c>
      <c r="R611" s="242" t="s">
        <v>247</v>
      </c>
      <c r="S611" s="119" t="s">
        <v>209</v>
      </c>
      <c r="T611" s="118" t="s">
        <v>3876</v>
      </c>
      <c r="U611" s="115">
        <v>0</v>
      </c>
      <c r="V611" s="115">
        <v>0</v>
      </c>
      <c r="W611" s="115">
        <v>0</v>
      </c>
      <c r="X611" s="115">
        <v>0</v>
      </c>
      <c r="Y611" s="115">
        <v>0</v>
      </c>
      <c r="Z611" s="115">
        <v>8203</v>
      </c>
      <c r="AA611" s="115">
        <v>0</v>
      </c>
      <c r="AB611" s="115">
        <v>0</v>
      </c>
      <c r="AC611" s="114" t="s">
        <v>207</v>
      </c>
    </row>
    <row r="612" spans="1:29" x14ac:dyDescent="0.25">
      <c r="A612" s="242" t="s">
        <v>3590</v>
      </c>
      <c r="B612" s="242" t="s">
        <v>3587</v>
      </c>
      <c r="C612" s="242" t="s">
        <v>229</v>
      </c>
      <c r="D612" s="242" t="s">
        <v>1254</v>
      </c>
      <c r="E612" s="243">
        <v>42177</v>
      </c>
      <c r="F612" s="243">
        <v>42542</v>
      </c>
      <c r="G612" s="242">
        <v>2016</v>
      </c>
      <c r="H612" s="116">
        <v>697</v>
      </c>
      <c r="I612" s="116">
        <v>134</v>
      </c>
      <c r="J612" s="244">
        <v>44278</v>
      </c>
      <c r="K612" s="245" t="s">
        <v>221</v>
      </c>
      <c r="L612" s="246" t="s">
        <v>207</v>
      </c>
      <c r="M612" s="243">
        <v>42542</v>
      </c>
      <c r="N612" s="242" t="s">
        <v>3586</v>
      </c>
      <c r="O612" s="242" t="s">
        <v>3585</v>
      </c>
      <c r="P612" s="242" t="s">
        <v>1272</v>
      </c>
      <c r="Q612" s="242" t="s">
        <v>211</v>
      </c>
      <c r="R612" s="242" t="s">
        <v>210</v>
      </c>
      <c r="S612" s="119" t="s">
        <v>209</v>
      </c>
      <c r="T612" s="118" t="s">
        <v>3584</v>
      </c>
      <c r="U612" s="115">
        <v>0</v>
      </c>
      <c r="V612" s="115">
        <v>0</v>
      </c>
      <c r="W612" s="115">
        <v>0</v>
      </c>
      <c r="X612" s="115">
        <v>0</v>
      </c>
      <c r="Y612" s="115">
        <v>0</v>
      </c>
      <c r="Z612" s="115">
        <v>0</v>
      </c>
      <c r="AA612" s="115">
        <v>563</v>
      </c>
      <c r="AB612" s="115">
        <v>0</v>
      </c>
      <c r="AC612" s="114" t="s">
        <v>207</v>
      </c>
    </row>
    <row r="613" spans="1:29" x14ac:dyDescent="0.25">
      <c r="A613" s="242" t="s">
        <v>3589</v>
      </c>
      <c r="B613" s="242" t="s">
        <v>3587</v>
      </c>
      <c r="C613" s="242" t="s">
        <v>229</v>
      </c>
      <c r="D613" s="242" t="s">
        <v>1254</v>
      </c>
      <c r="E613" s="243">
        <v>42543</v>
      </c>
      <c r="F613" s="243">
        <v>42907</v>
      </c>
      <c r="G613" s="242">
        <v>2017</v>
      </c>
      <c r="H613" s="116">
        <v>697</v>
      </c>
      <c r="I613" s="116">
        <v>134</v>
      </c>
      <c r="J613" s="244">
        <v>44278</v>
      </c>
      <c r="K613" s="245" t="s">
        <v>221</v>
      </c>
      <c r="L613" s="246" t="s">
        <v>207</v>
      </c>
      <c r="M613" s="243">
        <v>42907</v>
      </c>
      <c r="N613" s="242" t="s">
        <v>3586</v>
      </c>
      <c r="O613" s="242" t="s">
        <v>3585</v>
      </c>
      <c r="P613" s="242" t="s">
        <v>1272</v>
      </c>
      <c r="Q613" s="242" t="s">
        <v>211</v>
      </c>
      <c r="R613" s="242" t="s">
        <v>210</v>
      </c>
      <c r="S613" s="119" t="s">
        <v>209</v>
      </c>
      <c r="T613" s="118" t="s">
        <v>3584</v>
      </c>
      <c r="U613" s="115">
        <v>0</v>
      </c>
      <c r="V613" s="115">
        <v>0</v>
      </c>
      <c r="W613" s="115">
        <v>0</v>
      </c>
      <c r="X613" s="115">
        <v>0</v>
      </c>
      <c r="Y613" s="115">
        <v>0</v>
      </c>
      <c r="Z613" s="115">
        <v>0</v>
      </c>
      <c r="AA613" s="115">
        <v>563</v>
      </c>
      <c r="AB613" s="115">
        <v>0</v>
      </c>
      <c r="AC613" s="114" t="s">
        <v>207</v>
      </c>
    </row>
    <row r="614" spans="1:29" x14ac:dyDescent="0.25">
      <c r="A614" s="242" t="s">
        <v>3588</v>
      </c>
      <c r="B614" s="242" t="s">
        <v>3587</v>
      </c>
      <c r="C614" s="242" t="s">
        <v>229</v>
      </c>
      <c r="D614" s="242" t="s">
        <v>1254</v>
      </c>
      <c r="E614" s="243">
        <v>42908</v>
      </c>
      <c r="F614" s="243">
        <v>43272</v>
      </c>
      <c r="G614" s="242">
        <v>2018</v>
      </c>
      <c r="H614" s="116">
        <v>18627</v>
      </c>
      <c r="I614" s="116">
        <v>3577</v>
      </c>
      <c r="J614" s="244">
        <v>44278</v>
      </c>
      <c r="K614" s="245" t="s">
        <v>221</v>
      </c>
      <c r="L614" s="246" t="s">
        <v>207</v>
      </c>
      <c r="M614" s="243">
        <v>43272</v>
      </c>
      <c r="N614" s="242" t="s">
        <v>3586</v>
      </c>
      <c r="O614" s="242" t="s">
        <v>3585</v>
      </c>
      <c r="P614" s="242" t="s">
        <v>1272</v>
      </c>
      <c r="Q614" s="242" t="s">
        <v>211</v>
      </c>
      <c r="R614" s="242" t="s">
        <v>210</v>
      </c>
      <c r="S614" s="119" t="s">
        <v>209</v>
      </c>
      <c r="T614" s="118" t="s">
        <v>3584</v>
      </c>
      <c r="U614" s="115">
        <v>0</v>
      </c>
      <c r="V614" s="115">
        <v>0</v>
      </c>
      <c r="W614" s="115">
        <v>0</v>
      </c>
      <c r="X614" s="115">
        <v>0</v>
      </c>
      <c r="Y614" s="115">
        <v>0</v>
      </c>
      <c r="Z614" s="115">
        <v>0</v>
      </c>
      <c r="AA614" s="115">
        <v>15050</v>
      </c>
      <c r="AB614" s="115">
        <v>0</v>
      </c>
      <c r="AC614" s="114" t="s">
        <v>207</v>
      </c>
    </row>
    <row r="615" spans="1:29" x14ac:dyDescent="0.25">
      <c r="A615" s="242" t="s">
        <v>3514</v>
      </c>
      <c r="B615" s="242" t="s">
        <v>3513</v>
      </c>
      <c r="C615" s="242" t="s">
        <v>229</v>
      </c>
      <c r="D615" s="242" t="s">
        <v>1254</v>
      </c>
      <c r="E615" s="243">
        <v>43831</v>
      </c>
      <c r="F615" s="243">
        <v>44196</v>
      </c>
      <c r="G615" s="242">
        <v>2020</v>
      </c>
      <c r="H615" s="116">
        <v>18909</v>
      </c>
      <c r="I615" s="116">
        <v>3638</v>
      </c>
      <c r="J615" s="244">
        <v>44278</v>
      </c>
      <c r="K615" s="245" t="s">
        <v>221</v>
      </c>
      <c r="L615" s="246" t="s">
        <v>207</v>
      </c>
      <c r="M615" s="243">
        <v>44196</v>
      </c>
      <c r="N615" s="242" t="s">
        <v>747</v>
      </c>
      <c r="O615" s="242" t="s">
        <v>417</v>
      </c>
      <c r="P615" s="242" t="s">
        <v>1272</v>
      </c>
      <c r="Q615" s="242" t="s">
        <v>416</v>
      </c>
      <c r="R615" s="242" t="s">
        <v>247</v>
      </c>
      <c r="S615" s="119" t="s">
        <v>209</v>
      </c>
      <c r="T615" s="118" t="s">
        <v>3512</v>
      </c>
      <c r="U615" s="115">
        <v>0</v>
      </c>
      <c r="V615" s="115">
        <v>0</v>
      </c>
      <c r="W615" s="115">
        <v>15271</v>
      </c>
      <c r="X615" s="115">
        <v>0</v>
      </c>
      <c r="Y615" s="115">
        <v>0</v>
      </c>
      <c r="Z615" s="115">
        <v>0</v>
      </c>
      <c r="AA615" s="115">
        <v>0</v>
      </c>
      <c r="AB615" s="115">
        <v>0</v>
      </c>
      <c r="AC615" s="114" t="s">
        <v>3511</v>
      </c>
    </row>
    <row r="616" spans="1:29" x14ac:dyDescent="0.25">
      <c r="A616" s="242" t="s">
        <v>3502</v>
      </c>
      <c r="B616" s="242" t="s">
        <v>3501</v>
      </c>
      <c r="C616" s="242" t="s">
        <v>229</v>
      </c>
      <c r="D616" s="242" t="s">
        <v>1254</v>
      </c>
      <c r="E616" s="243">
        <v>43831</v>
      </c>
      <c r="F616" s="243">
        <v>44196</v>
      </c>
      <c r="G616" s="242">
        <v>2020</v>
      </c>
      <c r="H616" s="116">
        <v>11405</v>
      </c>
      <c r="I616" s="116">
        <v>2194</v>
      </c>
      <c r="J616" s="244">
        <v>44278</v>
      </c>
      <c r="K616" s="245" t="s">
        <v>221</v>
      </c>
      <c r="L616" s="246" t="s">
        <v>207</v>
      </c>
      <c r="M616" s="243">
        <v>44196</v>
      </c>
      <c r="N616" s="242" t="s">
        <v>732</v>
      </c>
      <c r="O616" s="242" t="s">
        <v>417</v>
      </c>
      <c r="P616" s="242" t="s">
        <v>1272</v>
      </c>
      <c r="Q616" s="242" t="s">
        <v>416</v>
      </c>
      <c r="R616" s="242" t="s">
        <v>247</v>
      </c>
      <c r="S616" s="119" t="s">
        <v>209</v>
      </c>
      <c r="T616" s="118" t="s">
        <v>3500</v>
      </c>
      <c r="U616" s="115">
        <v>0</v>
      </c>
      <c r="V616" s="115">
        <v>0</v>
      </c>
      <c r="W616" s="115">
        <v>9211</v>
      </c>
      <c r="X616" s="115">
        <v>0</v>
      </c>
      <c r="Y616" s="115">
        <v>0</v>
      </c>
      <c r="Z616" s="115">
        <v>0</v>
      </c>
      <c r="AA616" s="115">
        <v>0</v>
      </c>
      <c r="AB616" s="115">
        <v>0</v>
      </c>
      <c r="AC616" s="114" t="s">
        <v>3499</v>
      </c>
    </row>
    <row r="617" spans="1:29" x14ac:dyDescent="0.25">
      <c r="A617" s="242" t="s">
        <v>2660</v>
      </c>
      <c r="B617" s="242" t="s">
        <v>2657</v>
      </c>
      <c r="C617" s="242" t="s">
        <v>217</v>
      </c>
      <c r="D617" s="242" t="s">
        <v>1254</v>
      </c>
      <c r="E617" s="243">
        <v>43101</v>
      </c>
      <c r="F617" s="243">
        <v>43830</v>
      </c>
      <c r="G617" s="242">
        <v>2019</v>
      </c>
      <c r="H617" s="116">
        <v>17767</v>
      </c>
      <c r="I617" s="117" t="s">
        <v>207</v>
      </c>
      <c r="J617" s="244">
        <v>44278</v>
      </c>
      <c r="K617" s="245" t="s">
        <v>215</v>
      </c>
      <c r="L617" s="244">
        <v>44845</v>
      </c>
      <c r="M617" s="243">
        <v>43830</v>
      </c>
      <c r="N617" s="242" t="s">
        <v>2656</v>
      </c>
      <c r="O617" s="242" t="s">
        <v>2655</v>
      </c>
      <c r="P617" s="242" t="s">
        <v>220</v>
      </c>
      <c r="Q617" s="242" t="s">
        <v>2371</v>
      </c>
      <c r="R617" s="242" t="s">
        <v>247</v>
      </c>
      <c r="S617" s="119" t="s">
        <v>209</v>
      </c>
      <c r="T617" s="118" t="s">
        <v>2654</v>
      </c>
      <c r="U617" s="117" t="s">
        <v>207</v>
      </c>
      <c r="V617" s="115">
        <v>0</v>
      </c>
      <c r="W617" s="115">
        <v>0</v>
      </c>
      <c r="X617" s="115">
        <v>0</v>
      </c>
      <c r="Y617" s="115">
        <v>0</v>
      </c>
      <c r="Z617" s="115">
        <v>17767</v>
      </c>
      <c r="AA617" s="115">
        <v>0</v>
      </c>
      <c r="AB617" s="115">
        <v>0</v>
      </c>
      <c r="AC617" s="114" t="s">
        <v>207</v>
      </c>
    </row>
    <row r="618" spans="1:29" x14ac:dyDescent="0.25">
      <c r="A618" s="242" t="s">
        <v>2305</v>
      </c>
      <c r="B618" s="242" t="s">
        <v>2303</v>
      </c>
      <c r="C618" s="242" t="s">
        <v>217</v>
      </c>
      <c r="D618" s="242" t="s">
        <v>1254</v>
      </c>
      <c r="E618" s="243">
        <v>43556</v>
      </c>
      <c r="F618" s="243">
        <v>43921</v>
      </c>
      <c r="G618" s="242">
        <v>2020</v>
      </c>
      <c r="H618" s="116">
        <v>13605</v>
      </c>
      <c r="I618" s="117" t="s">
        <v>207</v>
      </c>
      <c r="J618" s="244">
        <v>44278</v>
      </c>
      <c r="K618" s="245" t="s">
        <v>221</v>
      </c>
      <c r="L618" s="246" t="s">
        <v>207</v>
      </c>
      <c r="M618" s="243">
        <v>43921</v>
      </c>
      <c r="N618" s="242" t="s">
        <v>2302</v>
      </c>
      <c r="O618" s="242" t="s">
        <v>1464</v>
      </c>
      <c r="P618" s="242" t="s">
        <v>220</v>
      </c>
      <c r="Q618" s="242" t="s">
        <v>332</v>
      </c>
      <c r="R618" s="242" t="s">
        <v>247</v>
      </c>
      <c r="S618" s="119" t="s">
        <v>209</v>
      </c>
      <c r="T618" s="118" t="s">
        <v>2301</v>
      </c>
      <c r="U618" s="117" t="s">
        <v>207</v>
      </c>
      <c r="V618" s="115">
        <v>0</v>
      </c>
      <c r="W618" s="115">
        <v>0</v>
      </c>
      <c r="X618" s="115">
        <v>0</v>
      </c>
      <c r="Y618" s="115">
        <v>0</v>
      </c>
      <c r="Z618" s="115">
        <v>12543</v>
      </c>
      <c r="AA618" s="115">
        <v>1062</v>
      </c>
      <c r="AB618" s="115">
        <v>0</v>
      </c>
      <c r="AC618" s="114" t="s">
        <v>207</v>
      </c>
    </row>
    <row r="619" spans="1:29" x14ac:dyDescent="0.25">
      <c r="A619" s="242" t="s">
        <v>2304</v>
      </c>
      <c r="B619" s="242" t="s">
        <v>2303</v>
      </c>
      <c r="C619" s="242" t="s">
        <v>217</v>
      </c>
      <c r="D619" s="242" t="s">
        <v>1254</v>
      </c>
      <c r="E619" s="243">
        <v>43922</v>
      </c>
      <c r="F619" s="243">
        <v>43984</v>
      </c>
      <c r="G619" s="242">
        <v>2020</v>
      </c>
      <c r="H619" s="116">
        <v>3038</v>
      </c>
      <c r="I619" s="117" t="s">
        <v>207</v>
      </c>
      <c r="J619" s="244">
        <v>44278</v>
      </c>
      <c r="K619" s="245" t="s">
        <v>221</v>
      </c>
      <c r="L619" s="246" t="s">
        <v>207</v>
      </c>
      <c r="M619" s="243">
        <v>43984</v>
      </c>
      <c r="N619" s="242" t="s">
        <v>2302</v>
      </c>
      <c r="O619" s="242" t="s">
        <v>1464</v>
      </c>
      <c r="P619" s="242" t="s">
        <v>220</v>
      </c>
      <c r="Q619" s="242" t="s">
        <v>332</v>
      </c>
      <c r="R619" s="242" t="s">
        <v>247</v>
      </c>
      <c r="S619" s="119" t="s">
        <v>209</v>
      </c>
      <c r="T619" s="118" t="s">
        <v>2301</v>
      </c>
      <c r="U619" s="117" t="s">
        <v>207</v>
      </c>
      <c r="V619" s="115">
        <v>0</v>
      </c>
      <c r="W619" s="115">
        <v>0</v>
      </c>
      <c r="X619" s="115">
        <v>0</v>
      </c>
      <c r="Y619" s="115">
        <v>0</v>
      </c>
      <c r="Z619" s="115">
        <v>0</v>
      </c>
      <c r="AA619" s="115">
        <v>3038</v>
      </c>
      <c r="AB619" s="115">
        <v>0</v>
      </c>
      <c r="AC619" s="114" t="s">
        <v>207</v>
      </c>
    </row>
    <row r="620" spans="1:29" x14ac:dyDescent="0.25">
      <c r="A620" s="242" t="s">
        <v>1960</v>
      </c>
      <c r="B620" s="242" t="s">
        <v>1959</v>
      </c>
      <c r="C620" s="242" t="s">
        <v>258</v>
      </c>
      <c r="D620" s="242" t="s">
        <v>1254</v>
      </c>
      <c r="E620" s="244">
        <v>43964</v>
      </c>
      <c r="F620" s="244">
        <v>44150</v>
      </c>
      <c r="G620" s="242">
        <v>2020</v>
      </c>
      <c r="H620" s="116">
        <v>15657</v>
      </c>
      <c r="I620" s="117" t="s">
        <v>207</v>
      </c>
      <c r="J620" s="244">
        <v>44278</v>
      </c>
      <c r="K620" s="245" t="s">
        <v>221</v>
      </c>
      <c r="L620" s="246" t="s">
        <v>207</v>
      </c>
      <c r="M620" s="244">
        <v>44150</v>
      </c>
      <c r="N620" s="242" t="s">
        <v>1958</v>
      </c>
      <c r="O620" s="242" t="s">
        <v>1632</v>
      </c>
      <c r="P620" s="242" t="s">
        <v>1610</v>
      </c>
      <c r="Q620" s="242" t="s">
        <v>461</v>
      </c>
      <c r="R620" s="242" t="s">
        <v>247</v>
      </c>
      <c r="S620" s="119" t="s">
        <v>209</v>
      </c>
      <c r="T620" s="118" t="s">
        <v>1957</v>
      </c>
      <c r="U620" s="117" t="s">
        <v>207</v>
      </c>
      <c r="V620" s="115">
        <v>0</v>
      </c>
      <c r="W620" s="115">
        <v>0</v>
      </c>
      <c r="X620" s="115">
        <v>0</v>
      </c>
      <c r="Y620" s="115">
        <v>0</v>
      </c>
      <c r="Z620" s="115">
        <v>15657</v>
      </c>
      <c r="AA620" s="115">
        <v>0</v>
      </c>
      <c r="AB620" s="115">
        <v>0</v>
      </c>
      <c r="AC620" s="114" t="s">
        <v>207</v>
      </c>
    </row>
    <row r="621" spans="1:29" x14ac:dyDescent="0.25">
      <c r="A621" s="242" t="s">
        <v>1891</v>
      </c>
      <c r="B621" s="242" t="s">
        <v>1887</v>
      </c>
      <c r="C621" s="242" t="s">
        <v>258</v>
      </c>
      <c r="D621" s="242" t="s">
        <v>1254</v>
      </c>
      <c r="E621" s="244">
        <v>43910</v>
      </c>
      <c r="F621" s="244">
        <v>44150</v>
      </c>
      <c r="G621" s="242">
        <v>2020</v>
      </c>
      <c r="H621" s="116">
        <v>13824</v>
      </c>
      <c r="I621" s="117" t="s">
        <v>207</v>
      </c>
      <c r="J621" s="244">
        <v>44278</v>
      </c>
      <c r="K621" s="245" t="s">
        <v>215</v>
      </c>
      <c r="L621" s="244">
        <v>44817</v>
      </c>
      <c r="M621" s="244">
        <v>44150</v>
      </c>
      <c r="N621" s="242" t="s">
        <v>1886</v>
      </c>
      <c r="O621" s="242" t="s">
        <v>1632</v>
      </c>
      <c r="P621" s="242" t="s">
        <v>1610</v>
      </c>
      <c r="Q621" s="242" t="s">
        <v>288</v>
      </c>
      <c r="R621" s="242" t="s">
        <v>247</v>
      </c>
      <c r="S621" s="119" t="s">
        <v>209</v>
      </c>
      <c r="T621" s="118" t="s">
        <v>1885</v>
      </c>
      <c r="U621" s="117" t="s">
        <v>207</v>
      </c>
      <c r="V621" s="115">
        <v>0</v>
      </c>
      <c r="W621" s="115">
        <v>0</v>
      </c>
      <c r="X621" s="115">
        <v>0</v>
      </c>
      <c r="Y621" s="115">
        <v>0</v>
      </c>
      <c r="Z621" s="115">
        <v>13824</v>
      </c>
      <c r="AA621" s="115">
        <v>0</v>
      </c>
      <c r="AB621" s="115">
        <v>0</v>
      </c>
      <c r="AC621" s="114" t="s">
        <v>207</v>
      </c>
    </row>
    <row r="622" spans="1:29" x14ac:dyDescent="0.25">
      <c r="A622" s="242" t="s">
        <v>1874</v>
      </c>
      <c r="B622" s="242" t="s">
        <v>1873</v>
      </c>
      <c r="C622" s="242" t="s">
        <v>258</v>
      </c>
      <c r="D622" s="242" t="s">
        <v>1254</v>
      </c>
      <c r="E622" s="244">
        <v>43853</v>
      </c>
      <c r="F622" s="244">
        <v>44043</v>
      </c>
      <c r="G622" s="242">
        <v>2020</v>
      </c>
      <c r="H622" s="116">
        <v>7471</v>
      </c>
      <c r="I622" s="117" t="s">
        <v>207</v>
      </c>
      <c r="J622" s="244">
        <v>44278</v>
      </c>
      <c r="K622" s="245" t="s">
        <v>221</v>
      </c>
      <c r="L622" s="246" t="s">
        <v>207</v>
      </c>
      <c r="M622" s="244">
        <v>44043</v>
      </c>
      <c r="N622" s="242" t="s">
        <v>1872</v>
      </c>
      <c r="O622" s="242" t="s">
        <v>1632</v>
      </c>
      <c r="P622" s="242" t="s">
        <v>1610</v>
      </c>
      <c r="Q622" s="242" t="s">
        <v>461</v>
      </c>
      <c r="R622" s="242" t="s">
        <v>247</v>
      </c>
      <c r="S622" s="119" t="s">
        <v>209</v>
      </c>
      <c r="T622" s="118" t="s">
        <v>1871</v>
      </c>
      <c r="U622" s="117" t="s">
        <v>207</v>
      </c>
      <c r="V622" s="115">
        <v>0</v>
      </c>
      <c r="W622" s="115">
        <v>0</v>
      </c>
      <c r="X622" s="115">
        <v>0</v>
      </c>
      <c r="Y622" s="115">
        <v>0</v>
      </c>
      <c r="Z622" s="115">
        <v>7471</v>
      </c>
      <c r="AA622" s="115">
        <v>0</v>
      </c>
      <c r="AB622" s="115">
        <v>0</v>
      </c>
      <c r="AC622" s="114" t="s">
        <v>207</v>
      </c>
    </row>
    <row r="623" spans="1:29" x14ac:dyDescent="0.25">
      <c r="A623" s="242" t="s">
        <v>4266</v>
      </c>
      <c r="B623" s="242" t="s">
        <v>4262</v>
      </c>
      <c r="C623" s="242" t="s">
        <v>217</v>
      </c>
      <c r="D623" s="242" t="s">
        <v>1254</v>
      </c>
      <c r="E623" s="243">
        <v>43497</v>
      </c>
      <c r="F623" s="243">
        <v>43861</v>
      </c>
      <c r="G623" s="242">
        <v>2020</v>
      </c>
      <c r="H623" s="116">
        <v>18005</v>
      </c>
      <c r="I623" s="117" t="s">
        <v>207</v>
      </c>
      <c r="J623" s="244">
        <v>44264</v>
      </c>
      <c r="K623" s="245" t="s">
        <v>215</v>
      </c>
      <c r="L623" s="244">
        <v>44551</v>
      </c>
      <c r="M623" s="243">
        <v>43861</v>
      </c>
      <c r="N623" s="242" t="s">
        <v>4261</v>
      </c>
      <c r="O623" s="242" t="s">
        <v>4260</v>
      </c>
      <c r="P623" s="242" t="s">
        <v>220</v>
      </c>
      <c r="Q623" s="242" t="s">
        <v>855</v>
      </c>
      <c r="R623" s="242" t="s">
        <v>247</v>
      </c>
      <c r="S623" s="119" t="s">
        <v>209</v>
      </c>
      <c r="T623" s="118" t="s">
        <v>4259</v>
      </c>
      <c r="U623" s="117" t="s">
        <v>207</v>
      </c>
      <c r="V623" s="115">
        <v>0</v>
      </c>
      <c r="W623" s="115">
        <v>0</v>
      </c>
      <c r="X623" s="115">
        <v>0</v>
      </c>
      <c r="Y623" s="115">
        <v>0</v>
      </c>
      <c r="Z623" s="115">
        <v>0</v>
      </c>
      <c r="AA623" s="115">
        <v>18005</v>
      </c>
      <c r="AB623" s="115">
        <v>0</v>
      </c>
      <c r="AC623" s="114" t="s">
        <v>207</v>
      </c>
    </row>
    <row r="624" spans="1:29" x14ac:dyDescent="0.25">
      <c r="A624" s="242" t="s">
        <v>3628</v>
      </c>
      <c r="B624" s="242" t="s">
        <v>3624</v>
      </c>
      <c r="C624" s="242" t="s">
        <v>217</v>
      </c>
      <c r="D624" s="242" t="s">
        <v>1254</v>
      </c>
      <c r="E624" s="243">
        <v>43466</v>
      </c>
      <c r="F624" s="243">
        <v>43830</v>
      </c>
      <c r="G624" s="242">
        <v>2019</v>
      </c>
      <c r="H624" s="116">
        <v>31207</v>
      </c>
      <c r="I624" s="117" t="s">
        <v>207</v>
      </c>
      <c r="J624" s="244">
        <v>44264</v>
      </c>
      <c r="K624" s="245" t="s">
        <v>215</v>
      </c>
      <c r="L624" s="244">
        <v>44600</v>
      </c>
      <c r="M624" s="243">
        <v>43830</v>
      </c>
      <c r="N624" s="242" t="s">
        <v>3623</v>
      </c>
      <c r="O624" s="242" t="s">
        <v>281</v>
      </c>
      <c r="P624" s="242" t="s">
        <v>220</v>
      </c>
      <c r="Q624" s="242" t="s">
        <v>279</v>
      </c>
      <c r="R624" s="242" t="s">
        <v>247</v>
      </c>
      <c r="S624" s="119" t="s">
        <v>209</v>
      </c>
      <c r="T624" s="118" t="s">
        <v>3622</v>
      </c>
      <c r="U624" s="117" t="s">
        <v>207</v>
      </c>
      <c r="V624" s="115">
        <v>0</v>
      </c>
      <c r="W624" s="115">
        <v>0</v>
      </c>
      <c r="X624" s="115">
        <v>0</v>
      </c>
      <c r="Y624" s="115">
        <v>0</v>
      </c>
      <c r="Z624" s="115">
        <v>13182</v>
      </c>
      <c r="AA624" s="115">
        <v>0</v>
      </c>
      <c r="AB624" s="115">
        <v>18025</v>
      </c>
      <c r="AC624" s="114" t="s">
        <v>207</v>
      </c>
    </row>
    <row r="625" spans="1:29" x14ac:dyDescent="0.25">
      <c r="A625" s="242" t="s">
        <v>2751</v>
      </c>
      <c r="B625" s="242" t="s">
        <v>2747</v>
      </c>
      <c r="C625" s="242" t="s">
        <v>229</v>
      </c>
      <c r="D625" s="242" t="s">
        <v>1254</v>
      </c>
      <c r="E625" s="243">
        <v>43742</v>
      </c>
      <c r="F625" s="243">
        <v>44107</v>
      </c>
      <c r="G625" s="242">
        <v>2020</v>
      </c>
      <c r="H625" s="116">
        <v>71689</v>
      </c>
      <c r="I625" s="116">
        <v>13793</v>
      </c>
      <c r="J625" s="244">
        <v>44264</v>
      </c>
      <c r="K625" s="245" t="s">
        <v>215</v>
      </c>
      <c r="L625" s="244">
        <v>45517</v>
      </c>
      <c r="M625" s="243">
        <v>44107</v>
      </c>
      <c r="N625" s="242" t="s">
        <v>2746</v>
      </c>
      <c r="O625" s="242" t="s">
        <v>2745</v>
      </c>
      <c r="P625" s="242" t="s">
        <v>1503</v>
      </c>
      <c r="Q625" s="242" t="s">
        <v>1770</v>
      </c>
      <c r="R625" s="242" t="s">
        <v>247</v>
      </c>
      <c r="S625" s="119" t="s">
        <v>209</v>
      </c>
      <c r="T625" s="118" t="s">
        <v>2744</v>
      </c>
      <c r="U625" s="115">
        <v>0</v>
      </c>
      <c r="V625" s="115">
        <v>0</v>
      </c>
      <c r="W625" s="115">
        <v>0</v>
      </c>
      <c r="X625" s="115">
        <v>0</v>
      </c>
      <c r="Y625" s="115">
        <v>0</v>
      </c>
      <c r="Z625" s="115">
        <v>0</v>
      </c>
      <c r="AA625" s="115">
        <v>57896</v>
      </c>
      <c r="AB625" s="115">
        <v>0</v>
      </c>
      <c r="AC625" s="114" t="s">
        <v>207</v>
      </c>
    </row>
    <row r="626" spans="1:29" x14ac:dyDescent="0.25">
      <c r="A626" s="242" t="s">
        <v>2478</v>
      </c>
      <c r="B626" s="242" t="s">
        <v>2477</v>
      </c>
      <c r="C626" s="242" t="s">
        <v>229</v>
      </c>
      <c r="D626" s="242" t="s">
        <v>1254</v>
      </c>
      <c r="E626" s="243">
        <v>43649</v>
      </c>
      <c r="F626" s="243">
        <v>44014</v>
      </c>
      <c r="G626" s="242">
        <v>2020</v>
      </c>
      <c r="H626" s="116">
        <v>314896</v>
      </c>
      <c r="I626" s="116">
        <v>27440</v>
      </c>
      <c r="J626" s="244">
        <v>44264</v>
      </c>
      <c r="K626" s="245" t="s">
        <v>221</v>
      </c>
      <c r="L626" s="246" t="s">
        <v>207</v>
      </c>
      <c r="M626" s="243">
        <v>44014</v>
      </c>
      <c r="N626" s="242" t="s">
        <v>2476</v>
      </c>
      <c r="O626" s="242" t="s">
        <v>2475</v>
      </c>
      <c r="P626" s="242" t="s">
        <v>255</v>
      </c>
      <c r="Q626" s="242" t="s">
        <v>2096</v>
      </c>
      <c r="R626" s="242" t="s">
        <v>247</v>
      </c>
      <c r="S626" s="119" t="s">
        <v>209</v>
      </c>
      <c r="T626" s="118" t="s">
        <v>2474</v>
      </c>
      <c r="U626" s="115">
        <v>0</v>
      </c>
      <c r="V626" s="115">
        <v>0</v>
      </c>
      <c r="W626" s="115">
        <v>0</v>
      </c>
      <c r="X626" s="115">
        <v>0</v>
      </c>
      <c r="Y626" s="130">
        <v>0</v>
      </c>
      <c r="Z626" s="115">
        <v>46557</v>
      </c>
      <c r="AA626" s="115">
        <v>0</v>
      </c>
      <c r="AB626" s="115">
        <v>240899</v>
      </c>
      <c r="AC626" s="129" t="s">
        <v>207</v>
      </c>
    </row>
    <row r="627" spans="1:29" x14ac:dyDescent="0.25">
      <c r="A627" s="242" t="s">
        <v>2183</v>
      </c>
      <c r="B627" s="242" t="s">
        <v>2182</v>
      </c>
      <c r="C627" s="242" t="s">
        <v>229</v>
      </c>
      <c r="D627" s="242" t="s">
        <v>1254</v>
      </c>
      <c r="E627" s="243">
        <v>43556</v>
      </c>
      <c r="F627" s="243">
        <v>43921</v>
      </c>
      <c r="G627" s="242">
        <v>2020</v>
      </c>
      <c r="H627" s="116">
        <v>28220</v>
      </c>
      <c r="I627" s="117">
        <v>2985</v>
      </c>
      <c r="J627" s="244">
        <v>44264</v>
      </c>
      <c r="K627" s="245" t="s">
        <v>221</v>
      </c>
      <c r="L627" s="246" t="s">
        <v>207</v>
      </c>
      <c r="M627" s="243">
        <v>43921</v>
      </c>
      <c r="N627" s="242" t="s">
        <v>2181</v>
      </c>
      <c r="O627" s="242" t="s">
        <v>2180</v>
      </c>
      <c r="P627" s="242" t="s">
        <v>1272</v>
      </c>
      <c r="Q627" s="242" t="s">
        <v>2096</v>
      </c>
      <c r="R627" s="242" t="s">
        <v>247</v>
      </c>
      <c r="S627" s="119" t="s">
        <v>209</v>
      </c>
      <c r="T627" s="118" t="s">
        <v>2179</v>
      </c>
      <c r="U627" s="115">
        <v>0</v>
      </c>
      <c r="V627" s="115">
        <v>0</v>
      </c>
      <c r="W627" s="115">
        <v>0</v>
      </c>
      <c r="X627" s="115">
        <v>0</v>
      </c>
      <c r="Y627" s="115">
        <v>0</v>
      </c>
      <c r="Z627" s="115">
        <v>25235</v>
      </c>
      <c r="AA627" s="115">
        <v>0</v>
      </c>
      <c r="AB627" s="115">
        <v>0</v>
      </c>
      <c r="AC627" s="114" t="s">
        <v>207</v>
      </c>
    </row>
    <row r="628" spans="1:29" x14ac:dyDescent="0.25">
      <c r="A628" s="242" t="s">
        <v>2126</v>
      </c>
      <c r="B628" s="242" t="s">
        <v>2120</v>
      </c>
      <c r="C628" s="242" t="s">
        <v>229</v>
      </c>
      <c r="D628" s="242" t="s">
        <v>1254</v>
      </c>
      <c r="E628" s="243">
        <v>43496</v>
      </c>
      <c r="F628" s="243">
        <v>43738</v>
      </c>
      <c r="G628" s="242">
        <v>2019</v>
      </c>
      <c r="H628" s="116">
        <v>684708</v>
      </c>
      <c r="I628" s="117">
        <v>120426</v>
      </c>
      <c r="J628" s="244">
        <v>44264</v>
      </c>
      <c r="K628" s="245" t="s">
        <v>215</v>
      </c>
      <c r="L628" s="244">
        <v>44908</v>
      </c>
      <c r="M628" s="243">
        <v>43738</v>
      </c>
      <c r="N628" s="242" t="s">
        <v>2119</v>
      </c>
      <c r="O628" s="242" t="s">
        <v>417</v>
      </c>
      <c r="P628" s="242" t="s">
        <v>1258</v>
      </c>
      <c r="Q628" s="242" t="s">
        <v>500</v>
      </c>
      <c r="R628" s="242" t="s">
        <v>247</v>
      </c>
      <c r="S628" s="119" t="s">
        <v>209</v>
      </c>
      <c r="T628" s="118" t="s">
        <v>2118</v>
      </c>
      <c r="U628" s="115">
        <v>0</v>
      </c>
      <c r="V628" s="115">
        <v>0</v>
      </c>
      <c r="W628" s="115">
        <v>712</v>
      </c>
      <c r="X628" s="115">
        <v>0</v>
      </c>
      <c r="Y628" s="115">
        <v>0</v>
      </c>
      <c r="Z628" s="115">
        <v>252396</v>
      </c>
      <c r="AA628" s="115">
        <v>0</v>
      </c>
      <c r="AB628" s="115">
        <v>310818</v>
      </c>
      <c r="AC628" s="114" t="s">
        <v>2125</v>
      </c>
    </row>
    <row r="629" spans="1:29" x14ac:dyDescent="0.25">
      <c r="A629" s="242" t="s">
        <v>1956</v>
      </c>
      <c r="B629" s="242" t="s">
        <v>1952</v>
      </c>
      <c r="C629" s="242" t="s">
        <v>258</v>
      </c>
      <c r="D629" s="242" t="s">
        <v>1254</v>
      </c>
      <c r="E629" s="244">
        <v>43724</v>
      </c>
      <c r="F629" s="244">
        <v>43997</v>
      </c>
      <c r="G629" s="242">
        <v>2020</v>
      </c>
      <c r="H629" s="116">
        <v>10532</v>
      </c>
      <c r="I629" s="117" t="s">
        <v>207</v>
      </c>
      <c r="J629" s="244">
        <v>44264</v>
      </c>
      <c r="K629" s="245" t="s">
        <v>215</v>
      </c>
      <c r="L629" s="244">
        <v>44551</v>
      </c>
      <c r="M629" s="244">
        <v>43997</v>
      </c>
      <c r="N629" s="242" t="s">
        <v>1951</v>
      </c>
      <c r="O629" s="242" t="s">
        <v>1632</v>
      </c>
      <c r="P629" s="242" t="s">
        <v>267</v>
      </c>
      <c r="Q629" s="242" t="s">
        <v>288</v>
      </c>
      <c r="R629" s="242" t="s">
        <v>247</v>
      </c>
      <c r="S629" s="119" t="s">
        <v>209</v>
      </c>
      <c r="T629" s="118" t="s">
        <v>1950</v>
      </c>
      <c r="U629" s="117" t="s">
        <v>207</v>
      </c>
      <c r="V629" s="115">
        <v>0</v>
      </c>
      <c r="W629" s="115">
        <v>0</v>
      </c>
      <c r="X629" s="115">
        <v>0</v>
      </c>
      <c r="Y629" s="115">
        <v>0</v>
      </c>
      <c r="Z629" s="115">
        <v>10532</v>
      </c>
      <c r="AA629" s="115">
        <v>0</v>
      </c>
      <c r="AB629" s="115">
        <v>0</v>
      </c>
      <c r="AC629" s="114" t="s">
        <v>207</v>
      </c>
    </row>
    <row r="630" spans="1:29" x14ac:dyDescent="0.25">
      <c r="A630" s="242" t="s">
        <v>4427</v>
      </c>
      <c r="B630" s="242" t="s">
        <v>4426</v>
      </c>
      <c r="C630" s="242" t="s">
        <v>217</v>
      </c>
      <c r="D630" s="242" t="s">
        <v>1254</v>
      </c>
      <c r="E630" s="243">
        <v>43768</v>
      </c>
      <c r="F630" s="243">
        <v>44133</v>
      </c>
      <c r="G630" s="242">
        <v>2020</v>
      </c>
      <c r="H630" s="116">
        <v>29681</v>
      </c>
      <c r="I630" s="117" t="s">
        <v>207</v>
      </c>
      <c r="J630" s="244">
        <v>44250</v>
      </c>
      <c r="K630" s="245" t="s">
        <v>221</v>
      </c>
      <c r="L630" s="246" t="s">
        <v>207</v>
      </c>
      <c r="M630" s="243">
        <v>44133</v>
      </c>
      <c r="N630" s="242" t="s">
        <v>4425</v>
      </c>
      <c r="O630" s="242" t="s">
        <v>4424</v>
      </c>
      <c r="P630" s="242" t="s">
        <v>220</v>
      </c>
      <c r="Q630" s="242" t="s">
        <v>452</v>
      </c>
      <c r="R630" s="242" t="s">
        <v>247</v>
      </c>
      <c r="S630" s="119" t="s">
        <v>209</v>
      </c>
      <c r="T630" s="118" t="s">
        <v>4423</v>
      </c>
      <c r="U630" s="117" t="s">
        <v>207</v>
      </c>
      <c r="V630" s="115">
        <v>0</v>
      </c>
      <c r="W630" s="115">
        <v>0</v>
      </c>
      <c r="X630" s="115">
        <v>0</v>
      </c>
      <c r="Y630" s="115">
        <v>0</v>
      </c>
      <c r="Z630" s="115">
        <v>29681</v>
      </c>
      <c r="AA630" s="115">
        <v>0</v>
      </c>
      <c r="AB630" s="115">
        <v>0</v>
      </c>
      <c r="AC630" s="114" t="s">
        <v>207</v>
      </c>
    </row>
    <row r="631" spans="1:29" x14ac:dyDescent="0.25">
      <c r="A631" s="242" t="s">
        <v>3561</v>
      </c>
      <c r="B631" s="242" t="s">
        <v>3557</v>
      </c>
      <c r="C631" s="242" t="s">
        <v>217</v>
      </c>
      <c r="D631" s="242" t="s">
        <v>1254</v>
      </c>
      <c r="E631" s="243">
        <v>43466</v>
      </c>
      <c r="F631" s="243">
        <v>43830</v>
      </c>
      <c r="G631" s="242">
        <v>2019</v>
      </c>
      <c r="H631" s="116">
        <v>11975</v>
      </c>
      <c r="I631" s="117" t="s">
        <v>207</v>
      </c>
      <c r="J631" s="244">
        <v>44250</v>
      </c>
      <c r="K631" s="245" t="s">
        <v>215</v>
      </c>
      <c r="L631" s="244">
        <v>44628</v>
      </c>
      <c r="M631" s="243">
        <v>43830</v>
      </c>
      <c r="N631" s="242" t="s">
        <v>3556</v>
      </c>
      <c r="O631" s="242" t="s">
        <v>297</v>
      </c>
      <c r="P631" s="242" t="s">
        <v>220</v>
      </c>
      <c r="Q631" s="242" t="s">
        <v>279</v>
      </c>
      <c r="R631" s="242" t="s">
        <v>247</v>
      </c>
      <c r="S631" s="119" t="s">
        <v>209</v>
      </c>
      <c r="T631" s="118" t="s">
        <v>3554</v>
      </c>
      <c r="U631" s="117" t="s">
        <v>207</v>
      </c>
      <c r="V631" s="115">
        <v>0</v>
      </c>
      <c r="W631" s="115">
        <v>0</v>
      </c>
      <c r="X631" s="115">
        <v>0</v>
      </c>
      <c r="Y631" s="115">
        <v>0</v>
      </c>
      <c r="Z631" s="115">
        <v>0</v>
      </c>
      <c r="AA631" s="115">
        <v>0</v>
      </c>
      <c r="AB631" s="115">
        <v>11975</v>
      </c>
      <c r="AC631" s="114" t="s">
        <v>207</v>
      </c>
    </row>
    <row r="632" spans="1:29" x14ac:dyDescent="0.25">
      <c r="A632" s="242" t="s">
        <v>3389</v>
      </c>
      <c r="B632" s="242" t="s">
        <v>3387</v>
      </c>
      <c r="C632" s="242" t="s">
        <v>217</v>
      </c>
      <c r="D632" s="242" t="s">
        <v>1254</v>
      </c>
      <c r="E632" s="243">
        <v>43586</v>
      </c>
      <c r="F632" s="243">
        <v>43951</v>
      </c>
      <c r="G632" s="242">
        <v>2020</v>
      </c>
      <c r="H632" s="116">
        <v>22562</v>
      </c>
      <c r="I632" s="117" t="s">
        <v>207</v>
      </c>
      <c r="J632" s="244">
        <v>44250</v>
      </c>
      <c r="K632" s="245" t="s">
        <v>215</v>
      </c>
      <c r="L632" s="244">
        <v>44887</v>
      </c>
      <c r="M632" s="243">
        <v>43951</v>
      </c>
      <c r="N632" s="242" t="s">
        <v>3386</v>
      </c>
      <c r="O632" s="242" t="s">
        <v>3385</v>
      </c>
      <c r="P632" s="242" t="s">
        <v>220</v>
      </c>
      <c r="Q632" s="242" t="s">
        <v>332</v>
      </c>
      <c r="R632" s="242" t="s">
        <v>247</v>
      </c>
      <c r="S632" s="119" t="s">
        <v>209</v>
      </c>
      <c r="T632" s="118" t="s">
        <v>3384</v>
      </c>
      <c r="U632" s="117" t="s">
        <v>207</v>
      </c>
      <c r="V632" s="115">
        <v>0</v>
      </c>
      <c r="W632" s="115">
        <v>0</v>
      </c>
      <c r="X632" s="115">
        <v>0</v>
      </c>
      <c r="Y632" s="115">
        <v>0</v>
      </c>
      <c r="Z632" s="115">
        <v>0</v>
      </c>
      <c r="AA632" s="115">
        <v>0</v>
      </c>
      <c r="AB632" s="115">
        <v>22562</v>
      </c>
      <c r="AC632" s="114" t="s">
        <v>207</v>
      </c>
    </row>
    <row r="633" spans="1:29" x14ac:dyDescent="0.25">
      <c r="A633" s="242" t="s">
        <v>2594</v>
      </c>
      <c r="B633" s="242" t="s">
        <v>2591</v>
      </c>
      <c r="C633" s="242" t="s">
        <v>229</v>
      </c>
      <c r="D633" s="242" t="s">
        <v>1254</v>
      </c>
      <c r="E633" s="244">
        <v>43684</v>
      </c>
      <c r="F633" s="244">
        <v>44049</v>
      </c>
      <c r="G633" s="242">
        <v>2020</v>
      </c>
      <c r="H633" s="116">
        <v>115084</v>
      </c>
      <c r="I633" s="117">
        <v>20244</v>
      </c>
      <c r="J633" s="244">
        <v>44250</v>
      </c>
      <c r="K633" s="245" t="s">
        <v>221</v>
      </c>
      <c r="L633" s="246" t="s">
        <v>207</v>
      </c>
      <c r="M633" s="244">
        <v>44049</v>
      </c>
      <c r="N633" s="242" t="s">
        <v>2590</v>
      </c>
      <c r="O633" s="242" t="s">
        <v>2589</v>
      </c>
      <c r="P633" s="242" t="s">
        <v>1258</v>
      </c>
      <c r="Q633" s="242" t="s">
        <v>461</v>
      </c>
      <c r="R633" s="242" t="s">
        <v>247</v>
      </c>
      <c r="S633" s="119" t="s">
        <v>209</v>
      </c>
      <c r="T633" s="118" t="s">
        <v>2588</v>
      </c>
      <c r="U633" s="115">
        <v>0</v>
      </c>
      <c r="V633" s="115">
        <v>0</v>
      </c>
      <c r="W633" s="115">
        <v>0</v>
      </c>
      <c r="X633" s="115">
        <v>0</v>
      </c>
      <c r="Y633" s="115">
        <v>0</v>
      </c>
      <c r="Z633" s="115">
        <v>29158</v>
      </c>
      <c r="AA633" s="115">
        <v>4885</v>
      </c>
      <c r="AB633" s="115">
        <v>60000</v>
      </c>
      <c r="AC633" s="114" t="s">
        <v>207</v>
      </c>
    </row>
    <row r="634" spans="1:29" x14ac:dyDescent="0.25">
      <c r="A634" s="242" t="s">
        <v>2504</v>
      </c>
      <c r="B634" s="242" t="s">
        <v>2500</v>
      </c>
      <c r="C634" s="242" t="s">
        <v>217</v>
      </c>
      <c r="D634" s="242" t="s">
        <v>1254</v>
      </c>
      <c r="E634" s="243">
        <v>43556</v>
      </c>
      <c r="F634" s="243">
        <v>43921</v>
      </c>
      <c r="G634" s="242">
        <v>2020</v>
      </c>
      <c r="H634" s="116">
        <v>7320</v>
      </c>
      <c r="I634" s="117" t="s">
        <v>207</v>
      </c>
      <c r="J634" s="244">
        <v>44250</v>
      </c>
      <c r="K634" s="245" t="s">
        <v>215</v>
      </c>
      <c r="L634" s="244">
        <v>44600</v>
      </c>
      <c r="M634" s="243">
        <v>43921</v>
      </c>
      <c r="N634" s="242" t="s">
        <v>2499</v>
      </c>
      <c r="O634" s="242" t="s">
        <v>1464</v>
      </c>
      <c r="P634" s="242" t="s">
        <v>325</v>
      </c>
      <c r="Q634" s="242" t="s">
        <v>279</v>
      </c>
      <c r="R634" s="242" t="s">
        <v>247</v>
      </c>
      <c r="S634" s="119" t="s">
        <v>209</v>
      </c>
      <c r="T634" s="118" t="s">
        <v>2498</v>
      </c>
      <c r="U634" s="117" t="s">
        <v>207</v>
      </c>
      <c r="V634" s="115">
        <v>0</v>
      </c>
      <c r="W634" s="115">
        <v>0</v>
      </c>
      <c r="X634" s="115">
        <v>0</v>
      </c>
      <c r="Y634" s="115">
        <v>0</v>
      </c>
      <c r="Z634" s="115">
        <v>0</v>
      </c>
      <c r="AA634" s="115">
        <v>349</v>
      </c>
      <c r="AB634" s="115">
        <v>6971</v>
      </c>
      <c r="AC634" s="114" t="s">
        <v>207</v>
      </c>
    </row>
    <row r="635" spans="1:29" x14ac:dyDescent="0.25">
      <c r="A635" s="242" t="s">
        <v>1428</v>
      </c>
      <c r="B635" s="242" t="s">
        <v>1427</v>
      </c>
      <c r="C635" s="242" t="s">
        <v>229</v>
      </c>
      <c r="D635" s="242" t="s">
        <v>1254</v>
      </c>
      <c r="E635" s="243">
        <v>43446</v>
      </c>
      <c r="F635" s="243">
        <v>43688</v>
      </c>
      <c r="G635" s="242">
        <v>2019</v>
      </c>
      <c r="H635" s="116">
        <v>852064</v>
      </c>
      <c r="I635" s="117">
        <v>149879</v>
      </c>
      <c r="J635" s="244">
        <v>44250</v>
      </c>
      <c r="K635" s="245" t="s">
        <v>221</v>
      </c>
      <c r="L635" s="246" t="s">
        <v>207</v>
      </c>
      <c r="M635" s="243">
        <v>43688</v>
      </c>
      <c r="N635" s="242" t="s">
        <v>1426</v>
      </c>
      <c r="O635" s="242" t="s">
        <v>1425</v>
      </c>
      <c r="P635" s="242" t="s">
        <v>1272</v>
      </c>
      <c r="Q635" s="242" t="s">
        <v>478</v>
      </c>
      <c r="R635" s="119" t="s">
        <v>247</v>
      </c>
      <c r="S635" s="119" t="s">
        <v>209</v>
      </c>
      <c r="T635" s="118" t="s">
        <v>1424</v>
      </c>
      <c r="U635" s="115">
        <v>0</v>
      </c>
      <c r="V635" s="115">
        <v>0</v>
      </c>
      <c r="W635" s="115">
        <v>0</v>
      </c>
      <c r="X635" s="115">
        <v>0</v>
      </c>
      <c r="Y635" s="115">
        <v>0</v>
      </c>
      <c r="Z635" s="115">
        <v>697185</v>
      </c>
      <c r="AA635" s="115">
        <v>5000</v>
      </c>
      <c r="AB635" s="115">
        <v>0</v>
      </c>
      <c r="AC635" s="114" t="s">
        <v>207</v>
      </c>
    </row>
    <row r="636" spans="1:29" x14ac:dyDescent="0.25">
      <c r="A636" s="242" t="s">
        <v>1379</v>
      </c>
      <c r="B636" s="242" t="s">
        <v>1377</v>
      </c>
      <c r="C636" s="242" t="s">
        <v>229</v>
      </c>
      <c r="D636" s="242" t="s">
        <v>1254</v>
      </c>
      <c r="E636" s="244">
        <v>43686</v>
      </c>
      <c r="F636" s="244">
        <v>43920</v>
      </c>
      <c r="G636" s="242">
        <v>2020</v>
      </c>
      <c r="H636" s="116">
        <v>600078</v>
      </c>
      <c r="I636" s="117">
        <v>105554</v>
      </c>
      <c r="J636" s="244">
        <v>44250</v>
      </c>
      <c r="K636" s="245" t="s">
        <v>221</v>
      </c>
      <c r="L636" s="246" t="s">
        <v>207</v>
      </c>
      <c r="M636" s="244">
        <v>43920</v>
      </c>
      <c r="N636" s="242" t="s">
        <v>1376</v>
      </c>
      <c r="O636" s="242" t="s">
        <v>1370</v>
      </c>
      <c r="P636" s="242" t="s">
        <v>1272</v>
      </c>
      <c r="Q636" s="242" t="s">
        <v>478</v>
      </c>
      <c r="R636" s="119" t="s">
        <v>247</v>
      </c>
      <c r="S636" s="119" t="s">
        <v>209</v>
      </c>
      <c r="T636" s="118" t="s">
        <v>1375</v>
      </c>
      <c r="U636" s="115">
        <v>0</v>
      </c>
      <c r="V636" s="115">
        <v>0</v>
      </c>
      <c r="W636" s="115">
        <v>0</v>
      </c>
      <c r="X636" s="115">
        <v>0</v>
      </c>
      <c r="Y636" s="115">
        <v>0</v>
      </c>
      <c r="Z636" s="115">
        <v>494524</v>
      </c>
      <c r="AA636" s="115">
        <v>0</v>
      </c>
      <c r="AB636" s="115">
        <v>0</v>
      </c>
      <c r="AC636" s="114" t="s">
        <v>207</v>
      </c>
    </row>
    <row r="637" spans="1:29" x14ac:dyDescent="0.25">
      <c r="A637" s="242" t="s">
        <v>1374</v>
      </c>
      <c r="B637" s="242" t="s">
        <v>1372</v>
      </c>
      <c r="C637" s="242" t="s">
        <v>229</v>
      </c>
      <c r="D637" s="242" t="s">
        <v>1254</v>
      </c>
      <c r="E637" s="244">
        <v>43686</v>
      </c>
      <c r="F637" s="244">
        <v>43920</v>
      </c>
      <c r="G637" s="242">
        <v>2020</v>
      </c>
      <c r="H637" s="116">
        <v>507989</v>
      </c>
      <c r="I637" s="117">
        <v>89356</v>
      </c>
      <c r="J637" s="244">
        <v>44250</v>
      </c>
      <c r="K637" s="245" t="s">
        <v>221</v>
      </c>
      <c r="L637" s="246" t="s">
        <v>207</v>
      </c>
      <c r="M637" s="244">
        <v>43920</v>
      </c>
      <c r="N637" s="242" t="s">
        <v>1371</v>
      </c>
      <c r="O637" s="242" t="s">
        <v>1370</v>
      </c>
      <c r="P637" s="242" t="s">
        <v>1272</v>
      </c>
      <c r="Q637" s="242" t="s">
        <v>398</v>
      </c>
      <c r="R637" s="119" t="s">
        <v>247</v>
      </c>
      <c r="S637" s="119" t="s">
        <v>209</v>
      </c>
      <c r="T637" s="118" t="s">
        <v>1369</v>
      </c>
      <c r="U637" s="115">
        <v>0</v>
      </c>
      <c r="V637" s="115">
        <v>0</v>
      </c>
      <c r="W637" s="115">
        <v>0</v>
      </c>
      <c r="X637" s="115">
        <v>0</v>
      </c>
      <c r="Y637" s="115">
        <v>0</v>
      </c>
      <c r="Z637" s="115">
        <v>414633</v>
      </c>
      <c r="AA637" s="115">
        <v>4000</v>
      </c>
      <c r="AB637" s="115">
        <v>0</v>
      </c>
      <c r="AC637" s="114" t="s">
        <v>207</v>
      </c>
    </row>
    <row r="638" spans="1:29" x14ac:dyDescent="0.25">
      <c r="A638" s="242" t="s">
        <v>1303</v>
      </c>
      <c r="B638" s="242" t="s">
        <v>1302</v>
      </c>
      <c r="C638" s="242" t="s">
        <v>503</v>
      </c>
      <c r="D638" s="242" t="s">
        <v>1254</v>
      </c>
      <c r="E638" s="243">
        <v>44153</v>
      </c>
      <c r="F638" s="243">
        <v>44181</v>
      </c>
      <c r="G638" s="242">
        <v>2020</v>
      </c>
      <c r="H638" s="116">
        <v>84267</v>
      </c>
      <c r="I638" s="117" t="s">
        <v>207</v>
      </c>
      <c r="J638" s="244">
        <v>44250</v>
      </c>
      <c r="K638" s="245" t="s">
        <v>215</v>
      </c>
      <c r="L638" s="246">
        <v>44782</v>
      </c>
      <c r="M638" s="243">
        <v>44181</v>
      </c>
      <c r="N638" s="242" t="s">
        <v>1301</v>
      </c>
      <c r="O638" s="242" t="s">
        <v>613</v>
      </c>
      <c r="P638" s="242" t="s">
        <v>267</v>
      </c>
      <c r="Q638" s="242" t="s">
        <v>500</v>
      </c>
      <c r="R638" s="242" t="s">
        <v>210</v>
      </c>
      <c r="S638" s="119" t="s">
        <v>209</v>
      </c>
      <c r="T638" s="118" t="s">
        <v>1300</v>
      </c>
      <c r="U638" s="117" t="s">
        <v>207</v>
      </c>
      <c r="V638" s="115">
        <v>0</v>
      </c>
      <c r="W638" s="115">
        <v>0</v>
      </c>
      <c r="X638" s="115">
        <v>0</v>
      </c>
      <c r="Y638" s="115">
        <v>0</v>
      </c>
      <c r="Z638" s="115">
        <v>0</v>
      </c>
      <c r="AA638" s="115">
        <v>84267</v>
      </c>
      <c r="AB638" s="115">
        <v>0</v>
      </c>
      <c r="AC638" s="114" t="s">
        <v>207</v>
      </c>
    </row>
    <row r="639" spans="1:29" x14ac:dyDescent="0.25">
      <c r="A639" s="242" t="s">
        <v>3924</v>
      </c>
      <c r="B639" s="242" t="s">
        <v>3921</v>
      </c>
      <c r="C639" s="242" t="s">
        <v>229</v>
      </c>
      <c r="D639" s="242" t="s">
        <v>1254</v>
      </c>
      <c r="E639" s="243">
        <v>43739</v>
      </c>
      <c r="F639" s="243">
        <v>44104</v>
      </c>
      <c r="G639" s="242">
        <v>2020</v>
      </c>
      <c r="H639" s="116">
        <v>94923</v>
      </c>
      <c r="I639" s="116">
        <v>18260</v>
      </c>
      <c r="J639" s="244">
        <v>44236</v>
      </c>
      <c r="K639" s="245" t="s">
        <v>221</v>
      </c>
      <c r="L639" s="246" t="s">
        <v>207</v>
      </c>
      <c r="M639" s="243">
        <v>44104</v>
      </c>
      <c r="N639" s="242" t="s">
        <v>3920</v>
      </c>
      <c r="O639" s="242" t="s">
        <v>3919</v>
      </c>
      <c r="P639" s="242" t="s">
        <v>1272</v>
      </c>
      <c r="Q639" s="242" t="s">
        <v>211</v>
      </c>
      <c r="R639" s="242" t="s">
        <v>210</v>
      </c>
      <c r="S639" s="119" t="s">
        <v>209</v>
      </c>
      <c r="T639" s="118" t="s">
        <v>3918</v>
      </c>
      <c r="U639" s="115">
        <v>0</v>
      </c>
      <c r="V639" s="115">
        <v>0</v>
      </c>
      <c r="W639" s="115">
        <v>0</v>
      </c>
      <c r="X639" s="115">
        <v>0</v>
      </c>
      <c r="Y639" s="115">
        <v>0</v>
      </c>
      <c r="Z639" s="115">
        <v>0</v>
      </c>
      <c r="AA639" s="115">
        <v>76663</v>
      </c>
      <c r="AB639" s="115">
        <v>0</v>
      </c>
      <c r="AC639" s="114" t="s">
        <v>207</v>
      </c>
    </row>
    <row r="640" spans="1:29" x14ac:dyDescent="0.25">
      <c r="A640" s="242" t="s">
        <v>3747</v>
      </c>
      <c r="B640" s="242" t="s">
        <v>3744</v>
      </c>
      <c r="C640" s="242" t="s">
        <v>217</v>
      </c>
      <c r="D640" s="242" t="s">
        <v>1254</v>
      </c>
      <c r="E640" s="243">
        <v>43466</v>
      </c>
      <c r="F640" s="243">
        <v>43830</v>
      </c>
      <c r="G640" s="242">
        <v>2019</v>
      </c>
      <c r="H640" s="116">
        <v>3369</v>
      </c>
      <c r="I640" s="117" t="s">
        <v>207</v>
      </c>
      <c r="J640" s="244">
        <v>44236</v>
      </c>
      <c r="K640" s="245" t="s">
        <v>221</v>
      </c>
      <c r="L640" s="246" t="s">
        <v>207</v>
      </c>
      <c r="M640" s="243">
        <v>43830</v>
      </c>
      <c r="N640" s="242" t="s">
        <v>3743</v>
      </c>
      <c r="O640" s="242" t="s">
        <v>3733</v>
      </c>
      <c r="P640" s="242" t="s">
        <v>1258</v>
      </c>
      <c r="Q640" s="242" t="s">
        <v>391</v>
      </c>
      <c r="R640" s="242" t="s">
        <v>247</v>
      </c>
      <c r="S640" s="119" t="s">
        <v>209</v>
      </c>
      <c r="T640" s="118" t="s">
        <v>3742</v>
      </c>
      <c r="U640" s="117" t="s">
        <v>207</v>
      </c>
      <c r="V640" s="115">
        <v>0</v>
      </c>
      <c r="W640" s="115">
        <v>0</v>
      </c>
      <c r="X640" s="115">
        <v>0</v>
      </c>
      <c r="Y640" s="115">
        <v>0</v>
      </c>
      <c r="Z640" s="115">
        <v>3369</v>
      </c>
      <c r="AA640" s="115">
        <v>0</v>
      </c>
      <c r="AB640" s="115">
        <v>0</v>
      </c>
      <c r="AC640" s="114" t="s">
        <v>207</v>
      </c>
    </row>
    <row r="641" spans="1:29" x14ac:dyDescent="0.25">
      <c r="A641" s="242" t="s">
        <v>3734</v>
      </c>
      <c r="B641" s="242" t="s">
        <v>3730</v>
      </c>
      <c r="C641" s="242" t="s">
        <v>217</v>
      </c>
      <c r="D641" s="242" t="s">
        <v>1254</v>
      </c>
      <c r="E641" s="243">
        <v>43466</v>
      </c>
      <c r="F641" s="243">
        <v>43830</v>
      </c>
      <c r="G641" s="242">
        <v>2019</v>
      </c>
      <c r="H641" s="116">
        <v>909</v>
      </c>
      <c r="I641" s="117" t="s">
        <v>207</v>
      </c>
      <c r="J641" s="244">
        <v>44236</v>
      </c>
      <c r="K641" s="245" t="s">
        <v>221</v>
      </c>
      <c r="L641" s="246" t="s">
        <v>207</v>
      </c>
      <c r="M641" s="243">
        <v>43830</v>
      </c>
      <c r="N641" s="242" t="s">
        <v>3729</v>
      </c>
      <c r="O641" s="242" t="s">
        <v>3733</v>
      </c>
      <c r="P641" s="242" t="s">
        <v>1258</v>
      </c>
      <c r="Q641" s="242" t="s">
        <v>391</v>
      </c>
      <c r="R641" s="242" t="s">
        <v>247</v>
      </c>
      <c r="S641" s="119" t="s">
        <v>209</v>
      </c>
      <c r="T641" s="118" t="s">
        <v>3727</v>
      </c>
      <c r="U641" s="117" t="s">
        <v>207</v>
      </c>
      <c r="V641" s="115">
        <v>0</v>
      </c>
      <c r="W641" s="115">
        <v>0</v>
      </c>
      <c r="X641" s="115">
        <v>0</v>
      </c>
      <c r="Y641" s="115">
        <v>0</v>
      </c>
      <c r="Z641" s="115">
        <v>909</v>
      </c>
      <c r="AA641" s="115">
        <v>0</v>
      </c>
      <c r="AB641" s="115">
        <v>0</v>
      </c>
      <c r="AC641" s="114" t="s">
        <v>207</v>
      </c>
    </row>
    <row r="642" spans="1:29" x14ac:dyDescent="0.25">
      <c r="A642" s="242" t="s">
        <v>3183</v>
      </c>
      <c r="B642" s="242" t="s">
        <v>3180</v>
      </c>
      <c r="C642" s="242" t="s">
        <v>229</v>
      </c>
      <c r="D642" s="242" t="s">
        <v>1254</v>
      </c>
      <c r="E642" s="243">
        <v>43641</v>
      </c>
      <c r="F642" s="243">
        <v>44006</v>
      </c>
      <c r="G642" s="242">
        <v>2020</v>
      </c>
      <c r="H642" s="116">
        <v>386197</v>
      </c>
      <c r="I642" s="116">
        <v>43002</v>
      </c>
      <c r="J642" s="244">
        <v>44236</v>
      </c>
      <c r="K642" s="245" t="s">
        <v>221</v>
      </c>
      <c r="L642" s="246" t="s">
        <v>207</v>
      </c>
      <c r="M642" s="243">
        <v>44006</v>
      </c>
      <c r="N642" s="242" t="s">
        <v>3179</v>
      </c>
      <c r="O642" s="242" t="s">
        <v>3178</v>
      </c>
      <c r="P642" s="242" t="s">
        <v>1272</v>
      </c>
      <c r="Q642" s="242" t="s">
        <v>348</v>
      </c>
      <c r="R642" s="242" t="s">
        <v>247</v>
      </c>
      <c r="S642" s="119" t="s">
        <v>209</v>
      </c>
      <c r="T642" s="118" t="s">
        <v>3177</v>
      </c>
      <c r="U642" s="115">
        <v>0</v>
      </c>
      <c r="V642" s="115">
        <v>0</v>
      </c>
      <c r="W642" s="115">
        <v>0</v>
      </c>
      <c r="X642" s="115">
        <v>0</v>
      </c>
      <c r="Y642" s="115">
        <v>0</v>
      </c>
      <c r="Z642" s="115">
        <v>237996</v>
      </c>
      <c r="AA642" s="115">
        <v>14560</v>
      </c>
      <c r="AB642" s="115">
        <v>65273</v>
      </c>
      <c r="AC642" s="114" t="s">
        <v>207</v>
      </c>
    </row>
    <row r="643" spans="1:29" x14ac:dyDescent="0.25">
      <c r="A643" s="242" t="s">
        <v>2620</v>
      </c>
      <c r="B643" s="242" t="s">
        <v>2617</v>
      </c>
      <c r="C643" s="242" t="s">
        <v>217</v>
      </c>
      <c r="D643" s="242" t="s">
        <v>1254</v>
      </c>
      <c r="E643" s="243">
        <v>43160</v>
      </c>
      <c r="F643" s="243">
        <v>43524</v>
      </c>
      <c r="G643" s="242">
        <v>2019</v>
      </c>
      <c r="H643" s="116">
        <v>5437</v>
      </c>
      <c r="I643" s="117" t="s">
        <v>207</v>
      </c>
      <c r="J643" s="244">
        <v>44236</v>
      </c>
      <c r="K643" s="245" t="s">
        <v>221</v>
      </c>
      <c r="L643" s="246" t="s">
        <v>207</v>
      </c>
      <c r="M643" s="243">
        <v>43524</v>
      </c>
      <c r="N643" s="242" t="s">
        <v>2616</v>
      </c>
      <c r="O643" s="242" t="s">
        <v>2615</v>
      </c>
      <c r="P643" s="242" t="s">
        <v>220</v>
      </c>
      <c r="Q643" s="242" t="s">
        <v>318</v>
      </c>
      <c r="R643" s="242" t="s">
        <v>247</v>
      </c>
      <c r="S643" s="119" t="s">
        <v>209</v>
      </c>
      <c r="T643" s="118" t="s">
        <v>2614</v>
      </c>
      <c r="U643" s="117" t="s">
        <v>207</v>
      </c>
      <c r="V643" s="115">
        <v>0</v>
      </c>
      <c r="W643" s="115">
        <v>5000</v>
      </c>
      <c r="X643" s="115">
        <v>0</v>
      </c>
      <c r="Y643" s="115">
        <v>0</v>
      </c>
      <c r="Z643" s="115">
        <v>437</v>
      </c>
      <c r="AA643" s="115">
        <v>0</v>
      </c>
      <c r="AB643" s="115">
        <v>0</v>
      </c>
      <c r="AC643" s="114" t="s">
        <v>2619</v>
      </c>
    </row>
    <row r="644" spans="1:29" x14ac:dyDescent="0.25">
      <c r="A644" s="242" t="s">
        <v>2618</v>
      </c>
      <c r="B644" s="242" t="s">
        <v>2617</v>
      </c>
      <c r="C644" s="242" t="s">
        <v>217</v>
      </c>
      <c r="D644" s="242" t="s">
        <v>1254</v>
      </c>
      <c r="E644" s="243">
        <v>43525</v>
      </c>
      <c r="F644" s="243">
        <v>43890</v>
      </c>
      <c r="G644" s="242">
        <v>2020</v>
      </c>
      <c r="H644" s="116">
        <v>2244</v>
      </c>
      <c r="I644" s="117" t="s">
        <v>207</v>
      </c>
      <c r="J644" s="244">
        <v>44236</v>
      </c>
      <c r="K644" s="245" t="s">
        <v>221</v>
      </c>
      <c r="L644" s="246" t="s">
        <v>207</v>
      </c>
      <c r="M644" s="243">
        <v>43890</v>
      </c>
      <c r="N644" s="242" t="s">
        <v>2616</v>
      </c>
      <c r="O644" s="242" t="s">
        <v>2615</v>
      </c>
      <c r="P644" s="242" t="s">
        <v>220</v>
      </c>
      <c r="Q644" s="242" t="s">
        <v>318</v>
      </c>
      <c r="R644" s="242" t="s">
        <v>247</v>
      </c>
      <c r="S644" s="119" t="s">
        <v>209</v>
      </c>
      <c r="T644" s="118" t="s">
        <v>2614</v>
      </c>
      <c r="U644" s="117" t="s">
        <v>207</v>
      </c>
      <c r="V644" s="115">
        <v>0</v>
      </c>
      <c r="W644" s="115">
        <v>0</v>
      </c>
      <c r="X644" s="115">
        <v>0</v>
      </c>
      <c r="Y644" s="115">
        <v>0</v>
      </c>
      <c r="Z644" s="115">
        <v>2244</v>
      </c>
      <c r="AA644" s="115">
        <v>0</v>
      </c>
      <c r="AB644" s="115">
        <v>0</v>
      </c>
      <c r="AC644" s="114" t="s">
        <v>207</v>
      </c>
    </row>
    <row r="645" spans="1:29" x14ac:dyDescent="0.25">
      <c r="A645" s="242" t="s">
        <v>2376</v>
      </c>
      <c r="B645" s="242" t="s">
        <v>2373</v>
      </c>
      <c r="C645" s="242" t="s">
        <v>217</v>
      </c>
      <c r="D645" s="242" t="s">
        <v>1254</v>
      </c>
      <c r="E645" s="243">
        <v>43301</v>
      </c>
      <c r="F645" s="243">
        <v>43830</v>
      </c>
      <c r="G645" s="242">
        <v>2019</v>
      </c>
      <c r="H645" s="116">
        <v>6285</v>
      </c>
      <c r="I645" s="117" t="s">
        <v>207</v>
      </c>
      <c r="J645" s="244">
        <v>44236</v>
      </c>
      <c r="K645" s="245" t="s">
        <v>215</v>
      </c>
      <c r="L645" s="244">
        <v>44817</v>
      </c>
      <c r="M645" s="243">
        <v>43830</v>
      </c>
      <c r="N645" s="242" t="s">
        <v>2372</v>
      </c>
      <c r="O645" s="242" t="s">
        <v>2372</v>
      </c>
      <c r="P645" s="242" t="s">
        <v>220</v>
      </c>
      <c r="Q645" s="242" t="s">
        <v>2371</v>
      </c>
      <c r="R645" s="242" t="s">
        <v>247</v>
      </c>
      <c r="S645" s="119" t="s">
        <v>209</v>
      </c>
      <c r="T645" s="118" t="s">
        <v>2370</v>
      </c>
      <c r="U645" s="117" t="s">
        <v>207</v>
      </c>
      <c r="V645" s="115">
        <v>0</v>
      </c>
      <c r="W645" s="115">
        <v>0</v>
      </c>
      <c r="X645" s="115">
        <v>0</v>
      </c>
      <c r="Y645" s="115">
        <v>0</v>
      </c>
      <c r="Z645" s="115">
        <v>5997</v>
      </c>
      <c r="AA645" s="115">
        <v>288</v>
      </c>
      <c r="AB645" s="115">
        <v>0</v>
      </c>
      <c r="AC645" s="114" t="s">
        <v>207</v>
      </c>
    </row>
    <row r="646" spans="1:29" x14ac:dyDescent="0.25">
      <c r="A646" s="242" t="s">
        <v>2173</v>
      </c>
      <c r="B646" s="242" t="s">
        <v>2168</v>
      </c>
      <c r="C646" s="242" t="s">
        <v>229</v>
      </c>
      <c r="D646" s="242" t="s">
        <v>1254</v>
      </c>
      <c r="E646" s="243">
        <v>43449</v>
      </c>
      <c r="F646" s="243">
        <v>43813</v>
      </c>
      <c r="G646" s="242">
        <v>2019</v>
      </c>
      <c r="H646" s="116">
        <v>171758</v>
      </c>
      <c r="I646" s="117">
        <v>30209</v>
      </c>
      <c r="J646" s="244">
        <v>44236</v>
      </c>
      <c r="K646" s="245" t="s">
        <v>221</v>
      </c>
      <c r="L646" s="246" t="s">
        <v>207</v>
      </c>
      <c r="M646" s="243">
        <v>43813</v>
      </c>
      <c r="N646" s="242" t="s">
        <v>2167</v>
      </c>
      <c r="O646" s="242" t="s">
        <v>417</v>
      </c>
      <c r="P646" s="242" t="s">
        <v>1272</v>
      </c>
      <c r="Q646" s="242" t="s">
        <v>366</v>
      </c>
      <c r="R646" s="242" t="s">
        <v>247</v>
      </c>
      <c r="S646" s="119" t="s">
        <v>209</v>
      </c>
      <c r="T646" s="118" t="s">
        <v>2166</v>
      </c>
      <c r="U646" s="115">
        <v>0</v>
      </c>
      <c r="V646" s="115">
        <v>0</v>
      </c>
      <c r="W646" s="115">
        <v>0</v>
      </c>
      <c r="X646" s="115">
        <v>0</v>
      </c>
      <c r="Y646" s="115">
        <v>0</v>
      </c>
      <c r="Z646" s="115">
        <v>1084</v>
      </c>
      <c r="AA646" s="115">
        <v>75133</v>
      </c>
      <c r="AB646" s="115">
        <v>61416</v>
      </c>
      <c r="AC646" s="114" t="s">
        <v>207</v>
      </c>
    </row>
    <row r="647" spans="1:29" x14ac:dyDescent="0.25">
      <c r="A647" s="242" t="s">
        <v>1866</v>
      </c>
      <c r="B647" s="242" t="s">
        <v>1865</v>
      </c>
      <c r="C647" s="242" t="s">
        <v>503</v>
      </c>
      <c r="D647" s="242" t="s">
        <v>1254</v>
      </c>
      <c r="E647" s="244">
        <v>44124</v>
      </c>
      <c r="F647" s="244">
        <v>44126</v>
      </c>
      <c r="G647" s="242">
        <v>2020</v>
      </c>
      <c r="H647" s="116">
        <v>133145</v>
      </c>
      <c r="I647" s="117" t="s">
        <v>207</v>
      </c>
      <c r="J647" s="244">
        <v>44236</v>
      </c>
      <c r="K647" s="245" t="s">
        <v>215</v>
      </c>
      <c r="L647" s="246">
        <v>44446</v>
      </c>
      <c r="M647" s="244">
        <v>44126</v>
      </c>
      <c r="N647" s="242" t="s">
        <v>1864</v>
      </c>
      <c r="O647" s="242" t="s">
        <v>1578</v>
      </c>
      <c r="P647" s="242" t="s">
        <v>267</v>
      </c>
      <c r="Q647" s="242" t="s">
        <v>500</v>
      </c>
      <c r="R647" s="242" t="s">
        <v>210</v>
      </c>
      <c r="S647" s="119" t="s">
        <v>209</v>
      </c>
      <c r="T647" s="118" t="s">
        <v>1863</v>
      </c>
      <c r="U647" s="117" t="s">
        <v>207</v>
      </c>
      <c r="V647" s="115">
        <v>0</v>
      </c>
      <c r="W647" s="115">
        <v>0</v>
      </c>
      <c r="X647" s="115">
        <v>0</v>
      </c>
      <c r="Y647" s="115">
        <v>0</v>
      </c>
      <c r="Z647" s="115">
        <v>1</v>
      </c>
      <c r="AA647" s="115">
        <v>112301</v>
      </c>
      <c r="AB647" s="115">
        <v>0</v>
      </c>
      <c r="AC647" s="114" t="s">
        <v>207</v>
      </c>
    </row>
    <row r="648" spans="1:29" x14ac:dyDescent="0.25">
      <c r="A648" s="242" t="s">
        <v>1307</v>
      </c>
      <c r="B648" s="242" t="s">
        <v>1306</v>
      </c>
      <c r="C648" s="242" t="s">
        <v>503</v>
      </c>
      <c r="D648" s="242" t="s">
        <v>1254</v>
      </c>
      <c r="E648" s="243">
        <v>44114</v>
      </c>
      <c r="F648" s="243">
        <v>44116</v>
      </c>
      <c r="G648" s="242">
        <v>2020</v>
      </c>
      <c r="H648" s="116">
        <v>127338</v>
      </c>
      <c r="I648" s="117" t="s">
        <v>207</v>
      </c>
      <c r="J648" s="244">
        <v>44236</v>
      </c>
      <c r="K648" s="245" t="s">
        <v>215</v>
      </c>
      <c r="L648" s="246">
        <v>44677</v>
      </c>
      <c r="M648" s="243">
        <v>44116</v>
      </c>
      <c r="N648" s="242" t="s">
        <v>1305</v>
      </c>
      <c r="O648" s="242" t="s">
        <v>281</v>
      </c>
      <c r="P648" s="242" t="s">
        <v>267</v>
      </c>
      <c r="Q648" s="242" t="s">
        <v>500</v>
      </c>
      <c r="R648" s="242" t="s">
        <v>210</v>
      </c>
      <c r="S648" s="119" t="s">
        <v>209</v>
      </c>
      <c r="T648" s="118" t="s">
        <v>1304</v>
      </c>
      <c r="U648" s="117" t="s">
        <v>207</v>
      </c>
      <c r="V648" s="115">
        <v>0</v>
      </c>
      <c r="W648" s="115">
        <v>0</v>
      </c>
      <c r="X648" s="115">
        <v>0</v>
      </c>
      <c r="Y648" s="115">
        <v>0</v>
      </c>
      <c r="Z648" s="115">
        <v>0</v>
      </c>
      <c r="AA648" s="115">
        <v>0</v>
      </c>
      <c r="AB648" s="115">
        <v>0</v>
      </c>
      <c r="AC648" s="114" t="s">
        <v>207</v>
      </c>
    </row>
    <row r="649" spans="1:29" ht="31.5" x14ac:dyDescent="0.25">
      <c r="A649" s="242" t="s">
        <v>4537</v>
      </c>
      <c r="B649" s="242" t="s">
        <v>4526</v>
      </c>
      <c r="C649" s="242" t="s">
        <v>229</v>
      </c>
      <c r="D649" s="242" t="s">
        <v>1254</v>
      </c>
      <c r="E649" s="243">
        <v>42242</v>
      </c>
      <c r="F649" s="243">
        <v>42607</v>
      </c>
      <c r="G649" s="117" t="s">
        <v>207</v>
      </c>
      <c r="H649" s="117" t="s">
        <v>207</v>
      </c>
      <c r="I649" s="117" t="s">
        <v>207</v>
      </c>
      <c r="J649" s="244">
        <v>44222</v>
      </c>
      <c r="K649" s="246" t="s">
        <v>207</v>
      </c>
      <c r="L649" s="246" t="s">
        <v>207</v>
      </c>
      <c r="M649" s="117" t="s">
        <v>207</v>
      </c>
      <c r="N649" s="242" t="s">
        <v>4525</v>
      </c>
      <c r="O649" s="242" t="s">
        <v>4524</v>
      </c>
      <c r="P649" s="242" t="s">
        <v>1258</v>
      </c>
      <c r="Q649" s="242" t="s">
        <v>211</v>
      </c>
      <c r="R649" s="242" t="s">
        <v>210</v>
      </c>
      <c r="S649" s="119" t="s">
        <v>209</v>
      </c>
      <c r="T649" s="118" t="s">
        <v>4523</v>
      </c>
      <c r="U649" s="117" t="s">
        <v>207</v>
      </c>
      <c r="V649" s="115">
        <v>0</v>
      </c>
      <c r="W649" s="115">
        <v>0</v>
      </c>
      <c r="X649" s="115">
        <v>0</v>
      </c>
      <c r="Y649" s="115">
        <v>0</v>
      </c>
      <c r="Z649" s="115">
        <v>0</v>
      </c>
      <c r="AA649" s="115">
        <v>0</v>
      </c>
      <c r="AB649" s="115">
        <v>0</v>
      </c>
      <c r="AC649" s="114" t="s">
        <v>4536</v>
      </c>
    </row>
    <row r="650" spans="1:29" x14ac:dyDescent="0.25">
      <c r="A650" s="242" t="s">
        <v>4535</v>
      </c>
      <c r="B650" s="242" t="s">
        <v>4526</v>
      </c>
      <c r="C650" s="242" t="s">
        <v>229</v>
      </c>
      <c r="D650" s="242" t="s">
        <v>1254</v>
      </c>
      <c r="E650" s="243">
        <v>42608</v>
      </c>
      <c r="F650" s="243">
        <v>42972</v>
      </c>
      <c r="G650" s="242">
        <v>2017</v>
      </c>
      <c r="H650" s="116">
        <v>12303</v>
      </c>
      <c r="I650" s="116">
        <v>2362</v>
      </c>
      <c r="J650" s="244">
        <v>44222</v>
      </c>
      <c r="K650" s="245" t="s">
        <v>215</v>
      </c>
      <c r="L650" s="246">
        <v>45496</v>
      </c>
      <c r="M650" s="243">
        <v>42972</v>
      </c>
      <c r="N650" s="242" t="s">
        <v>4525</v>
      </c>
      <c r="O650" s="242" t="s">
        <v>4524</v>
      </c>
      <c r="P650" s="242" t="s">
        <v>1258</v>
      </c>
      <c r="Q650" s="242" t="s">
        <v>211</v>
      </c>
      <c r="R650" s="242" t="s">
        <v>210</v>
      </c>
      <c r="S650" s="119" t="s">
        <v>209</v>
      </c>
      <c r="T650" s="118" t="s">
        <v>4523</v>
      </c>
      <c r="U650" s="115">
        <v>0</v>
      </c>
      <c r="V650" s="115">
        <v>9423</v>
      </c>
      <c r="W650" s="115">
        <v>0</v>
      </c>
      <c r="X650" s="115">
        <v>0</v>
      </c>
      <c r="Y650" s="115">
        <v>0</v>
      </c>
      <c r="Z650" s="115">
        <v>0</v>
      </c>
      <c r="AA650" s="115">
        <v>0</v>
      </c>
      <c r="AB650" s="115">
        <v>0</v>
      </c>
      <c r="AC650" s="114" t="s">
        <v>4534</v>
      </c>
    </row>
    <row r="651" spans="1:29" x14ac:dyDescent="0.25">
      <c r="A651" s="242" t="s">
        <v>4533</v>
      </c>
      <c r="B651" s="242" t="s">
        <v>4526</v>
      </c>
      <c r="C651" s="242" t="s">
        <v>229</v>
      </c>
      <c r="D651" s="242" t="s">
        <v>1254</v>
      </c>
      <c r="E651" s="243">
        <v>42973</v>
      </c>
      <c r="F651" s="243">
        <v>43337</v>
      </c>
      <c r="G651" s="242">
        <v>2018</v>
      </c>
      <c r="H651" s="116">
        <v>10953</v>
      </c>
      <c r="I651" s="116">
        <v>2103</v>
      </c>
      <c r="J651" s="244">
        <v>44222</v>
      </c>
      <c r="K651" s="245" t="s">
        <v>215</v>
      </c>
      <c r="L651" s="246">
        <v>45496</v>
      </c>
      <c r="M651" s="243">
        <v>43337</v>
      </c>
      <c r="N651" s="242" t="s">
        <v>4525</v>
      </c>
      <c r="O651" s="242" t="s">
        <v>4524</v>
      </c>
      <c r="P651" s="242" t="s">
        <v>1258</v>
      </c>
      <c r="Q651" s="242" t="s">
        <v>211</v>
      </c>
      <c r="R651" s="242" t="s">
        <v>210</v>
      </c>
      <c r="S651" s="119" t="s">
        <v>209</v>
      </c>
      <c r="T651" s="118" t="s">
        <v>4523</v>
      </c>
      <c r="U651" s="115">
        <v>0</v>
      </c>
      <c r="V651" s="115">
        <v>8850</v>
      </c>
      <c r="W651" s="115">
        <v>0</v>
      </c>
      <c r="X651" s="115">
        <v>0</v>
      </c>
      <c r="Y651" s="115">
        <v>0</v>
      </c>
      <c r="Z651" s="115">
        <v>0</v>
      </c>
      <c r="AA651" s="115">
        <v>0</v>
      </c>
      <c r="AB651" s="115">
        <v>0</v>
      </c>
      <c r="AC651" s="114" t="s">
        <v>4532</v>
      </c>
    </row>
    <row r="652" spans="1:29" x14ac:dyDescent="0.25">
      <c r="A652" s="242" t="s">
        <v>4531</v>
      </c>
      <c r="B652" s="242" t="s">
        <v>4526</v>
      </c>
      <c r="C652" s="242" t="s">
        <v>229</v>
      </c>
      <c r="D652" s="242" t="s">
        <v>1254</v>
      </c>
      <c r="E652" s="243">
        <v>43338</v>
      </c>
      <c r="F652" s="243">
        <v>43702</v>
      </c>
      <c r="G652" s="242">
        <v>2019</v>
      </c>
      <c r="H652" s="116">
        <v>10986</v>
      </c>
      <c r="I652" s="116">
        <v>2109</v>
      </c>
      <c r="J652" s="244">
        <v>44222</v>
      </c>
      <c r="K652" s="245" t="s">
        <v>215</v>
      </c>
      <c r="L652" s="246">
        <v>45496</v>
      </c>
      <c r="M652" s="243">
        <v>43702</v>
      </c>
      <c r="N652" s="242" t="s">
        <v>4525</v>
      </c>
      <c r="O652" s="242" t="s">
        <v>4524</v>
      </c>
      <c r="P652" s="242" t="s">
        <v>1258</v>
      </c>
      <c r="Q652" s="242" t="s">
        <v>211</v>
      </c>
      <c r="R652" s="242" t="s">
        <v>210</v>
      </c>
      <c r="S652" s="119" t="s">
        <v>209</v>
      </c>
      <c r="T652" s="118" t="s">
        <v>4523</v>
      </c>
      <c r="U652" s="115">
        <v>0</v>
      </c>
      <c r="V652" s="115">
        <v>8877</v>
      </c>
      <c r="W652" s="115">
        <v>0</v>
      </c>
      <c r="X652" s="115">
        <v>0</v>
      </c>
      <c r="Y652" s="115">
        <v>0</v>
      </c>
      <c r="Z652" s="115">
        <v>0</v>
      </c>
      <c r="AA652" s="115">
        <v>0</v>
      </c>
      <c r="AB652" s="115">
        <v>0</v>
      </c>
      <c r="AC652" s="114" t="s">
        <v>4530</v>
      </c>
    </row>
    <row r="653" spans="1:29" x14ac:dyDescent="0.25">
      <c r="A653" s="242" t="s">
        <v>4060</v>
      </c>
      <c r="B653" s="242" t="s">
        <v>4058</v>
      </c>
      <c r="C653" s="242" t="s">
        <v>217</v>
      </c>
      <c r="D653" s="242" t="s">
        <v>1254</v>
      </c>
      <c r="E653" s="243">
        <v>43556</v>
      </c>
      <c r="F653" s="243">
        <v>43921</v>
      </c>
      <c r="G653" s="242">
        <v>2020</v>
      </c>
      <c r="H653" s="116">
        <v>15571</v>
      </c>
      <c r="I653" s="117" t="s">
        <v>207</v>
      </c>
      <c r="J653" s="244">
        <v>44222</v>
      </c>
      <c r="K653" s="245" t="s">
        <v>215</v>
      </c>
      <c r="L653" s="244">
        <v>44432</v>
      </c>
      <c r="M653" s="243">
        <v>43921</v>
      </c>
      <c r="N653" s="242" t="s">
        <v>4057</v>
      </c>
      <c r="O653" s="242" t="s">
        <v>543</v>
      </c>
      <c r="P653" s="242" t="s">
        <v>267</v>
      </c>
      <c r="Q653" s="242" t="s">
        <v>492</v>
      </c>
      <c r="R653" s="242" t="s">
        <v>247</v>
      </c>
      <c r="S653" s="119" t="s">
        <v>209</v>
      </c>
      <c r="T653" s="118" t="s">
        <v>4056</v>
      </c>
      <c r="U653" s="117" t="s">
        <v>207</v>
      </c>
      <c r="V653" s="115">
        <v>0</v>
      </c>
      <c r="W653" s="115">
        <v>0</v>
      </c>
      <c r="X653" s="115">
        <v>0</v>
      </c>
      <c r="Y653" s="115">
        <v>0</v>
      </c>
      <c r="Z653" s="115">
        <v>7069</v>
      </c>
      <c r="AA653" s="115">
        <v>8502</v>
      </c>
      <c r="AB653" s="115">
        <v>0</v>
      </c>
      <c r="AC653" s="114" t="s">
        <v>207</v>
      </c>
    </row>
    <row r="654" spans="1:29" x14ac:dyDescent="0.25">
      <c r="A654" s="242" t="s">
        <v>3602</v>
      </c>
      <c r="B654" s="242" t="s">
        <v>3596</v>
      </c>
      <c r="C654" s="242" t="s">
        <v>229</v>
      </c>
      <c r="D654" s="242" t="s">
        <v>1254</v>
      </c>
      <c r="E654" s="243">
        <v>42690</v>
      </c>
      <c r="F654" s="243">
        <v>43054</v>
      </c>
      <c r="G654" s="242">
        <v>2017</v>
      </c>
      <c r="H654" s="116">
        <v>3830</v>
      </c>
      <c r="I654" s="116">
        <v>426</v>
      </c>
      <c r="J654" s="244">
        <v>44222</v>
      </c>
      <c r="K654" s="245" t="s">
        <v>221</v>
      </c>
      <c r="L654" s="246" t="s">
        <v>207</v>
      </c>
      <c r="M654" s="243">
        <v>43054</v>
      </c>
      <c r="N654" s="242" t="s">
        <v>3595</v>
      </c>
      <c r="O654" s="242" t="s">
        <v>3594</v>
      </c>
      <c r="P654" s="242" t="s">
        <v>1272</v>
      </c>
      <c r="Q654" s="242" t="s">
        <v>211</v>
      </c>
      <c r="R654" s="242" t="s">
        <v>210</v>
      </c>
      <c r="S654" s="119" t="s">
        <v>209</v>
      </c>
      <c r="T654" s="118" t="s">
        <v>3593</v>
      </c>
      <c r="U654" s="115">
        <v>0</v>
      </c>
      <c r="V654" s="115">
        <v>0</v>
      </c>
      <c r="W654" s="115">
        <v>0</v>
      </c>
      <c r="X654" s="115">
        <v>0</v>
      </c>
      <c r="Y654" s="115">
        <v>0</v>
      </c>
      <c r="Z654" s="115">
        <v>0</v>
      </c>
      <c r="AA654" s="115">
        <v>3234</v>
      </c>
      <c r="AB654" s="115">
        <v>0</v>
      </c>
      <c r="AC654" s="114" t="s">
        <v>207</v>
      </c>
    </row>
    <row r="655" spans="1:29" x14ac:dyDescent="0.25">
      <c r="A655" s="242" t="s">
        <v>3601</v>
      </c>
      <c r="B655" s="242" t="s">
        <v>3596</v>
      </c>
      <c r="C655" s="242" t="s">
        <v>229</v>
      </c>
      <c r="D655" s="242" t="s">
        <v>1254</v>
      </c>
      <c r="E655" s="243">
        <v>43055</v>
      </c>
      <c r="F655" s="243">
        <v>43419</v>
      </c>
      <c r="G655" s="242">
        <v>2018</v>
      </c>
      <c r="H655" s="116">
        <v>3830</v>
      </c>
      <c r="I655" s="116">
        <v>426</v>
      </c>
      <c r="J655" s="244">
        <v>44222</v>
      </c>
      <c r="K655" s="245" t="s">
        <v>221</v>
      </c>
      <c r="L655" s="246" t="s">
        <v>207</v>
      </c>
      <c r="M655" s="243">
        <v>43419</v>
      </c>
      <c r="N655" s="242" t="s">
        <v>3595</v>
      </c>
      <c r="O655" s="242" t="s">
        <v>3594</v>
      </c>
      <c r="P655" s="242" t="s">
        <v>1272</v>
      </c>
      <c r="Q655" s="242" t="s">
        <v>211</v>
      </c>
      <c r="R655" s="242" t="s">
        <v>210</v>
      </c>
      <c r="S655" s="119" t="s">
        <v>209</v>
      </c>
      <c r="T655" s="118" t="s">
        <v>3593</v>
      </c>
      <c r="U655" s="115">
        <v>0</v>
      </c>
      <c r="V655" s="115">
        <v>0</v>
      </c>
      <c r="W655" s="115">
        <v>0</v>
      </c>
      <c r="X655" s="115">
        <v>0</v>
      </c>
      <c r="Y655" s="115">
        <v>0</v>
      </c>
      <c r="Z655" s="115">
        <v>0</v>
      </c>
      <c r="AA655" s="115">
        <v>3324</v>
      </c>
      <c r="AB655" s="115">
        <v>0</v>
      </c>
      <c r="AC655" s="114" t="s">
        <v>207</v>
      </c>
    </row>
    <row r="656" spans="1:29" x14ac:dyDescent="0.25">
      <c r="A656" s="242" t="s">
        <v>3600</v>
      </c>
      <c r="B656" s="242" t="s">
        <v>3596</v>
      </c>
      <c r="C656" s="242" t="s">
        <v>229</v>
      </c>
      <c r="D656" s="242" t="s">
        <v>1254</v>
      </c>
      <c r="E656" s="243">
        <v>43420</v>
      </c>
      <c r="F656" s="243">
        <v>43784</v>
      </c>
      <c r="G656" s="242">
        <v>2019</v>
      </c>
      <c r="H656" s="116">
        <v>8050</v>
      </c>
      <c r="I656" s="116">
        <v>897</v>
      </c>
      <c r="J656" s="244">
        <v>44222</v>
      </c>
      <c r="K656" s="245" t="s">
        <v>221</v>
      </c>
      <c r="L656" s="246" t="s">
        <v>207</v>
      </c>
      <c r="M656" s="243">
        <v>43784</v>
      </c>
      <c r="N656" s="242" t="s">
        <v>3595</v>
      </c>
      <c r="O656" s="242" t="s">
        <v>3594</v>
      </c>
      <c r="P656" s="242" t="s">
        <v>1272</v>
      </c>
      <c r="Q656" s="242" t="s">
        <v>211</v>
      </c>
      <c r="R656" s="242" t="s">
        <v>210</v>
      </c>
      <c r="S656" s="119" t="s">
        <v>209</v>
      </c>
      <c r="T656" s="118" t="s">
        <v>3593</v>
      </c>
      <c r="U656" s="115">
        <v>0</v>
      </c>
      <c r="V656" s="115">
        <v>0</v>
      </c>
      <c r="W656" s="115">
        <v>0</v>
      </c>
      <c r="X656" s="115">
        <v>0</v>
      </c>
      <c r="Y656" s="115">
        <v>0</v>
      </c>
      <c r="Z656" s="115">
        <v>0</v>
      </c>
      <c r="AA656" s="115">
        <v>6795</v>
      </c>
      <c r="AB656" s="115">
        <v>0</v>
      </c>
      <c r="AC656" s="114" t="s">
        <v>207</v>
      </c>
    </row>
    <row r="657" spans="1:29" x14ac:dyDescent="0.25">
      <c r="A657" s="242" t="s">
        <v>3423</v>
      </c>
      <c r="B657" s="242" t="s">
        <v>3419</v>
      </c>
      <c r="C657" s="242" t="s">
        <v>217</v>
      </c>
      <c r="D657" s="242" t="s">
        <v>1254</v>
      </c>
      <c r="E657" s="243">
        <v>43405</v>
      </c>
      <c r="F657" s="243">
        <v>43769</v>
      </c>
      <c r="G657" s="242">
        <v>2019</v>
      </c>
      <c r="H657" s="116">
        <v>8816</v>
      </c>
      <c r="I657" s="117" t="s">
        <v>207</v>
      </c>
      <c r="J657" s="244">
        <v>44222</v>
      </c>
      <c r="K657" s="245" t="s">
        <v>215</v>
      </c>
      <c r="L657" s="244">
        <v>44600</v>
      </c>
      <c r="M657" s="243">
        <v>43769</v>
      </c>
      <c r="N657" s="242" t="s">
        <v>392</v>
      </c>
      <c r="O657" s="242" t="s">
        <v>3418</v>
      </c>
      <c r="P657" s="242" t="s">
        <v>267</v>
      </c>
      <c r="Q657" s="242" t="s">
        <v>391</v>
      </c>
      <c r="R657" s="242" t="s">
        <v>247</v>
      </c>
      <c r="S657" s="119" t="s">
        <v>209</v>
      </c>
      <c r="T657" s="118" t="s">
        <v>3417</v>
      </c>
      <c r="U657" s="117" t="s">
        <v>207</v>
      </c>
      <c r="V657" s="115">
        <v>0</v>
      </c>
      <c r="W657" s="115">
        <v>0</v>
      </c>
      <c r="X657" s="115">
        <v>0</v>
      </c>
      <c r="Y657" s="115">
        <v>0</v>
      </c>
      <c r="Z657" s="115">
        <v>0</v>
      </c>
      <c r="AA657" s="115">
        <v>0</v>
      </c>
      <c r="AB657" s="115">
        <v>8816</v>
      </c>
      <c r="AC657" s="129" t="s">
        <v>207</v>
      </c>
    </row>
    <row r="658" spans="1:29" x14ac:dyDescent="0.25">
      <c r="A658" s="242" t="s">
        <v>3079</v>
      </c>
      <c r="B658" s="242" t="s">
        <v>3076</v>
      </c>
      <c r="C658" s="242" t="s">
        <v>229</v>
      </c>
      <c r="D658" s="242" t="s">
        <v>1254</v>
      </c>
      <c r="E658" s="243">
        <v>43617</v>
      </c>
      <c r="F658" s="243">
        <v>43982</v>
      </c>
      <c r="G658" s="242">
        <v>2020</v>
      </c>
      <c r="H658" s="116">
        <v>50666</v>
      </c>
      <c r="I658" s="116">
        <v>9728</v>
      </c>
      <c r="J658" s="244">
        <v>44222</v>
      </c>
      <c r="K658" s="245" t="s">
        <v>221</v>
      </c>
      <c r="L658" s="246" t="s">
        <v>207</v>
      </c>
      <c r="M658" s="243">
        <v>43982</v>
      </c>
      <c r="N658" s="242" t="s">
        <v>3075</v>
      </c>
      <c r="O658" s="242" t="s">
        <v>3074</v>
      </c>
      <c r="P658" s="242" t="s">
        <v>1258</v>
      </c>
      <c r="Q658" s="242" t="s">
        <v>416</v>
      </c>
      <c r="R658" s="242" t="s">
        <v>247</v>
      </c>
      <c r="S658" s="119" t="s">
        <v>209</v>
      </c>
      <c r="T658" s="118" t="s">
        <v>3073</v>
      </c>
      <c r="U658" s="115">
        <v>0</v>
      </c>
      <c r="V658" s="115">
        <v>0</v>
      </c>
      <c r="W658" s="115">
        <v>40938</v>
      </c>
      <c r="X658" s="115">
        <v>0</v>
      </c>
      <c r="Y658" s="115">
        <v>0</v>
      </c>
      <c r="Z658" s="115">
        <v>0</v>
      </c>
      <c r="AA658" s="115">
        <v>0</v>
      </c>
      <c r="AB658" s="115">
        <v>0</v>
      </c>
      <c r="AC658" s="114" t="s">
        <v>3078</v>
      </c>
    </row>
    <row r="659" spans="1:29" x14ac:dyDescent="0.25">
      <c r="A659" s="242" t="s">
        <v>3068</v>
      </c>
      <c r="B659" s="242" t="s">
        <v>3064</v>
      </c>
      <c r="C659" s="242" t="s">
        <v>229</v>
      </c>
      <c r="D659" s="242" t="s">
        <v>1254</v>
      </c>
      <c r="E659" s="243">
        <v>43586</v>
      </c>
      <c r="F659" s="243">
        <v>43951</v>
      </c>
      <c r="G659" s="242">
        <v>2020</v>
      </c>
      <c r="H659" s="116">
        <v>22277</v>
      </c>
      <c r="I659" s="116">
        <v>4286</v>
      </c>
      <c r="J659" s="244">
        <v>44222</v>
      </c>
      <c r="K659" s="245" t="s">
        <v>221</v>
      </c>
      <c r="L659" s="246" t="s">
        <v>207</v>
      </c>
      <c r="M659" s="243">
        <v>43951</v>
      </c>
      <c r="N659" s="242" t="s">
        <v>3063</v>
      </c>
      <c r="O659" s="242" t="s">
        <v>3066</v>
      </c>
      <c r="P659" s="242" t="s">
        <v>1258</v>
      </c>
      <c r="Q659" s="242" t="s">
        <v>461</v>
      </c>
      <c r="R659" s="242" t="s">
        <v>247</v>
      </c>
      <c r="S659" s="119" t="s">
        <v>209</v>
      </c>
      <c r="T659" s="118" t="s">
        <v>3062</v>
      </c>
      <c r="U659" s="115">
        <v>0</v>
      </c>
      <c r="V659" s="115">
        <v>0</v>
      </c>
      <c r="W659" s="115">
        <v>0</v>
      </c>
      <c r="X659" s="115">
        <v>0</v>
      </c>
      <c r="Y659" s="115">
        <v>0</v>
      </c>
      <c r="Z659" s="115">
        <v>0</v>
      </c>
      <c r="AA659" s="115">
        <v>0</v>
      </c>
      <c r="AB659" s="115">
        <v>0</v>
      </c>
      <c r="AC659" s="114" t="s">
        <v>207</v>
      </c>
    </row>
    <row r="660" spans="1:29" x14ac:dyDescent="0.25">
      <c r="A660" s="242" t="s">
        <v>3032</v>
      </c>
      <c r="B660" s="242" t="s">
        <v>3027</v>
      </c>
      <c r="C660" s="242" t="s">
        <v>229</v>
      </c>
      <c r="D660" s="242" t="s">
        <v>1254</v>
      </c>
      <c r="E660" s="243">
        <v>43450</v>
      </c>
      <c r="F660" s="243">
        <v>43814</v>
      </c>
      <c r="G660" s="242">
        <v>2019</v>
      </c>
      <c r="H660" s="116">
        <v>165335</v>
      </c>
      <c r="I660" s="116">
        <v>29996</v>
      </c>
      <c r="J660" s="244">
        <v>44222</v>
      </c>
      <c r="K660" s="245" t="s">
        <v>215</v>
      </c>
      <c r="L660" s="244">
        <v>45363</v>
      </c>
      <c r="M660" s="243">
        <v>43814</v>
      </c>
      <c r="N660" s="242" t="s">
        <v>3026</v>
      </c>
      <c r="O660" s="242" t="s">
        <v>1406</v>
      </c>
      <c r="P660" s="242" t="s">
        <v>1272</v>
      </c>
      <c r="Q660" s="242" t="s">
        <v>1893</v>
      </c>
      <c r="R660" s="242" t="s">
        <v>210</v>
      </c>
      <c r="S660" s="124" t="s">
        <v>3025</v>
      </c>
      <c r="T660" s="118" t="s">
        <v>3024</v>
      </c>
      <c r="U660" s="115">
        <v>0</v>
      </c>
      <c r="V660" s="115">
        <v>0</v>
      </c>
      <c r="W660" s="115">
        <v>44998</v>
      </c>
      <c r="X660" s="115">
        <v>0</v>
      </c>
      <c r="Y660" s="115">
        <v>0</v>
      </c>
      <c r="Z660" s="115">
        <v>0</v>
      </c>
      <c r="AA660" s="115">
        <v>49913</v>
      </c>
      <c r="AB660" s="115">
        <v>0</v>
      </c>
      <c r="AC660" s="114" t="s">
        <v>3031</v>
      </c>
    </row>
    <row r="661" spans="1:29" x14ac:dyDescent="0.25">
      <c r="A661" s="242" t="s">
        <v>2787</v>
      </c>
      <c r="B661" s="242" t="s">
        <v>2784</v>
      </c>
      <c r="C661" s="242" t="s">
        <v>229</v>
      </c>
      <c r="D661" s="242" t="s">
        <v>1254</v>
      </c>
      <c r="E661" s="243">
        <v>43444</v>
      </c>
      <c r="F661" s="243">
        <v>43808</v>
      </c>
      <c r="G661" s="242">
        <v>2019</v>
      </c>
      <c r="H661" s="116">
        <v>391478</v>
      </c>
      <c r="I661" s="116">
        <v>34113</v>
      </c>
      <c r="J661" s="244">
        <v>44222</v>
      </c>
      <c r="K661" s="245" t="s">
        <v>221</v>
      </c>
      <c r="L661" s="246" t="s">
        <v>207</v>
      </c>
      <c r="M661" s="243">
        <v>43808</v>
      </c>
      <c r="N661" s="242" t="s">
        <v>2783</v>
      </c>
      <c r="O661" s="242" t="s">
        <v>2191</v>
      </c>
      <c r="P661" s="242" t="s">
        <v>255</v>
      </c>
      <c r="Q661" s="242" t="s">
        <v>2096</v>
      </c>
      <c r="R661" s="242" t="s">
        <v>247</v>
      </c>
      <c r="S661" s="119" t="s">
        <v>209</v>
      </c>
      <c r="T661" s="118" t="s">
        <v>2782</v>
      </c>
      <c r="U661" s="115">
        <v>0</v>
      </c>
      <c r="V661" s="115">
        <v>0</v>
      </c>
      <c r="W661" s="115">
        <v>0</v>
      </c>
      <c r="X661" s="115">
        <v>0</v>
      </c>
      <c r="Y661" s="115">
        <v>0</v>
      </c>
      <c r="Z661" s="115">
        <v>0</v>
      </c>
      <c r="AA661" s="115">
        <v>0</v>
      </c>
      <c r="AB661" s="115">
        <v>357365</v>
      </c>
      <c r="AC661" s="114" t="s">
        <v>207</v>
      </c>
    </row>
    <row r="662" spans="1:29" x14ac:dyDescent="0.25">
      <c r="A662" s="242" t="s">
        <v>1442</v>
      </c>
      <c r="B662" s="242" t="s">
        <v>1438</v>
      </c>
      <c r="C662" s="242" t="s">
        <v>229</v>
      </c>
      <c r="D662" s="242" t="s">
        <v>1254</v>
      </c>
      <c r="E662" s="243">
        <v>43522</v>
      </c>
      <c r="F662" s="243">
        <v>43702</v>
      </c>
      <c r="G662" s="242">
        <v>2019</v>
      </c>
      <c r="H662" s="116">
        <v>240479</v>
      </c>
      <c r="I662" s="117">
        <v>38166</v>
      </c>
      <c r="J662" s="244">
        <v>44222</v>
      </c>
      <c r="K662" s="245" t="s">
        <v>215</v>
      </c>
      <c r="L662" s="244">
        <v>45517</v>
      </c>
      <c r="M662" s="243">
        <v>43702</v>
      </c>
      <c r="N662" s="242" t="s">
        <v>1437</v>
      </c>
      <c r="O662" s="242" t="s">
        <v>1436</v>
      </c>
      <c r="P662" s="242" t="s">
        <v>255</v>
      </c>
      <c r="Q662" s="242" t="s">
        <v>211</v>
      </c>
      <c r="R662" s="242" t="s">
        <v>210</v>
      </c>
      <c r="S662" s="119" t="s">
        <v>209</v>
      </c>
      <c r="T662" s="118" t="s">
        <v>1435</v>
      </c>
      <c r="U662" s="115">
        <v>0</v>
      </c>
      <c r="V662" s="115">
        <v>0</v>
      </c>
      <c r="W662" s="115">
        <v>0</v>
      </c>
      <c r="X662" s="115">
        <v>0</v>
      </c>
      <c r="Y662" s="115">
        <v>0</v>
      </c>
      <c r="Z662" s="115">
        <v>0</v>
      </c>
      <c r="AA662" s="115">
        <v>22390</v>
      </c>
      <c r="AB662" s="115">
        <v>0</v>
      </c>
      <c r="AC662" s="114" t="s">
        <v>207</v>
      </c>
    </row>
    <row r="663" spans="1:29" x14ac:dyDescent="0.25">
      <c r="A663" s="242" t="s">
        <v>4412</v>
      </c>
      <c r="B663" s="242" t="s">
        <v>4408</v>
      </c>
      <c r="C663" s="242" t="s">
        <v>217</v>
      </c>
      <c r="D663" s="242" t="s">
        <v>1254</v>
      </c>
      <c r="E663" s="243">
        <v>43132</v>
      </c>
      <c r="F663" s="243">
        <v>43496</v>
      </c>
      <c r="G663" s="242">
        <v>2019</v>
      </c>
      <c r="H663" s="116">
        <v>5676</v>
      </c>
      <c r="I663" s="117" t="s">
        <v>207</v>
      </c>
      <c r="J663" s="244">
        <v>44208</v>
      </c>
      <c r="K663" s="245" t="s">
        <v>215</v>
      </c>
      <c r="L663" s="244">
        <v>45069</v>
      </c>
      <c r="M663" s="243">
        <v>43496</v>
      </c>
      <c r="N663" s="242" t="s">
        <v>4407</v>
      </c>
      <c r="O663" s="242" t="s">
        <v>4406</v>
      </c>
      <c r="P663" s="242" t="s">
        <v>220</v>
      </c>
      <c r="Q663" s="242" t="s">
        <v>318</v>
      </c>
      <c r="R663" s="242" t="s">
        <v>247</v>
      </c>
      <c r="S663" s="119" t="s">
        <v>209</v>
      </c>
      <c r="T663" s="118" t="s">
        <v>4405</v>
      </c>
      <c r="U663" s="117" t="s">
        <v>207</v>
      </c>
      <c r="V663" s="115">
        <v>0</v>
      </c>
      <c r="W663" s="115">
        <v>0</v>
      </c>
      <c r="X663" s="115">
        <v>0</v>
      </c>
      <c r="Y663" s="115">
        <v>0</v>
      </c>
      <c r="Z663" s="115">
        <v>5676</v>
      </c>
      <c r="AA663" s="115">
        <v>0</v>
      </c>
      <c r="AB663" s="115">
        <v>0</v>
      </c>
      <c r="AC663" s="114" t="s">
        <v>207</v>
      </c>
    </row>
    <row r="664" spans="1:29" x14ac:dyDescent="0.25">
      <c r="A664" s="242" t="s">
        <v>4411</v>
      </c>
      <c r="B664" s="242" t="s">
        <v>4408</v>
      </c>
      <c r="C664" s="242" t="s">
        <v>217</v>
      </c>
      <c r="D664" s="242" t="s">
        <v>1254</v>
      </c>
      <c r="E664" s="243">
        <v>43497</v>
      </c>
      <c r="F664" s="243">
        <v>43861</v>
      </c>
      <c r="G664" s="242">
        <v>2020</v>
      </c>
      <c r="H664" s="116">
        <v>5171</v>
      </c>
      <c r="I664" s="117" t="s">
        <v>207</v>
      </c>
      <c r="J664" s="244">
        <v>44208</v>
      </c>
      <c r="K664" s="245" t="s">
        <v>215</v>
      </c>
      <c r="L664" s="244">
        <v>45069</v>
      </c>
      <c r="M664" s="243">
        <v>43861</v>
      </c>
      <c r="N664" s="242" t="s">
        <v>4407</v>
      </c>
      <c r="O664" s="242" t="s">
        <v>4406</v>
      </c>
      <c r="P664" s="242" t="s">
        <v>220</v>
      </c>
      <c r="Q664" s="242" t="s">
        <v>318</v>
      </c>
      <c r="R664" s="242" t="s">
        <v>247</v>
      </c>
      <c r="S664" s="119" t="s">
        <v>209</v>
      </c>
      <c r="T664" s="118" t="s">
        <v>4405</v>
      </c>
      <c r="U664" s="117" t="s">
        <v>207</v>
      </c>
      <c r="V664" s="115">
        <v>0</v>
      </c>
      <c r="W664" s="115">
        <v>0</v>
      </c>
      <c r="X664" s="115">
        <v>0</v>
      </c>
      <c r="Y664" s="115">
        <v>0</v>
      </c>
      <c r="Z664" s="115">
        <v>5171</v>
      </c>
      <c r="AA664" s="115">
        <v>0</v>
      </c>
      <c r="AB664" s="115">
        <v>0</v>
      </c>
      <c r="AC664" s="114" t="s">
        <v>207</v>
      </c>
    </row>
    <row r="665" spans="1:29" x14ac:dyDescent="0.25">
      <c r="A665" s="242" t="s">
        <v>4313</v>
      </c>
      <c r="B665" s="242" t="s">
        <v>4297</v>
      </c>
      <c r="C665" s="242" t="s">
        <v>229</v>
      </c>
      <c r="D665" s="242" t="s">
        <v>1254</v>
      </c>
      <c r="E665" s="243">
        <v>41640</v>
      </c>
      <c r="F665" s="243">
        <v>42004</v>
      </c>
      <c r="G665" s="242">
        <v>2014</v>
      </c>
      <c r="H665" s="116">
        <v>2223</v>
      </c>
      <c r="I665" s="116">
        <v>427</v>
      </c>
      <c r="J665" s="244">
        <v>44208</v>
      </c>
      <c r="K665" s="245" t="s">
        <v>221</v>
      </c>
      <c r="L665" s="246" t="s">
        <v>207</v>
      </c>
      <c r="M665" s="243">
        <v>42004</v>
      </c>
      <c r="N665" s="242" t="s">
        <v>4296</v>
      </c>
      <c r="O665" s="242" t="s">
        <v>3074</v>
      </c>
      <c r="P665" s="242" t="s">
        <v>1910</v>
      </c>
      <c r="Q665" s="242" t="s">
        <v>416</v>
      </c>
      <c r="R665" s="242" t="s">
        <v>247</v>
      </c>
      <c r="S665" s="119" t="s">
        <v>209</v>
      </c>
      <c r="T665" s="118" t="s">
        <v>4295</v>
      </c>
      <c r="U665" s="115">
        <v>0</v>
      </c>
      <c r="V665" s="115">
        <v>0</v>
      </c>
      <c r="W665" s="115">
        <v>1796</v>
      </c>
      <c r="X665" s="115">
        <v>0</v>
      </c>
      <c r="Y665" s="115">
        <v>0</v>
      </c>
      <c r="Z665" s="115">
        <v>0</v>
      </c>
      <c r="AA665" s="115">
        <v>0</v>
      </c>
      <c r="AB665" s="115">
        <v>0</v>
      </c>
      <c r="AC665" s="114" t="s">
        <v>4312</v>
      </c>
    </row>
    <row r="666" spans="1:29" x14ac:dyDescent="0.25">
      <c r="A666" s="242" t="s">
        <v>4311</v>
      </c>
      <c r="B666" s="242" t="s">
        <v>4297</v>
      </c>
      <c r="C666" s="242" t="s">
        <v>229</v>
      </c>
      <c r="D666" s="242" t="s">
        <v>1254</v>
      </c>
      <c r="E666" s="243">
        <v>42005</v>
      </c>
      <c r="F666" s="243">
        <v>42369</v>
      </c>
      <c r="G666" s="242">
        <v>2015</v>
      </c>
      <c r="H666" s="116">
        <v>7794</v>
      </c>
      <c r="I666" s="116">
        <v>1497</v>
      </c>
      <c r="J666" s="244">
        <v>44208</v>
      </c>
      <c r="K666" s="245" t="s">
        <v>221</v>
      </c>
      <c r="L666" s="246" t="s">
        <v>207</v>
      </c>
      <c r="M666" s="243">
        <v>42369</v>
      </c>
      <c r="N666" s="242" t="s">
        <v>4296</v>
      </c>
      <c r="O666" s="242" t="s">
        <v>3074</v>
      </c>
      <c r="P666" s="242" t="s">
        <v>1910</v>
      </c>
      <c r="Q666" s="242" t="s">
        <v>416</v>
      </c>
      <c r="R666" s="242" t="s">
        <v>247</v>
      </c>
      <c r="S666" s="119" t="s">
        <v>209</v>
      </c>
      <c r="T666" s="118" t="s">
        <v>4295</v>
      </c>
      <c r="U666" s="115">
        <v>0</v>
      </c>
      <c r="V666" s="115">
        <v>0</v>
      </c>
      <c r="W666" s="115">
        <v>6297</v>
      </c>
      <c r="X666" s="115">
        <v>0</v>
      </c>
      <c r="Y666" s="115">
        <v>0</v>
      </c>
      <c r="Z666" s="115">
        <v>0</v>
      </c>
      <c r="AA666" s="115">
        <v>0</v>
      </c>
      <c r="AB666" s="115">
        <v>0</v>
      </c>
      <c r="AC666" s="254" t="s">
        <v>4310</v>
      </c>
    </row>
    <row r="667" spans="1:29" x14ac:dyDescent="0.25">
      <c r="A667" s="242" t="s">
        <v>4308</v>
      </c>
      <c r="B667" s="242" t="s">
        <v>4297</v>
      </c>
      <c r="C667" s="242" t="s">
        <v>229</v>
      </c>
      <c r="D667" s="242" t="s">
        <v>1254</v>
      </c>
      <c r="E667" s="243">
        <v>42736</v>
      </c>
      <c r="F667" s="243">
        <v>43100</v>
      </c>
      <c r="G667" s="242">
        <v>2017</v>
      </c>
      <c r="H667" s="116">
        <v>5213</v>
      </c>
      <c r="I667" s="116">
        <v>1001</v>
      </c>
      <c r="J667" s="244">
        <v>44208</v>
      </c>
      <c r="K667" s="245" t="s">
        <v>221</v>
      </c>
      <c r="L667" s="246" t="s">
        <v>207</v>
      </c>
      <c r="M667" s="243">
        <v>43100</v>
      </c>
      <c r="N667" s="242" t="s">
        <v>4296</v>
      </c>
      <c r="O667" s="242" t="s">
        <v>3074</v>
      </c>
      <c r="P667" s="242" t="s">
        <v>1910</v>
      </c>
      <c r="Q667" s="242" t="s">
        <v>416</v>
      </c>
      <c r="R667" s="242" t="s">
        <v>247</v>
      </c>
      <c r="S667" s="119" t="s">
        <v>209</v>
      </c>
      <c r="T667" s="118" t="s">
        <v>4295</v>
      </c>
      <c r="U667" s="115">
        <v>0</v>
      </c>
      <c r="V667" s="115">
        <v>0</v>
      </c>
      <c r="W667" s="115">
        <v>4212</v>
      </c>
      <c r="X667" s="115">
        <v>0</v>
      </c>
      <c r="Y667" s="115">
        <v>0</v>
      </c>
      <c r="Z667" s="115">
        <v>0</v>
      </c>
      <c r="AA667" s="115">
        <v>0</v>
      </c>
      <c r="AB667" s="115">
        <v>0</v>
      </c>
      <c r="AC667" s="114" t="s">
        <v>4307</v>
      </c>
    </row>
    <row r="668" spans="1:29" x14ac:dyDescent="0.25">
      <c r="A668" s="242" t="s">
        <v>4304</v>
      </c>
      <c r="B668" s="242" t="s">
        <v>4297</v>
      </c>
      <c r="C668" s="242" t="s">
        <v>229</v>
      </c>
      <c r="D668" s="242" t="s">
        <v>1254</v>
      </c>
      <c r="E668" s="243">
        <v>43466</v>
      </c>
      <c r="F668" s="243">
        <v>43830</v>
      </c>
      <c r="G668" s="242">
        <v>2019</v>
      </c>
      <c r="H668" s="116">
        <v>109706</v>
      </c>
      <c r="I668" s="116">
        <v>21064</v>
      </c>
      <c r="J668" s="244">
        <v>44208</v>
      </c>
      <c r="K668" s="245" t="s">
        <v>215</v>
      </c>
      <c r="L668" s="244">
        <v>45433</v>
      </c>
      <c r="M668" s="243">
        <v>43830</v>
      </c>
      <c r="N668" s="242" t="s">
        <v>4296</v>
      </c>
      <c r="O668" s="242" t="s">
        <v>3074</v>
      </c>
      <c r="P668" s="242" t="s">
        <v>1910</v>
      </c>
      <c r="Q668" s="242" t="s">
        <v>416</v>
      </c>
      <c r="R668" s="242" t="s">
        <v>247</v>
      </c>
      <c r="S668" s="119" t="s">
        <v>209</v>
      </c>
      <c r="T668" s="118" t="s">
        <v>4295</v>
      </c>
      <c r="U668" s="115">
        <v>0</v>
      </c>
      <c r="V668" s="115">
        <v>0</v>
      </c>
      <c r="W668" s="115">
        <v>88642</v>
      </c>
      <c r="X668" s="115">
        <v>0</v>
      </c>
      <c r="Y668" s="115">
        <v>0</v>
      </c>
      <c r="Z668" s="115">
        <v>0</v>
      </c>
      <c r="AA668" s="115">
        <v>0</v>
      </c>
      <c r="AB668" s="115">
        <v>0</v>
      </c>
      <c r="AC668" s="114" t="s">
        <v>4303</v>
      </c>
    </row>
    <row r="669" spans="1:29" x14ac:dyDescent="0.25">
      <c r="A669" s="242" t="s">
        <v>4280</v>
      </c>
      <c r="B669" s="242" t="s">
        <v>4276</v>
      </c>
      <c r="C669" s="242" t="s">
        <v>217</v>
      </c>
      <c r="D669" s="242" t="s">
        <v>1254</v>
      </c>
      <c r="E669" s="243">
        <v>43497</v>
      </c>
      <c r="F669" s="243">
        <v>43861</v>
      </c>
      <c r="G669" s="242">
        <v>2020</v>
      </c>
      <c r="H669" s="116">
        <v>20248</v>
      </c>
      <c r="I669" s="117" t="s">
        <v>207</v>
      </c>
      <c r="J669" s="244">
        <v>44208</v>
      </c>
      <c r="K669" s="245" t="s">
        <v>215</v>
      </c>
      <c r="L669" s="244">
        <v>44481</v>
      </c>
      <c r="M669" s="243">
        <v>43861</v>
      </c>
      <c r="N669" s="242" t="s">
        <v>4275</v>
      </c>
      <c r="O669" s="242" t="s">
        <v>4274</v>
      </c>
      <c r="P669" s="242" t="s">
        <v>220</v>
      </c>
      <c r="Q669" s="242" t="s">
        <v>855</v>
      </c>
      <c r="R669" s="242" t="s">
        <v>247</v>
      </c>
      <c r="S669" s="119" t="s">
        <v>209</v>
      </c>
      <c r="T669" s="118" t="s">
        <v>4273</v>
      </c>
      <c r="U669" s="117" t="s">
        <v>207</v>
      </c>
      <c r="V669" s="115">
        <v>0</v>
      </c>
      <c r="W669" s="115">
        <v>0</v>
      </c>
      <c r="X669" s="115">
        <v>0</v>
      </c>
      <c r="Y669" s="115">
        <v>0</v>
      </c>
      <c r="Z669" s="115">
        <v>917</v>
      </c>
      <c r="AA669" s="115">
        <v>10386</v>
      </c>
      <c r="AB669" s="115">
        <v>8945</v>
      </c>
      <c r="AC669" s="114" t="s">
        <v>207</v>
      </c>
    </row>
    <row r="670" spans="1:29" x14ac:dyDescent="0.25">
      <c r="A670" s="242" t="s">
        <v>4212</v>
      </c>
      <c r="B670" s="242" t="s">
        <v>4210</v>
      </c>
      <c r="C670" s="242" t="s">
        <v>217</v>
      </c>
      <c r="D670" s="242" t="s">
        <v>1254</v>
      </c>
      <c r="E670" s="243">
        <v>43466</v>
      </c>
      <c r="F670" s="243">
        <v>43830</v>
      </c>
      <c r="G670" s="242">
        <v>2019</v>
      </c>
      <c r="H670" s="116">
        <v>10513</v>
      </c>
      <c r="I670" s="117" t="s">
        <v>207</v>
      </c>
      <c r="J670" s="244">
        <v>44208</v>
      </c>
      <c r="K670" s="245" t="s">
        <v>215</v>
      </c>
      <c r="L670" s="244">
        <v>44614</v>
      </c>
      <c r="M670" s="243">
        <v>43830</v>
      </c>
      <c r="N670" s="242" t="s">
        <v>4209</v>
      </c>
      <c r="O670" s="242" t="s">
        <v>281</v>
      </c>
      <c r="P670" s="242" t="s">
        <v>220</v>
      </c>
      <c r="Q670" s="242" t="s">
        <v>717</v>
      </c>
      <c r="R670" s="242" t="s">
        <v>247</v>
      </c>
      <c r="S670" s="119" t="s">
        <v>209</v>
      </c>
      <c r="T670" s="118" t="s">
        <v>4208</v>
      </c>
      <c r="U670" s="117" t="s">
        <v>207</v>
      </c>
      <c r="V670" s="115">
        <v>0</v>
      </c>
      <c r="W670" s="115">
        <v>0</v>
      </c>
      <c r="X670" s="115">
        <v>0</v>
      </c>
      <c r="Y670" s="115">
        <v>0</v>
      </c>
      <c r="Z670" s="115">
        <v>10513</v>
      </c>
      <c r="AA670" s="115">
        <v>0</v>
      </c>
      <c r="AB670" s="115">
        <v>0</v>
      </c>
      <c r="AC670" s="114" t="s">
        <v>207</v>
      </c>
    </row>
    <row r="671" spans="1:29" x14ac:dyDescent="0.25">
      <c r="A671" s="242" t="s">
        <v>4033</v>
      </c>
      <c r="B671" s="242" t="s">
        <v>4031</v>
      </c>
      <c r="C671" s="242" t="s">
        <v>217</v>
      </c>
      <c r="D671" s="242" t="s">
        <v>1254</v>
      </c>
      <c r="E671" s="243">
        <v>43586</v>
      </c>
      <c r="F671" s="243">
        <v>43951</v>
      </c>
      <c r="G671" s="242">
        <v>2020</v>
      </c>
      <c r="H671" s="116">
        <v>21461</v>
      </c>
      <c r="I671" s="117" t="s">
        <v>207</v>
      </c>
      <c r="J671" s="244">
        <v>44208</v>
      </c>
      <c r="K671" s="245" t="s">
        <v>215</v>
      </c>
      <c r="L671" s="244">
        <v>44446</v>
      </c>
      <c r="M671" s="243">
        <v>43951</v>
      </c>
      <c r="N671" s="242" t="s">
        <v>4030</v>
      </c>
      <c r="O671" s="242" t="s">
        <v>494</v>
      </c>
      <c r="P671" s="242" t="s">
        <v>267</v>
      </c>
      <c r="Q671" s="242" t="s">
        <v>492</v>
      </c>
      <c r="R671" s="242" t="s">
        <v>247</v>
      </c>
      <c r="S671" s="119" t="s">
        <v>209</v>
      </c>
      <c r="T671" s="118" t="s">
        <v>4029</v>
      </c>
      <c r="U671" s="117" t="s">
        <v>207</v>
      </c>
      <c r="V671" s="115">
        <v>0</v>
      </c>
      <c r="W671" s="115">
        <v>0</v>
      </c>
      <c r="X671" s="115">
        <v>0</v>
      </c>
      <c r="Y671" s="115">
        <v>0</v>
      </c>
      <c r="Z671" s="115">
        <v>20441</v>
      </c>
      <c r="AA671" s="115">
        <v>1020</v>
      </c>
      <c r="AB671" s="115">
        <v>0</v>
      </c>
      <c r="AC671" s="114" t="s">
        <v>207</v>
      </c>
    </row>
    <row r="672" spans="1:29" x14ac:dyDescent="0.25">
      <c r="A672" s="242" t="s">
        <v>4366</v>
      </c>
      <c r="B672" s="242" t="s">
        <v>4365</v>
      </c>
      <c r="C672" s="242" t="s">
        <v>217</v>
      </c>
      <c r="D672" s="242" t="s">
        <v>1254</v>
      </c>
      <c r="E672" s="243">
        <v>43556</v>
      </c>
      <c r="F672" s="243">
        <v>43921</v>
      </c>
      <c r="G672" s="242">
        <v>2020</v>
      </c>
      <c r="H672" s="132">
        <v>16367</v>
      </c>
      <c r="I672" s="131" t="s">
        <v>207</v>
      </c>
      <c r="J672" s="247">
        <v>44187</v>
      </c>
      <c r="K672" s="245" t="s">
        <v>221</v>
      </c>
      <c r="L672" s="246" t="s">
        <v>207</v>
      </c>
      <c r="M672" s="243">
        <v>43921</v>
      </c>
      <c r="N672" s="248" t="s">
        <v>4364</v>
      </c>
      <c r="O672" s="248" t="s">
        <v>4363</v>
      </c>
      <c r="P672" s="242" t="s">
        <v>267</v>
      </c>
      <c r="Q672" s="248" t="s">
        <v>332</v>
      </c>
      <c r="R672" s="242" t="s">
        <v>247</v>
      </c>
      <c r="S672" s="119" t="s">
        <v>209</v>
      </c>
      <c r="T672" s="118" t="s">
        <v>4362</v>
      </c>
      <c r="U672" s="117" t="s">
        <v>207</v>
      </c>
      <c r="V672" s="115">
        <v>0</v>
      </c>
      <c r="W672" s="130">
        <v>0</v>
      </c>
      <c r="X672" s="130">
        <v>0</v>
      </c>
      <c r="Y672" s="130">
        <v>0</v>
      </c>
      <c r="Z672" s="115">
        <v>0</v>
      </c>
      <c r="AA672" s="115">
        <v>0</v>
      </c>
      <c r="AB672" s="115">
        <v>16367</v>
      </c>
      <c r="AC672" s="129" t="s">
        <v>207</v>
      </c>
    </row>
    <row r="673" spans="1:29" x14ac:dyDescent="0.25">
      <c r="A673" s="242" t="s">
        <v>3276</v>
      </c>
      <c r="B673" s="242" t="s">
        <v>3272</v>
      </c>
      <c r="C673" s="242" t="s">
        <v>229</v>
      </c>
      <c r="D673" s="242" t="s">
        <v>1254</v>
      </c>
      <c r="E673" s="243">
        <v>42637</v>
      </c>
      <c r="F673" s="243">
        <v>43001</v>
      </c>
      <c r="G673" s="242">
        <v>2017</v>
      </c>
      <c r="H673" s="116">
        <v>92787</v>
      </c>
      <c r="I673" s="116">
        <v>17849</v>
      </c>
      <c r="J673" s="244">
        <v>44187</v>
      </c>
      <c r="K673" s="245" t="s">
        <v>221</v>
      </c>
      <c r="L673" s="246" t="s">
        <v>207</v>
      </c>
      <c r="M673" s="243">
        <v>43001</v>
      </c>
      <c r="N673" s="242" t="s">
        <v>3271</v>
      </c>
      <c r="O673" s="242" t="s">
        <v>2756</v>
      </c>
      <c r="P673" s="242" t="s">
        <v>255</v>
      </c>
      <c r="Q673" s="242" t="s">
        <v>461</v>
      </c>
      <c r="R673" s="242" t="s">
        <v>247</v>
      </c>
      <c r="S673" s="119" t="s">
        <v>209</v>
      </c>
      <c r="T673" s="118" t="s">
        <v>3270</v>
      </c>
      <c r="U673" s="115">
        <v>0</v>
      </c>
      <c r="V673" s="115">
        <v>0</v>
      </c>
      <c r="W673" s="115">
        <v>0</v>
      </c>
      <c r="X673" s="115">
        <v>0</v>
      </c>
      <c r="Y673" s="115">
        <v>0</v>
      </c>
      <c r="Z673" s="115">
        <v>74938</v>
      </c>
      <c r="AA673" s="115">
        <v>0</v>
      </c>
      <c r="AB673" s="115">
        <v>0</v>
      </c>
      <c r="AC673" s="114" t="s">
        <v>207</v>
      </c>
    </row>
    <row r="674" spans="1:29" x14ac:dyDescent="0.25">
      <c r="A674" s="242" t="s">
        <v>3275</v>
      </c>
      <c r="B674" s="242" t="s">
        <v>3272</v>
      </c>
      <c r="C674" s="242" t="s">
        <v>229</v>
      </c>
      <c r="D674" s="242" t="s">
        <v>1254</v>
      </c>
      <c r="E674" s="243">
        <v>43002</v>
      </c>
      <c r="F674" s="243">
        <v>43366</v>
      </c>
      <c r="G674" s="242">
        <v>2018</v>
      </c>
      <c r="H674" s="116">
        <v>229846</v>
      </c>
      <c r="I674" s="116">
        <v>44214</v>
      </c>
      <c r="J674" s="244">
        <v>44187</v>
      </c>
      <c r="K674" s="245" t="s">
        <v>221</v>
      </c>
      <c r="L674" s="246" t="s">
        <v>207</v>
      </c>
      <c r="M674" s="243">
        <v>43366</v>
      </c>
      <c r="N674" s="242" t="s">
        <v>3271</v>
      </c>
      <c r="O674" s="242" t="s">
        <v>2756</v>
      </c>
      <c r="P674" s="242" t="s">
        <v>255</v>
      </c>
      <c r="Q674" s="242" t="s">
        <v>461</v>
      </c>
      <c r="R674" s="242" t="s">
        <v>247</v>
      </c>
      <c r="S674" s="119" t="s">
        <v>209</v>
      </c>
      <c r="T674" s="118" t="s">
        <v>3270</v>
      </c>
      <c r="U674" s="115">
        <v>0</v>
      </c>
      <c r="V674" s="115">
        <v>0</v>
      </c>
      <c r="W674" s="115">
        <v>0</v>
      </c>
      <c r="X674" s="115">
        <v>0</v>
      </c>
      <c r="Y674" s="115">
        <v>0</v>
      </c>
      <c r="Z674" s="115">
        <v>185632</v>
      </c>
      <c r="AA674" s="115">
        <v>0</v>
      </c>
      <c r="AB674" s="115">
        <v>0</v>
      </c>
      <c r="AC674" s="114" t="s">
        <v>207</v>
      </c>
    </row>
    <row r="675" spans="1:29" x14ac:dyDescent="0.25">
      <c r="A675" s="242" t="s">
        <v>3274</v>
      </c>
      <c r="B675" s="242" t="s">
        <v>3272</v>
      </c>
      <c r="C675" s="242" t="s">
        <v>229</v>
      </c>
      <c r="D675" s="242" t="s">
        <v>1254</v>
      </c>
      <c r="E675" s="243">
        <v>43367</v>
      </c>
      <c r="F675" s="243">
        <v>43731</v>
      </c>
      <c r="G675" s="242">
        <v>2019</v>
      </c>
      <c r="H675" s="116">
        <v>87584</v>
      </c>
      <c r="I675" s="116">
        <v>16848</v>
      </c>
      <c r="J675" s="244">
        <v>44187</v>
      </c>
      <c r="K675" s="245" t="s">
        <v>221</v>
      </c>
      <c r="L675" s="246" t="s">
        <v>207</v>
      </c>
      <c r="M675" s="243">
        <v>43731</v>
      </c>
      <c r="N675" s="242" t="s">
        <v>3271</v>
      </c>
      <c r="O675" s="242" t="s">
        <v>2756</v>
      </c>
      <c r="P675" s="242" t="s">
        <v>255</v>
      </c>
      <c r="Q675" s="242" t="s">
        <v>461</v>
      </c>
      <c r="R675" s="242" t="s">
        <v>247</v>
      </c>
      <c r="S675" s="119" t="s">
        <v>209</v>
      </c>
      <c r="T675" s="118" t="s">
        <v>3270</v>
      </c>
      <c r="U675" s="115">
        <v>0</v>
      </c>
      <c r="V675" s="115">
        <v>0</v>
      </c>
      <c r="W675" s="115">
        <v>0</v>
      </c>
      <c r="X675" s="115">
        <v>0</v>
      </c>
      <c r="Y675" s="115">
        <v>0</v>
      </c>
      <c r="Z675" s="115">
        <v>70736</v>
      </c>
      <c r="AA675" s="115">
        <v>0</v>
      </c>
      <c r="AB675" s="115">
        <v>0</v>
      </c>
      <c r="AC675" s="114" t="s">
        <v>207</v>
      </c>
    </row>
    <row r="676" spans="1:29" x14ac:dyDescent="0.25">
      <c r="A676" s="242" t="s">
        <v>3263</v>
      </c>
      <c r="B676" s="242" t="s">
        <v>3259</v>
      </c>
      <c r="C676" s="242" t="s">
        <v>229</v>
      </c>
      <c r="D676" s="242" t="s">
        <v>1254</v>
      </c>
      <c r="E676" s="243">
        <v>43647</v>
      </c>
      <c r="F676" s="243">
        <v>44012</v>
      </c>
      <c r="G676" s="242">
        <v>2020</v>
      </c>
      <c r="H676" s="116">
        <v>12600</v>
      </c>
      <c r="I676" s="116">
        <v>2424</v>
      </c>
      <c r="J676" s="244">
        <v>44187</v>
      </c>
      <c r="K676" s="245" t="s">
        <v>215</v>
      </c>
      <c r="L676" s="246">
        <v>44691</v>
      </c>
      <c r="M676" s="243">
        <v>44012</v>
      </c>
      <c r="N676" s="242" t="s">
        <v>3258</v>
      </c>
      <c r="O676" s="242" t="s">
        <v>3257</v>
      </c>
      <c r="P676" s="242" t="s">
        <v>255</v>
      </c>
      <c r="Q676" s="242" t="s">
        <v>211</v>
      </c>
      <c r="R676" s="242" t="s">
        <v>210</v>
      </c>
      <c r="S676" s="119" t="s">
        <v>209</v>
      </c>
      <c r="T676" s="118" t="s">
        <v>3256</v>
      </c>
      <c r="U676" s="115">
        <v>0</v>
      </c>
      <c r="V676" s="115">
        <v>0</v>
      </c>
      <c r="W676" s="115">
        <v>0</v>
      </c>
      <c r="X676" s="115">
        <v>0</v>
      </c>
      <c r="Y676" s="115">
        <v>0</v>
      </c>
      <c r="Z676" s="115">
        <v>10176</v>
      </c>
      <c r="AA676" s="115">
        <v>0</v>
      </c>
      <c r="AB676" s="115">
        <v>0</v>
      </c>
      <c r="AC676" s="114" t="s">
        <v>207</v>
      </c>
    </row>
    <row r="677" spans="1:29" x14ac:dyDescent="0.25">
      <c r="A677" s="242" t="s">
        <v>1971</v>
      </c>
      <c r="B677" s="242" t="s">
        <v>1967</v>
      </c>
      <c r="C677" s="242" t="s">
        <v>258</v>
      </c>
      <c r="D677" s="242" t="s">
        <v>1254</v>
      </c>
      <c r="E677" s="244">
        <v>43339</v>
      </c>
      <c r="F677" s="244">
        <v>43997</v>
      </c>
      <c r="G677" s="242">
        <v>2020</v>
      </c>
      <c r="H677" s="116">
        <v>48826</v>
      </c>
      <c r="I677" s="117" t="s">
        <v>207</v>
      </c>
      <c r="J677" s="244">
        <v>44187</v>
      </c>
      <c r="K677" s="245" t="s">
        <v>215</v>
      </c>
      <c r="L677" s="244">
        <v>44551</v>
      </c>
      <c r="M677" s="244">
        <v>43997</v>
      </c>
      <c r="N677" s="242" t="s">
        <v>1966</v>
      </c>
      <c r="O677" s="242" t="s">
        <v>1632</v>
      </c>
      <c r="P677" s="242" t="s">
        <v>267</v>
      </c>
      <c r="Q677" s="242" t="s">
        <v>288</v>
      </c>
      <c r="R677" s="242" t="s">
        <v>247</v>
      </c>
      <c r="S677" s="119" t="s">
        <v>209</v>
      </c>
      <c r="T677" s="118" t="s">
        <v>1965</v>
      </c>
      <c r="U677" s="117" t="s">
        <v>207</v>
      </c>
      <c r="V677" s="115">
        <v>0</v>
      </c>
      <c r="W677" s="115">
        <v>0</v>
      </c>
      <c r="X677" s="115">
        <v>0</v>
      </c>
      <c r="Y677" s="115">
        <v>0</v>
      </c>
      <c r="Z677" s="115">
        <v>0</v>
      </c>
      <c r="AA677" s="115">
        <v>0</v>
      </c>
      <c r="AB677" s="115">
        <v>48826</v>
      </c>
      <c r="AC677" s="114" t="s">
        <v>207</v>
      </c>
    </row>
    <row r="678" spans="1:29" x14ac:dyDescent="0.25">
      <c r="A678" s="242" t="s">
        <v>1937</v>
      </c>
      <c r="B678" s="242" t="s">
        <v>1933</v>
      </c>
      <c r="C678" s="242" t="s">
        <v>258</v>
      </c>
      <c r="D678" s="242" t="s">
        <v>1254</v>
      </c>
      <c r="E678" s="244">
        <v>43712</v>
      </c>
      <c r="F678" s="244">
        <v>43997</v>
      </c>
      <c r="G678" s="242">
        <v>2020</v>
      </c>
      <c r="H678" s="116">
        <v>10640</v>
      </c>
      <c r="I678" s="117" t="s">
        <v>207</v>
      </c>
      <c r="J678" s="244">
        <v>44187</v>
      </c>
      <c r="K678" s="245" t="s">
        <v>215</v>
      </c>
      <c r="L678" s="244">
        <v>44551</v>
      </c>
      <c r="M678" s="244">
        <v>43997</v>
      </c>
      <c r="N678" s="242" t="s">
        <v>1932</v>
      </c>
      <c r="O678" s="242" t="s">
        <v>1632</v>
      </c>
      <c r="P678" s="242" t="s">
        <v>267</v>
      </c>
      <c r="Q678" s="242" t="s">
        <v>288</v>
      </c>
      <c r="R678" s="242" t="s">
        <v>247</v>
      </c>
      <c r="S678" s="119" t="s">
        <v>209</v>
      </c>
      <c r="T678" s="118" t="s">
        <v>1931</v>
      </c>
      <c r="U678" s="117" t="s">
        <v>207</v>
      </c>
      <c r="V678" s="115">
        <v>0</v>
      </c>
      <c r="W678" s="115">
        <v>0</v>
      </c>
      <c r="X678" s="115">
        <v>0</v>
      </c>
      <c r="Y678" s="115">
        <v>0</v>
      </c>
      <c r="Z678" s="115">
        <v>0</v>
      </c>
      <c r="AA678" s="115">
        <v>0</v>
      </c>
      <c r="AB678" s="115">
        <v>10640</v>
      </c>
      <c r="AC678" s="114" t="s">
        <v>207</v>
      </c>
    </row>
    <row r="679" spans="1:29" x14ac:dyDescent="0.25">
      <c r="A679" s="242" t="s">
        <v>1870</v>
      </c>
      <c r="B679" s="242" t="s">
        <v>1869</v>
      </c>
      <c r="C679" s="242" t="s">
        <v>503</v>
      </c>
      <c r="D679" s="242" t="s">
        <v>1254</v>
      </c>
      <c r="E679" s="244">
        <v>44092</v>
      </c>
      <c r="F679" s="244">
        <v>44134</v>
      </c>
      <c r="G679" s="242">
        <v>2020</v>
      </c>
      <c r="H679" s="116">
        <v>56334</v>
      </c>
      <c r="I679" s="117" t="s">
        <v>207</v>
      </c>
      <c r="J679" s="244">
        <v>44187</v>
      </c>
      <c r="K679" s="245" t="s">
        <v>221</v>
      </c>
      <c r="L679" s="246" t="s">
        <v>207</v>
      </c>
      <c r="M679" s="244">
        <v>44134</v>
      </c>
      <c r="N679" s="242" t="s">
        <v>1868</v>
      </c>
      <c r="O679" s="242" t="s">
        <v>1386</v>
      </c>
      <c r="P679" s="242" t="s">
        <v>267</v>
      </c>
      <c r="Q679" s="242" t="s">
        <v>500</v>
      </c>
      <c r="R679" s="242" t="s">
        <v>210</v>
      </c>
      <c r="S679" s="119" t="s">
        <v>209</v>
      </c>
      <c r="T679" s="118" t="s">
        <v>1867</v>
      </c>
      <c r="U679" s="117" t="s">
        <v>207</v>
      </c>
      <c r="V679" s="115">
        <v>0</v>
      </c>
      <c r="W679" s="115">
        <v>0</v>
      </c>
      <c r="X679" s="115">
        <v>0</v>
      </c>
      <c r="Y679" s="115">
        <v>0</v>
      </c>
      <c r="Z679" s="115">
        <v>0</v>
      </c>
      <c r="AA679" s="115">
        <v>50661</v>
      </c>
      <c r="AB679" s="115">
        <v>0</v>
      </c>
      <c r="AC679" s="114" t="s">
        <v>207</v>
      </c>
    </row>
    <row r="680" spans="1:29" x14ac:dyDescent="0.25">
      <c r="A680" s="242" t="s">
        <v>1483</v>
      </c>
      <c r="B680" s="242" t="s">
        <v>1479</v>
      </c>
      <c r="C680" s="242" t="s">
        <v>217</v>
      </c>
      <c r="D680" s="242" t="s">
        <v>1254</v>
      </c>
      <c r="E680" s="243">
        <v>43556</v>
      </c>
      <c r="F680" s="243">
        <v>43921</v>
      </c>
      <c r="G680" s="242">
        <v>2020</v>
      </c>
      <c r="H680" s="116">
        <v>19752</v>
      </c>
      <c r="I680" s="117" t="s">
        <v>207</v>
      </c>
      <c r="J680" s="244">
        <v>44187</v>
      </c>
      <c r="K680" s="245" t="s">
        <v>215</v>
      </c>
      <c r="L680" s="244">
        <v>45069</v>
      </c>
      <c r="M680" s="243">
        <v>43921</v>
      </c>
      <c r="N680" s="242" t="s">
        <v>1478</v>
      </c>
      <c r="O680" s="242" t="s">
        <v>1477</v>
      </c>
      <c r="P680" s="242" t="s">
        <v>1258</v>
      </c>
      <c r="Q680" s="242" t="s">
        <v>211</v>
      </c>
      <c r="R680" s="242" t="s">
        <v>210</v>
      </c>
      <c r="S680" s="119" t="s">
        <v>209</v>
      </c>
      <c r="T680" s="118" t="s">
        <v>1476</v>
      </c>
      <c r="U680" s="117" t="s">
        <v>207</v>
      </c>
      <c r="V680" s="115">
        <v>0</v>
      </c>
      <c r="W680" s="115">
        <v>0</v>
      </c>
      <c r="X680" s="115">
        <v>0</v>
      </c>
      <c r="Y680" s="115">
        <v>0</v>
      </c>
      <c r="Z680" s="115">
        <v>0</v>
      </c>
      <c r="AA680" s="115">
        <v>0</v>
      </c>
      <c r="AB680" s="115">
        <v>0</v>
      </c>
      <c r="AC680" s="114" t="s">
        <v>207</v>
      </c>
    </row>
    <row r="681" spans="1:29" x14ac:dyDescent="0.25">
      <c r="A681" s="242" t="s">
        <v>1471</v>
      </c>
      <c r="B681" s="242" t="s">
        <v>1466</v>
      </c>
      <c r="C681" s="242" t="s">
        <v>217</v>
      </c>
      <c r="D681" s="242" t="s">
        <v>1254</v>
      </c>
      <c r="E681" s="243">
        <v>43282</v>
      </c>
      <c r="F681" s="243">
        <v>43646</v>
      </c>
      <c r="G681" s="242">
        <v>2019</v>
      </c>
      <c r="H681" s="116">
        <v>2040</v>
      </c>
      <c r="I681" s="117" t="s">
        <v>207</v>
      </c>
      <c r="J681" s="244">
        <v>44187</v>
      </c>
      <c r="K681" s="245" t="s">
        <v>215</v>
      </c>
      <c r="L681" s="244">
        <v>44663</v>
      </c>
      <c r="M681" s="243">
        <v>43646</v>
      </c>
      <c r="N681" s="242" t="s">
        <v>1465</v>
      </c>
      <c r="O681" s="242" t="s">
        <v>1464</v>
      </c>
      <c r="P681" s="242" t="s">
        <v>220</v>
      </c>
      <c r="Q681" s="242" t="s">
        <v>318</v>
      </c>
      <c r="R681" s="242" t="s">
        <v>247</v>
      </c>
      <c r="S681" s="119" t="s">
        <v>209</v>
      </c>
      <c r="T681" s="118" t="s">
        <v>1463</v>
      </c>
      <c r="U681" s="117" t="s">
        <v>207</v>
      </c>
      <c r="V681" s="115">
        <v>0</v>
      </c>
      <c r="W681" s="115">
        <v>0</v>
      </c>
      <c r="X681" s="115">
        <v>0</v>
      </c>
      <c r="Y681" s="115">
        <v>0</v>
      </c>
      <c r="Z681" s="115">
        <v>1550</v>
      </c>
      <c r="AA681" s="115">
        <v>332</v>
      </c>
      <c r="AB681" s="115">
        <v>0</v>
      </c>
      <c r="AC681" s="114" t="s">
        <v>207</v>
      </c>
    </row>
    <row r="682" spans="1:29" x14ac:dyDescent="0.25">
      <c r="A682" s="242" t="s">
        <v>1450</v>
      </c>
      <c r="B682" s="242" t="s">
        <v>1446</v>
      </c>
      <c r="C682" s="242" t="s">
        <v>229</v>
      </c>
      <c r="D682" s="242" t="s">
        <v>1254</v>
      </c>
      <c r="E682" s="243">
        <v>43467</v>
      </c>
      <c r="F682" s="243">
        <v>43677</v>
      </c>
      <c r="G682" s="242">
        <v>2019</v>
      </c>
      <c r="H682" s="116">
        <v>540282</v>
      </c>
      <c r="I682" s="117">
        <v>95090</v>
      </c>
      <c r="J682" s="244">
        <v>44187</v>
      </c>
      <c r="K682" s="245" t="s">
        <v>215</v>
      </c>
      <c r="L682" s="246">
        <v>45251</v>
      </c>
      <c r="M682" s="243">
        <v>43677</v>
      </c>
      <c r="N682" s="242" t="s">
        <v>1445</v>
      </c>
      <c r="O682" s="242" t="s">
        <v>1444</v>
      </c>
      <c r="P682" s="242" t="s">
        <v>1258</v>
      </c>
      <c r="Q682" s="242" t="s">
        <v>211</v>
      </c>
      <c r="R682" s="242" t="s">
        <v>210</v>
      </c>
      <c r="S682" s="119" t="s">
        <v>209</v>
      </c>
      <c r="T682" s="118" t="s">
        <v>1443</v>
      </c>
      <c r="U682" s="115">
        <v>0</v>
      </c>
      <c r="V682" s="115">
        <v>0</v>
      </c>
      <c r="W682" s="115">
        <v>0</v>
      </c>
      <c r="X682" s="115">
        <v>0</v>
      </c>
      <c r="Y682" s="115">
        <v>0</v>
      </c>
      <c r="Z682" s="115">
        <v>29538</v>
      </c>
      <c r="AA682" s="115">
        <v>160254</v>
      </c>
      <c r="AB682" s="115">
        <v>44231</v>
      </c>
      <c r="AC682" s="114" t="s">
        <v>207</v>
      </c>
    </row>
    <row r="683" spans="1:29" x14ac:dyDescent="0.25">
      <c r="A683" s="242" t="s">
        <v>1413</v>
      </c>
      <c r="B683" s="242" t="s">
        <v>1408</v>
      </c>
      <c r="C683" s="242" t="s">
        <v>229</v>
      </c>
      <c r="D683" s="242" t="s">
        <v>1254</v>
      </c>
      <c r="E683" s="243">
        <v>43586</v>
      </c>
      <c r="F683" s="243">
        <v>43769</v>
      </c>
      <c r="G683" s="242">
        <v>2019</v>
      </c>
      <c r="H683" s="116">
        <v>2889499</v>
      </c>
      <c r="I683" s="117">
        <v>458595</v>
      </c>
      <c r="J683" s="244">
        <v>44187</v>
      </c>
      <c r="K683" s="245" t="s">
        <v>221</v>
      </c>
      <c r="L683" s="246" t="s">
        <v>207</v>
      </c>
      <c r="M683" s="243">
        <v>43769</v>
      </c>
      <c r="N683" s="242" t="s">
        <v>1407</v>
      </c>
      <c r="O683" s="242" t="s">
        <v>1406</v>
      </c>
      <c r="P683" s="242" t="s">
        <v>1272</v>
      </c>
      <c r="Q683" s="242" t="s">
        <v>211</v>
      </c>
      <c r="R683" s="242" t="s">
        <v>210</v>
      </c>
      <c r="S683" s="119" t="s">
        <v>209</v>
      </c>
      <c r="T683" s="118" t="s">
        <v>1404</v>
      </c>
      <c r="U683" s="115">
        <v>0</v>
      </c>
      <c r="V683" s="115">
        <v>0</v>
      </c>
      <c r="W683" s="115">
        <v>0</v>
      </c>
      <c r="X683" s="115">
        <v>0</v>
      </c>
      <c r="Y683" s="115">
        <v>0</v>
      </c>
      <c r="Z683" s="115">
        <v>644674</v>
      </c>
      <c r="AA683" s="115">
        <v>1096395</v>
      </c>
      <c r="AB683" s="115">
        <v>26066</v>
      </c>
      <c r="AC683" s="114" t="s">
        <v>207</v>
      </c>
    </row>
    <row r="684" spans="1:29" x14ac:dyDescent="0.25">
      <c r="A684" s="242" t="s">
        <v>3722</v>
      </c>
      <c r="B684" s="242" t="s">
        <v>3720</v>
      </c>
      <c r="C684" s="242" t="s">
        <v>217</v>
      </c>
      <c r="D684" s="242" t="s">
        <v>1254</v>
      </c>
      <c r="E684" s="243">
        <v>43410</v>
      </c>
      <c r="F684" s="243">
        <v>43774</v>
      </c>
      <c r="G684" s="242">
        <v>2019</v>
      </c>
      <c r="H684" s="116">
        <v>10809</v>
      </c>
      <c r="I684" s="117" t="s">
        <v>207</v>
      </c>
      <c r="J684" s="244">
        <v>44173</v>
      </c>
      <c r="K684" s="245" t="s">
        <v>215</v>
      </c>
      <c r="L684" s="244">
        <v>44614</v>
      </c>
      <c r="M684" s="243">
        <v>43774</v>
      </c>
      <c r="N684" s="242" t="s">
        <v>3719</v>
      </c>
      <c r="O684" s="242" t="s">
        <v>350</v>
      </c>
      <c r="P684" s="242" t="s">
        <v>220</v>
      </c>
      <c r="Q684" s="242" t="s">
        <v>348</v>
      </c>
      <c r="R684" s="242" t="s">
        <v>247</v>
      </c>
      <c r="S684" s="119" t="s">
        <v>209</v>
      </c>
      <c r="T684" s="118" t="s">
        <v>3718</v>
      </c>
      <c r="U684" s="117" t="s">
        <v>207</v>
      </c>
      <c r="V684" s="115">
        <v>0</v>
      </c>
      <c r="W684" s="115">
        <v>0</v>
      </c>
      <c r="X684" s="115">
        <v>0</v>
      </c>
      <c r="Y684" s="115">
        <v>0</v>
      </c>
      <c r="Z684" s="115">
        <v>10809</v>
      </c>
      <c r="AA684" s="115">
        <v>0</v>
      </c>
      <c r="AB684" s="115">
        <v>0</v>
      </c>
      <c r="AC684" s="114" t="s">
        <v>207</v>
      </c>
    </row>
    <row r="685" spans="1:29" x14ac:dyDescent="0.25">
      <c r="A685" s="242" t="s">
        <v>3047</v>
      </c>
      <c r="B685" s="242" t="s">
        <v>3040</v>
      </c>
      <c r="C685" s="242" t="s">
        <v>229</v>
      </c>
      <c r="D685" s="242" t="s">
        <v>1254</v>
      </c>
      <c r="E685" s="243">
        <v>43647</v>
      </c>
      <c r="F685" s="243">
        <v>44012</v>
      </c>
      <c r="G685" s="242">
        <v>2020</v>
      </c>
      <c r="H685" s="116">
        <v>98567</v>
      </c>
      <c r="I685" s="116">
        <v>18961</v>
      </c>
      <c r="J685" s="244">
        <v>44173</v>
      </c>
      <c r="K685" s="245" t="s">
        <v>221</v>
      </c>
      <c r="L685" s="246" t="s">
        <v>207</v>
      </c>
      <c r="M685" s="243">
        <v>44012</v>
      </c>
      <c r="N685" s="242" t="s">
        <v>3039</v>
      </c>
      <c r="O685" s="242" t="s">
        <v>3038</v>
      </c>
      <c r="P685" s="242" t="s">
        <v>1272</v>
      </c>
      <c r="Q685" s="242" t="s">
        <v>211</v>
      </c>
      <c r="R685" s="242" t="s">
        <v>210</v>
      </c>
      <c r="S685" s="119" t="s">
        <v>209</v>
      </c>
      <c r="T685" s="118" t="s">
        <v>3037</v>
      </c>
      <c r="U685" s="115">
        <v>0</v>
      </c>
      <c r="V685" s="115">
        <v>0</v>
      </c>
      <c r="W685" s="115">
        <v>40000</v>
      </c>
      <c r="X685" s="115">
        <v>0</v>
      </c>
      <c r="Y685" s="115">
        <v>0</v>
      </c>
      <c r="Z685" s="115">
        <v>0</v>
      </c>
      <c r="AA685" s="115">
        <v>0</v>
      </c>
      <c r="AB685" s="115">
        <v>0</v>
      </c>
      <c r="AC685" s="114" t="s">
        <v>3046</v>
      </c>
    </row>
    <row r="686" spans="1:29" x14ac:dyDescent="0.25">
      <c r="A686" s="248" t="s">
        <v>2444</v>
      </c>
      <c r="B686" s="248" t="s">
        <v>2440</v>
      </c>
      <c r="C686" s="248" t="s">
        <v>217</v>
      </c>
      <c r="D686" s="248" t="s">
        <v>1254</v>
      </c>
      <c r="E686" s="249">
        <v>43344</v>
      </c>
      <c r="F686" s="249">
        <v>43708</v>
      </c>
      <c r="G686" s="248">
        <v>2019</v>
      </c>
      <c r="H686" s="116">
        <v>41346</v>
      </c>
      <c r="I686" s="117" t="s">
        <v>207</v>
      </c>
      <c r="J686" s="244">
        <v>44173</v>
      </c>
      <c r="K686" s="250" t="s">
        <v>215</v>
      </c>
      <c r="L686" s="244">
        <v>44481</v>
      </c>
      <c r="M686" s="249">
        <v>43708</v>
      </c>
      <c r="N686" s="248" t="s">
        <v>2439</v>
      </c>
      <c r="O686" s="248" t="s">
        <v>2438</v>
      </c>
      <c r="P686" s="248" t="s">
        <v>325</v>
      </c>
      <c r="Q686" s="242" t="s">
        <v>211</v>
      </c>
      <c r="R686" s="242" t="s">
        <v>210</v>
      </c>
      <c r="S686" s="119" t="s">
        <v>209</v>
      </c>
      <c r="T686" s="118" t="s">
        <v>2437</v>
      </c>
      <c r="U686" s="117" t="s">
        <v>207</v>
      </c>
      <c r="V686" s="115">
        <v>0</v>
      </c>
      <c r="W686" s="115">
        <v>0</v>
      </c>
      <c r="X686" s="115">
        <v>0</v>
      </c>
      <c r="Y686" s="115">
        <v>0</v>
      </c>
      <c r="Z686" s="115">
        <v>0</v>
      </c>
      <c r="AA686" s="115">
        <v>0</v>
      </c>
      <c r="AB686" s="115">
        <v>0</v>
      </c>
      <c r="AC686" s="114" t="s">
        <v>207</v>
      </c>
    </row>
    <row r="687" spans="1:29" x14ac:dyDescent="0.25">
      <c r="A687" s="242" t="s">
        <v>2383</v>
      </c>
      <c r="B687" s="242" t="s">
        <v>2379</v>
      </c>
      <c r="C687" s="242" t="s">
        <v>217</v>
      </c>
      <c r="D687" s="242" t="s">
        <v>1254</v>
      </c>
      <c r="E687" s="243">
        <v>43244</v>
      </c>
      <c r="F687" s="243">
        <v>43555</v>
      </c>
      <c r="G687" s="242">
        <v>2019</v>
      </c>
      <c r="H687" s="116">
        <v>6292</v>
      </c>
      <c r="I687" s="117" t="s">
        <v>207</v>
      </c>
      <c r="J687" s="244">
        <v>44173</v>
      </c>
      <c r="K687" s="245" t="s">
        <v>215</v>
      </c>
      <c r="L687" s="244">
        <v>44327</v>
      </c>
      <c r="M687" s="243">
        <v>43555</v>
      </c>
      <c r="N687" s="242" t="s">
        <v>2378</v>
      </c>
      <c r="O687" s="242" t="s">
        <v>1464</v>
      </c>
      <c r="P687" s="242" t="s">
        <v>267</v>
      </c>
      <c r="Q687" s="242" t="s">
        <v>279</v>
      </c>
      <c r="R687" s="242" t="s">
        <v>247</v>
      </c>
      <c r="S687" s="119" t="s">
        <v>209</v>
      </c>
      <c r="T687" s="118" t="s">
        <v>2377</v>
      </c>
      <c r="U687" s="117" t="s">
        <v>207</v>
      </c>
      <c r="V687" s="115">
        <v>0</v>
      </c>
      <c r="W687" s="115">
        <v>0</v>
      </c>
      <c r="X687" s="115">
        <v>0</v>
      </c>
      <c r="Y687" s="115">
        <v>0</v>
      </c>
      <c r="Z687" s="115">
        <v>6292</v>
      </c>
      <c r="AA687" s="115">
        <v>0</v>
      </c>
      <c r="AB687" s="115">
        <v>0</v>
      </c>
      <c r="AC687" s="114" t="s">
        <v>207</v>
      </c>
    </row>
    <row r="688" spans="1:29" x14ac:dyDescent="0.25">
      <c r="A688" s="242" t="s">
        <v>2220</v>
      </c>
      <c r="B688" s="242" t="s">
        <v>2216</v>
      </c>
      <c r="C688" s="242" t="s">
        <v>229</v>
      </c>
      <c r="D688" s="242" t="s">
        <v>1254</v>
      </c>
      <c r="E688" s="243">
        <v>43343</v>
      </c>
      <c r="F688" s="243">
        <v>43524</v>
      </c>
      <c r="G688" s="242">
        <v>2019</v>
      </c>
      <c r="H688" s="116">
        <v>3189698</v>
      </c>
      <c r="I688" s="117">
        <v>506240</v>
      </c>
      <c r="J688" s="246">
        <v>44173</v>
      </c>
      <c r="K688" s="245" t="s">
        <v>215</v>
      </c>
      <c r="L688" s="246">
        <v>44523</v>
      </c>
      <c r="M688" s="243">
        <v>43524</v>
      </c>
      <c r="N688" s="242" t="s">
        <v>2215</v>
      </c>
      <c r="O688" s="242" t="s">
        <v>2214</v>
      </c>
      <c r="P688" s="242" t="s">
        <v>1272</v>
      </c>
      <c r="Q688" s="242" t="s">
        <v>1141</v>
      </c>
      <c r="R688" s="242" t="s">
        <v>247</v>
      </c>
      <c r="S688" s="119" t="s">
        <v>209</v>
      </c>
      <c r="T688" s="118" t="s">
        <v>2213</v>
      </c>
      <c r="U688" s="115">
        <v>0</v>
      </c>
      <c r="V688" s="115">
        <v>0</v>
      </c>
      <c r="W688" s="115">
        <v>288</v>
      </c>
      <c r="X688" s="115">
        <v>0</v>
      </c>
      <c r="Y688" s="115">
        <v>0</v>
      </c>
      <c r="Z688" s="115">
        <v>1851850</v>
      </c>
      <c r="AA688" s="115">
        <v>155006</v>
      </c>
      <c r="AB688" s="115">
        <v>571875</v>
      </c>
      <c r="AC688" s="114" t="s">
        <v>2219</v>
      </c>
    </row>
    <row r="689" spans="1:29" x14ac:dyDescent="0.25">
      <c r="A689" s="242" t="s">
        <v>1884</v>
      </c>
      <c r="B689" s="242" t="s">
        <v>1883</v>
      </c>
      <c r="C689" s="242" t="s">
        <v>503</v>
      </c>
      <c r="D689" s="242" t="s">
        <v>1254</v>
      </c>
      <c r="E689" s="244">
        <v>44073</v>
      </c>
      <c r="F689" s="244">
        <v>44084</v>
      </c>
      <c r="G689" s="242">
        <v>2020</v>
      </c>
      <c r="H689" s="116">
        <v>80326</v>
      </c>
      <c r="I689" s="117" t="s">
        <v>207</v>
      </c>
      <c r="J689" s="244">
        <v>44173</v>
      </c>
      <c r="K689" s="245" t="s">
        <v>215</v>
      </c>
      <c r="L689" s="246">
        <v>44446</v>
      </c>
      <c r="M689" s="244">
        <v>44084</v>
      </c>
      <c r="N689" s="242" t="s">
        <v>1882</v>
      </c>
      <c r="O689" s="242" t="s">
        <v>1578</v>
      </c>
      <c r="P689" s="242" t="s">
        <v>267</v>
      </c>
      <c r="Q689" s="242" t="s">
        <v>500</v>
      </c>
      <c r="R689" s="242" t="s">
        <v>210</v>
      </c>
      <c r="S689" s="119" t="s">
        <v>209</v>
      </c>
      <c r="T689" s="118" t="s">
        <v>1881</v>
      </c>
      <c r="U689" s="117" t="s">
        <v>207</v>
      </c>
      <c r="V689" s="115">
        <v>0</v>
      </c>
      <c r="W689" s="115">
        <v>0</v>
      </c>
      <c r="X689" s="115">
        <v>0</v>
      </c>
      <c r="Y689" s="115">
        <v>0</v>
      </c>
      <c r="Z689" s="115">
        <v>0</v>
      </c>
      <c r="AA689" s="115">
        <v>30122</v>
      </c>
      <c r="AB689" s="115">
        <v>0</v>
      </c>
      <c r="AC689" s="114" t="s">
        <v>207</v>
      </c>
    </row>
    <row r="690" spans="1:29" x14ac:dyDescent="0.25">
      <c r="A690" s="242" t="s">
        <v>1311</v>
      </c>
      <c r="B690" s="242" t="s">
        <v>1310</v>
      </c>
      <c r="C690" s="242" t="s">
        <v>503</v>
      </c>
      <c r="D690" s="242" t="s">
        <v>1254</v>
      </c>
      <c r="E690" s="243">
        <v>44035</v>
      </c>
      <c r="F690" s="243">
        <v>44078</v>
      </c>
      <c r="G690" s="242">
        <v>2020</v>
      </c>
      <c r="H690" s="116">
        <v>78211</v>
      </c>
      <c r="I690" s="117" t="s">
        <v>207</v>
      </c>
      <c r="J690" s="244">
        <v>44173</v>
      </c>
      <c r="K690" s="245" t="s">
        <v>215</v>
      </c>
      <c r="L690" s="246">
        <v>44705</v>
      </c>
      <c r="M690" s="243">
        <v>44078</v>
      </c>
      <c r="N690" s="242" t="s">
        <v>1309</v>
      </c>
      <c r="O690" s="242" t="s">
        <v>613</v>
      </c>
      <c r="P690" s="242" t="s">
        <v>1258</v>
      </c>
      <c r="Q690" s="242" t="s">
        <v>500</v>
      </c>
      <c r="R690" s="242" t="s">
        <v>210</v>
      </c>
      <c r="S690" s="119" t="s">
        <v>209</v>
      </c>
      <c r="T690" s="118" t="s">
        <v>1308</v>
      </c>
      <c r="U690" s="117" t="s">
        <v>207</v>
      </c>
      <c r="V690" s="115">
        <v>0</v>
      </c>
      <c r="W690" s="115">
        <v>0</v>
      </c>
      <c r="X690" s="115">
        <v>0</v>
      </c>
      <c r="Y690" s="115">
        <v>0</v>
      </c>
      <c r="Z690" s="115">
        <v>1262</v>
      </c>
      <c r="AA690" s="115">
        <v>35069</v>
      </c>
      <c r="AB690" s="115">
        <v>0</v>
      </c>
      <c r="AC690" s="114" t="s">
        <v>207</v>
      </c>
    </row>
    <row r="691" spans="1:29" x14ac:dyDescent="0.25">
      <c r="A691" s="242" t="s">
        <v>3641</v>
      </c>
      <c r="B691" s="242" t="s">
        <v>3639</v>
      </c>
      <c r="C691" s="242" t="s">
        <v>217</v>
      </c>
      <c r="D691" s="242" t="s">
        <v>1254</v>
      </c>
      <c r="E691" s="243">
        <v>42948</v>
      </c>
      <c r="F691" s="243">
        <v>43312</v>
      </c>
      <c r="G691" s="242">
        <v>2018</v>
      </c>
      <c r="H691" s="116">
        <v>11565</v>
      </c>
      <c r="I691" s="117" t="s">
        <v>207</v>
      </c>
      <c r="J691" s="244">
        <v>44158</v>
      </c>
      <c r="K691" s="245" t="s">
        <v>221</v>
      </c>
      <c r="L691" s="246" t="s">
        <v>207</v>
      </c>
      <c r="M691" s="243">
        <v>43312</v>
      </c>
      <c r="N691" s="242" t="s">
        <v>641</v>
      </c>
      <c r="O691" s="242" t="s">
        <v>641</v>
      </c>
      <c r="P691" s="242" t="s">
        <v>220</v>
      </c>
      <c r="Q691" s="242" t="s">
        <v>332</v>
      </c>
      <c r="R691" s="242" t="s">
        <v>247</v>
      </c>
      <c r="S691" s="119" t="s">
        <v>209</v>
      </c>
      <c r="T691" s="118" t="s">
        <v>3638</v>
      </c>
      <c r="U691" s="117" t="s">
        <v>207</v>
      </c>
      <c r="V691" s="115">
        <v>0</v>
      </c>
      <c r="W691" s="115">
        <v>0</v>
      </c>
      <c r="X691" s="115">
        <v>0</v>
      </c>
      <c r="Y691" s="115">
        <v>0</v>
      </c>
      <c r="Z691" s="115">
        <v>3805</v>
      </c>
      <c r="AA691" s="115">
        <v>1240</v>
      </c>
      <c r="AB691" s="115">
        <v>6520</v>
      </c>
      <c r="AC691" s="114" t="s">
        <v>207</v>
      </c>
    </row>
    <row r="692" spans="1:29" x14ac:dyDescent="0.25">
      <c r="A692" s="242" t="s">
        <v>3640</v>
      </c>
      <c r="B692" s="242" t="s">
        <v>3639</v>
      </c>
      <c r="C692" s="242" t="s">
        <v>217</v>
      </c>
      <c r="D692" s="242" t="s">
        <v>1254</v>
      </c>
      <c r="E692" s="243">
        <v>43313</v>
      </c>
      <c r="F692" s="243">
        <v>43449</v>
      </c>
      <c r="G692" s="242">
        <v>2018</v>
      </c>
      <c r="H692" s="116">
        <v>5307</v>
      </c>
      <c r="I692" s="117" t="s">
        <v>207</v>
      </c>
      <c r="J692" s="244">
        <v>44158</v>
      </c>
      <c r="K692" s="245" t="s">
        <v>221</v>
      </c>
      <c r="L692" s="246" t="s">
        <v>207</v>
      </c>
      <c r="M692" s="243">
        <v>43449</v>
      </c>
      <c r="N692" s="242" t="s">
        <v>641</v>
      </c>
      <c r="O692" s="242" t="s">
        <v>641</v>
      </c>
      <c r="P692" s="242" t="s">
        <v>220</v>
      </c>
      <c r="Q692" s="242" t="s">
        <v>332</v>
      </c>
      <c r="R692" s="242" t="s">
        <v>247</v>
      </c>
      <c r="S692" s="119" t="s">
        <v>209</v>
      </c>
      <c r="T692" s="118" t="s">
        <v>3638</v>
      </c>
      <c r="U692" s="117" t="s">
        <v>207</v>
      </c>
      <c r="V692" s="115">
        <v>0</v>
      </c>
      <c r="W692" s="115">
        <v>0</v>
      </c>
      <c r="X692" s="115">
        <v>0</v>
      </c>
      <c r="Y692" s="115">
        <v>0</v>
      </c>
      <c r="Z692" s="115">
        <v>5288</v>
      </c>
      <c r="AA692" s="115">
        <v>19</v>
      </c>
      <c r="AB692" s="115">
        <v>0</v>
      </c>
      <c r="AC692" s="114" t="s">
        <v>207</v>
      </c>
    </row>
    <row r="693" spans="1:29" x14ac:dyDescent="0.25">
      <c r="A693" s="242" t="s">
        <v>2684</v>
      </c>
      <c r="B693" s="242" t="s">
        <v>2683</v>
      </c>
      <c r="C693" s="242" t="s">
        <v>217</v>
      </c>
      <c r="D693" s="242" t="s">
        <v>1254</v>
      </c>
      <c r="E693" s="243">
        <v>43785</v>
      </c>
      <c r="F693" s="243">
        <v>43909</v>
      </c>
      <c r="G693" s="242">
        <v>2020</v>
      </c>
      <c r="H693" s="116">
        <v>1685</v>
      </c>
      <c r="I693" s="117" t="s">
        <v>207</v>
      </c>
      <c r="J693" s="244">
        <v>44158</v>
      </c>
      <c r="K693" s="245" t="s">
        <v>221</v>
      </c>
      <c r="L693" s="246" t="s">
        <v>207</v>
      </c>
      <c r="M693" s="243">
        <v>43909</v>
      </c>
      <c r="N693" s="242" t="s">
        <v>2682</v>
      </c>
      <c r="O693" s="242" t="s">
        <v>2681</v>
      </c>
      <c r="P693" s="242" t="s">
        <v>1610</v>
      </c>
      <c r="Q693" s="242" t="s">
        <v>279</v>
      </c>
      <c r="R693" s="242" t="s">
        <v>247</v>
      </c>
      <c r="S693" s="119" t="s">
        <v>209</v>
      </c>
      <c r="T693" s="118" t="s">
        <v>2680</v>
      </c>
      <c r="U693" s="117" t="s">
        <v>207</v>
      </c>
      <c r="V693" s="115">
        <v>0</v>
      </c>
      <c r="W693" s="115">
        <v>0</v>
      </c>
      <c r="X693" s="115">
        <v>0</v>
      </c>
      <c r="Y693" s="115">
        <v>0</v>
      </c>
      <c r="Z693" s="115">
        <v>0</v>
      </c>
      <c r="AA693" s="115">
        <v>0</v>
      </c>
      <c r="AB693" s="115">
        <v>1685</v>
      </c>
      <c r="AC693" s="114" t="s">
        <v>207</v>
      </c>
    </row>
    <row r="694" spans="1:29" x14ac:dyDescent="0.25">
      <c r="A694" s="242" t="s">
        <v>2559</v>
      </c>
      <c r="B694" s="242" t="s">
        <v>2558</v>
      </c>
      <c r="C694" s="242" t="s">
        <v>217</v>
      </c>
      <c r="D694" s="242" t="s">
        <v>1254</v>
      </c>
      <c r="E694" s="243">
        <v>43405</v>
      </c>
      <c r="F694" s="243">
        <v>43769</v>
      </c>
      <c r="G694" s="242">
        <v>2019</v>
      </c>
      <c r="H694" s="116">
        <v>2842</v>
      </c>
      <c r="I694" s="117" t="s">
        <v>207</v>
      </c>
      <c r="J694" s="244">
        <v>44158</v>
      </c>
      <c r="K694" s="245" t="s">
        <v>221</v>
      </c>
      <c r="L694" s="246" t="s">
        <v>207</v>
      </c>
      <c r="M694" s="243">
        <v>43769</v>
      </c>
      <c r="N694" s="242" t="s">
        <v>2557</v>
      </c>
      <c r="O694" s="242" t="s">
        <v>2556</v>
      </c>
      <c r="P694" s="242" t="s">
        <v>1258</v>
      </c>
      <c r="Q694" s="242" t="s">
        <v>211</v>
      </c>
      <c r="R694" s="242" t="s">
        <v>210</v>
      </c>
      <c r="S694" s="119" t="s">
        <v>209</v>
      </c>
      <c r="T694" s="118" t="s">
        <v>2555</v>
      </c>
      <c r="U694" s="117" t="s">
        <v>207</v>
      </c>
      <c r="V694" s="115">
        <v>0</v>
      </c>
      <c r="W694" s="115">
        <v>0</v>
      </c>
      <c r="X694" s="115">
        <v>0</v>
      </c>
      <c r="Y694" s="115">
        <v>0</v>
      </c>
      <c r="Z694" s="115">
        <v>2842</v>
      </c>
      <c r="AA694" s="115">
        <v>0</v>
      </c>
      <c r="AB694" s="115">
        <v>0</v>
      </c>
      <c r="AC694" s="114" t="s">
        <v>207</v>
      </c>
    </row>
    <row r="695" spans="1:29" x14ac:dyDescent="0.25">
      <c r="A695" s="242" t="s">
        <v>2041</v>
      </c>
      <c r="B695" s="242" t="s">
        <v>2035</v>
      </c>
      <c r="C695" s="242" t="s">
        <v>258</v>
      </c>
      <c r="D695" s="242" t="s">
        <v>1254</v>
      </c>
      <c r="E695" s="244">
        <v>43621</v>
      </c>
      <c r="F695" s="244">
        <v>43830</v>
      </c>
      <c r="G695" s="242">
        <v>2019</v>
      </c>
      <c r="H695" s="116">
        <v>36033</v>
      </c>
      <c r="I695" s="117" t="s">
        <v>207</v>
      </c>
      <c r="J695" s="244">
        <v>44158</v>
      </c>
      <c r="K695" s="245" t="s">
        <v>215</v>
      </c>
      <c r="L695" s="244">
        <v>44495</v>
      </c>
      <c r="M695" s="244">
        <v>43830</v>
      </c>
      <c r="N695" s="242" t="s">
        <v>2039</v>
      </c>
      <c r="O695" s="242" t="s">
        <v>1565</v>
      </c>
      <c r="P695" s="242" t="s">
        <v>267</v>
      </c>
      <c r="Q695" s="242" t="s">
        <v>461</v>
      </c>
      <c r="R695" s="242" t="s">
        <v>247</v>
      </c>
      <c r="S695" s="119" t="s">
        <v>209</v>
      </c>
      <c r="T695" s="118" t="s">
        <v>2033</v>
      </c>
      <c r="U695" s="117" t="s">
        <v>207</v>
      </c>
      <c r="V695" s="115">
        <v>0</v>
      </c>
      <c r="W695" s="115">
        <v>0</v>
      </c>
      <c r="X695" s="115">
        <v>0</v>
      </c>
      <c r="Y695" s="115">
        <v>0</v>
      </c>
      <c r="Z695" s="115">
        <v>34327</v>
      </c>
      <c r="AA695" s="115">
        <v>0</v>
      </c>
      <c r="AB695" s="115">
        <v>0</v>
      </c>
      <c r="AC695" s="114" t="s">
        <v>207</v>
      </c>
    </row>
    <row r="696" spans="1:29" x14ac:dyDescent="0.25">
      <c r="A696" s="242" t="s">
        <v>1901</v>
      </c>
      <c r="B696" s="242" t="s">
        <v>1900</v>
      </c>
      <c r="C696" s="242" t="s">
        <v>503</v>
      </c>
      <c r="D696" s="242" t="s">
        <v>1254</v>
      </c>
      <c r="E696" s="244">
        <v>44044</v>
      </c>
      <c r="F696" s="244">
        <v>44046</v>
      </c>
      <c r="G696" s="242">
        <v>2020</v>
      </c>
      <c r="H696" s="116">
        <v>101273</v>
      </c>
      <c r="I696" s="117" t="s">
        <v>207</v>
      </c>
      <c r="J696" s="244">
        <v>44158</v>
      </c>
      <c r="K696" s="245" t="s">
        <v>215</v>
      </c>
      <c r="L696" s="246">
        <v>44446</v>
      </c>
      <c r="M696" s="244">
        <v>44046</v>
      </c>
      <c r="N696" s="242" t="s">
        <v>1899</v>
      </c>
      <c r="O696" s="242" t="s">
        <v>1578</v>
      </c>
      <c r="P696" s="242" t="s">
        <v>267</v>
      </c>
      <c r="Q696" s="242" t="s">
        <v>500</v>
      </c>
      <c r="R696" s="242" t="s">
        <v>210</v>
      </c>
      <c r="S696" s="119" t="s">
        <v>209</v>
      </c>
      <c r="T696" s="118" t="s">
        <v>1898</v>
      </c>
      <c r="U696" s="117" t="s">
        <v>207</v>
      </c>
      <c r="V696" s="115">
        <v>0</v>
      </c>
      <c r="W696" s="115">
        <v>0</v>
      </c>
      <c r="X696" s="115">
        <v>0</v>
      </c>
      <c r="Y696" s="115">
        <v>0</v>
      </c>
      <c r="Z696" s="115">
        <v>0</v>
      </c>
      <c r="AA696" s="115">
        <v>0</v>
      </c>
      <c r="AB696" s="115">
        <v>0</v>
      </c>
      <c r="AC696" s="114" t="s">
        <v>207</v>
      </c>
    </row>
    <row r="697" spans="1:29" x14ac:dyDescent="0.25">
      <c r="A697" s="242" t="s">
        <v>2961</v>
      </c>
      <c r="B697" s="242" t="s">
        <v>2960</v>
      </c>
      <c r="C697" s="242" t="s">
        <v>229</v>
      </c>
      <c r="D697" s="242" t="s">
        <v>1254</v>
      </c>
      <c r="E697" s="243">
        <v>42306</v>
      </c>
      <c r="F697" s="243">
        <v>42958</v>
      </c>
      <c r="G697" s="242">
        <v>2017</v>
      </c>
      <c r="H697" s="116">
        <v>463017</v>
      </c>
      <c r="I697" s="116">
        <v>89085</v>
      </c>
      <c r="J697" s="244">
        <v>44144</v>
      </c>
      <c r="K697" s="245" t="s">
        <v>221</v>
      </c>
      <c r="L697" s="246" t="s">
        <v>207</v>
      </c>
      <c r="M697" s="243">
        <v>42958</v>
      </c>
      <c r="N697" s="242" t="s">
        <v>2959</v>
      </c>
      <c r="O697" s="242" t="s">
        <v>2958</v>
      </c>
      <c r="P697" s="242" t="s">
        <v>255</v>
      </c>
      <c r="Q697" s="242" t="s">
        <v>305</v>
      </c>
      <c r="R697" s="242" t="s">
        <v>247</v>
      </c>
      <c r="S697" s="119" t="s">
        <v>209</v>
      </c>
      <c r="T697" s="118" t="s">
        <v>2957</v>
      </c>
      <c r="U697" s="115">
        <v>0</v>
      </c>
      <c r="V697" s="115">
        <v>0</v>
      </c>
      <c r="W697" s="115">
        <v>0</v>
      </c>
      <c r="X697" s="115">
        <v>0</v>
      </c>
      <c r="Y697" s="115">
        <v>0</v>
      </c>
      <c r="Z697" s="115">
        <v>373932</v>
      </c>
      <c r="AA697" s="115">
        <v>0</v>
      </c>
      <c r="AB697" s="115">
        <v>0</v>
      </c>
      <c r="AC697" s="114" t="s">
        <v>207</v>
      </c>
    </row>
    <row r="698" spans="1:29" x14ac:dyDescent="0.25">
      <c r="A698" s="242" t="s">
        <v>2300</v>
      </c>
      <c r="B698" s="242" t="s">
        <v>2296</v>
      </c>
      <c r="C698" s="242" t="s">
        <v>217</v>
      </c>
      <c r="D698" s="242" t="s">
        <v>1254</v>
      </c>
      <c r="E698" s="243">
        <v>42979</v>
      </c>
      <c r="F698" s="243">
        <v>43708</v>
      </c>
      <c r="G698" s="242">
        <v>2019</v>
      </c>
      <c r="H698" s="116">
        <v>33561</v>
      </c>
      <c r="I698" s="117" t="s">
        <v>207</v>
      </c>
      <c r="J698" s="244">
        <v>44144</v>
      </c>
      <c r="K698" s="245" t="s">
        <v>215</v>
      </c>
      <c r="L698" s="244">
        <v>44908</v>
      </c>
      <c r="M698" s="243">
        <v>43708</v>
      </c>
      <c r="N698" s="242" t="s">
        <v>2295</v>
      </c>
      <c r="O698" s="242" t="s">
        <v>2294</v>
      </c>
      <c r="P698" s="242" t="s">
        <v>325</v>
      </c>
      <c r="Q698" s="242" t="s">
        <v>211</v>
      </c>
      <c r="R698" s="242" t="s">
        <v>210</v>
      </c>
      <c r="S698" s="119" t="s">
        <v>209</v>
      </c>
      <c r="T698" s="118" t="s">
        <v>2293</v>
      </c>
      <c r="U698" s="117" t="s">
        <v>207</v>
      </c>
      <c r="V698" s="115">
        <v>0</v>
      </c>
      <c r="W698" s="115">
        <v>0</v>
      </c>
      <c r="X698" s="115">
        <v>0</v>
      </c>
      <c r="Y698" s="115">
        <v>0</v>
      </c>
      <c r="Z698" s="115">
        <v>0</v>
      </c>
      <c r="AA698" s="115">
        <v>0</v>
      </c>
      <c r="AB698" s="115">
        <v>0</v>
      </c>
      <c r="AC698" s="114" t="s">
        <v>207</v>
      </c>
    </row>
    <row r="699" spans="1:29" x14ac:dyDescent="0.25">
      <c r="A699" s="242" t="s">
        <v>2270</v>
      </c>
      <c r="B699" s="242" t="s">
        <v>2267</v>
      </c>
      <c r="C699" s="242" t="s">
        <v>217</v>
      </c>
      <c r="D699" s="242" t="s">
        <v>1254</v>
      </c>
      <c r="E699" s="243">
        <v>43617</v>
      </c>
      <c r="F699" s="243">
        <v>43982</v>
      </c>
      <c r="G699" s="242">
        <v>2020</v>
      </c>
      <c r="H699" s="116">
        <v>23301</v>
      </c>
      <c r="I699" s="117" t="s">
        <v>207</v>
      </c>
      <c r="J699" s="244">
        <v>44144</v>
      </c>
      <c r="K699" s="245" t="s">
        <v>215</v>
      </c>
      <c r="L699" s="244">
        <v>44523</v>
      </c>
      <c r="M699" s="243">
        <v>43982</v>
      </c>
      <c r="N699" s="242" t="s">
        <v>2266</v>
      </c>
      <c r="O699" s="242" t="s">
        <v>2265</v>
      </c>
      <c r="P699" s="242" t="s">
        <v>220</v>
      </c>
      <c r="Q699" s="242" t="s">
        <v>279</v>
      </c>
      <c r="R699" s="242" t="s">
        <v>247</v>
      </c>
      <c r="S699" s="119" t="s">
        <v>209</v>
      </c>
      <c r="T699" s="118" t="s">
        <v>2264</v>
      </c>
      <c r="U699" s="117" t="s">
        <v>207</v>
      </c>
      <c r="V699" s="115">
        <v>0</v>
      </c>
      <c r="W699" s="115">
        <v>0</v>
      </c>
      <c r="X699" s="115">
        <v>0</v>
      </c>
      <c r="Y699" s="115">
        <v>0</v>
      </c>
      <c r="Z699" s="115">
        <v>0</v>
      </c>
      <c r="AA699" s="115">
        <v>0</v>
      </c>
      <c r="AB699" s="115">
        <v>4810</v>
      </c>
      <c r="AC699" s="114" t="s">
        <v>207</v>
      </c>
    </row>
    <row r="700" spans="1:29" x14ac:dyDescent="0.25">
      <c r="A700" s="242" t="s">
        <v>1921</v>
      </c>
      <c r="B700" s="242" t="s">
        <v>1920</v>
      </c>
      <c r="C700" s="242" t="s">
        <v>503</v>
      </c>
      <c r="D700" s="242" t="s">
        <v>1254</v>
      </c>
      <c r="E700" s="244">
        <v>43994</v>
      </c>
      <c r="F700" s="244">
        <v>44009</v>
      </c>
      <c r="G700" s="242">
        <v>2020</v>
      </c>
      <c r="H700" s="116">
        <v>59364</v>
      </c>
      <c r="I700" s="117" t="s">
        <v>207</v>
      </c>
      <c r="J700" s="244">
        <v>44144</v>
      </c>
      <c r="K700" s="245" t="s">
        <v>221</v>
      </c>
      <c r="L700" s="246" t="s">
        <v>207</v>
      </c>
      <c r="M700" s="244">
        <v>44009</v>
      </c>
      <c r="N700" s="242" t="s">
        <v>1919</v>
      </c>
      <c r="O700" s="242" t="s">
        <v>1386</v>
      </c>
      <c r="P700" s="242" t="s">
        <v>267</v>
      </c>
      <c r="Q700" s="242" t="s">
        <v>500</v>
      </c>
      <c r="R700" s="242" t="s">
        <v>210</v>
      </c>
      <c r="S700" s="119" t="s">
        <v>209</v>
      </c>
      <c r="T700" s="118" t="s">
        <v>1918</v>
      </c>
      <c r="U700" s="117" t="s">
        <v>207</v>
      </c>
      <c r="V700" s="115">
        <v>0</v>
      </c>
      <c r="W700" s="115">
        <v>0</v>
      </c>
      <c r="X700" s="115">
        <v>0</v>
      </c>
      <c r="Y700" s="115">
        <v>0</v>
      </c>
      <c r="Z700" s="115">
        <v>0</v>
      </c>
      <c r="AA700" s="115">
        <v>48053</v>
      </c>
      <c r="AB700" s="115">
        <v>0</v>
      </c>
      <c r="AC700" s="114" t="s">
        <v>207</v>
      </c>
    </row>
    <row r="701" spans="1:29" x14ac:dyDescent="0.25">
      <c r="A701" s="242" t="s">
        <v>1507</v>
      </c>
      <c r="B701" s="242" t="s">
        <v>1506</v>
      </c>
      <c r="C701" s="242" t="s">
        <v>229</v>
      </c>
      <c r="D701" s="242" t="s">
        <v>1254</v>
      </c>
      <c r="E701" s="243">
        <v>43571</v>
      </c>
      <c r="F701" s="243">
        <v>43936</v>
      </c>
      <c r="G701" s="242">
        <v>2020</v>
      </c>
      <c r="H701" s="116">
        <v>64158</v>
      </c>
      <c r="I701" s="117">
        <v>5589</v>
      </c>
      <c r="J701" s="244">
        <v>44144</v>
      </c>
      <c r="K701" s="245" t="s">
        <v>221</v>
      </c>
      <c r="L701" s="246" t="s">
        <v>207</v>
      </c>
      <c r="M701" s="243">
        <v>43936</v>
      </c>
      <c r="N701" s="242" t="s">
        <v>1505</v>
      </c>
      <c r="O701" s="242" t="s">
        <v>1504</v>
      </c>
      <c r="P701" s="242" t="s">
        <v>1503</v>
      </c>
      <c r="Q701" s="242" t="s">
        <v>248</v>
      </c>
      <c r="R701" s="242" t="s">
        <v>210</v>
      </c>
      <c r="S701" s="124" t="s">
        <v>1502</v>
      </c>
      <c r="T701" s="118" t="s">
        <v>1501</v>
      </c>
      <c r="U701" s="115">
        <v>0</v>
      </c>
      <c r="V701" s="115">
        <v>0</v>
      </c>
      <c r="W701" s="115">
        <v>0</v>
      </c>
      <c r="X701" s="115">
        <v>0</v>
      </c>
      <c r="Y701" s="115">
        <v>0</v>
      </c>
      <c r="Z701" s="115">
        <v>0</v>
      </c>
      <c r="AA701" s="115">
        <v>5857</v>
      </c>
      <c r="AB701" s="115">
        <v>0</v>
      </c>
      <c r="AC701" s="114" t="s">
        <v>207</v>
      </c>
    </row>
    <row r="702" spans="1:29" x14ac:dyDescent="0.25">
      <c r="A702" s="242" t="s">
        <v>1499</v>
      </c>
      <c r="B702" s="242" t="s">
        <v>1496</v>
      </c>
      <c r="C702" s="242" t="s">
        <v>217</v>
      </c>
      <c r="D702" s="242" t="s">
        <v>1254</v>
      </c>
      <c r="E702" s="243">
        <v>43556</v>
      </c>
      <c r="F702" s="243">
        <v>43921</v>
      </c>
      <c r="G702" s="242">
        <v>2020</v>
      </c>
      <c r="H702" s="116">
        <v>24654</v>
      </c>
      <c r="I702" s="117" t="s">
        <v>207</v>
      </c>
      <c r="J702" s="244">
        <v>44144</v>
      </c>
      <c r="K702" s="245" t="s">
        <v>215</v>
      </c>
      <c r="L702" s="244">
        <v>45041</v>
      </c>
      <c r="M702" s="243">
        <v>43921</v>
      </c>
      <c r="N702" s="242" t="s">
        <v>1495</v>
      </c>
      <c r="O702" s="242" t="s">
        <v>1494</v>
      </c>
      <c r="P702" s="242" t="s">
        <v>1258</v>
      </c>
      <c r="Q702" s="242" t="s">
        <v>211</v>
      </c>
      <c r="R702" s="242" t="s">
        <v>210</v>
      </c>
      <c r="S702" s="119" t="s">
        <v>209</v>
      </c>
      <c r="T702" s="118" t="s">
        <v>1493</v>
      </c>
      <c r="U702" s="117" t="s">
        <v>207</v>
      </c>
      <c r="V702" s="115">
        <v>0</v>
      </c>
      <c r="W702" s="115">
        <v>0</v>
      </c>
      <c r="X702" s="115">
        <v>0</v>
      </c>
      <c r="Y702" s="115">
        <v>0</v>
      </c>
      <c r="Z702" s="115">
        <v>0</v>
      </c>
      <c r="AA702" s="115">
        <v>0</v>
      </c>
      <c r="AB702" s="115">
        <v>0</v>
      </c>
      <c r="AC702" s="114" t="s">
        <v>207</v>
      </c>
    </row>
    <row r="703" spans="1:29" x14ac:dyDescent="0.25">
      <c r="A703" s="242" t="s">
        <v>1491</v>
      </c>
      <c r="B703" s="242" t="s">
        <v>1488</v>
      </c>
      <c r="C703" s="242" t="s">
        <v>217</v>
      </c>
      <c r="D703" s="242" t="s">
        <v>1254</v>
      </c>
      <c r="E703" s="243">
        <v>43556</v>
      </c>
      <c r="F703" s="243">
        <v>43921</v>
      </c>
      <c r="G703" s="242">
        <v>2020</v>
      </c>
      <c r="H703" s="116">
        <v>16994</v>
      </c>
      <c r="I703" s="117" t="s">
        <v>207</v>
      </c>
      <c r="J703" s="244">
        <v>44144</v>
      </c>
      <c r="K703" s="245" t="s">
        <v>215</v>
      </c>
      <c r="L703" s="244">
        <v>44495</v>
      </c>
      <c r="M703" s="243">
        <v>43921</v>
      </c>
      <c r="N703" s="242" t="s">
        <v>1487</v>
      </c>
      <c r="O703" s="242" t="s">
        <v>1486</v>
      </c>
      <c r="P703" s="242" t="s">
        <v>325</v>
      </c>
      <c r="Q703" s="242" t="s">
        <v>211</v>
      </c>
      <c r="R703" s="242" t="s">
        <v>210</v>
      </c>
      <c r="S703" s="119" t="s">
        <v>209</v>
      </c>
      <c r="T703" s="118" t="s">
        <v>1485</v>
      </c>
      <c r="U703" s="117" t="s">
        <v>207</v>
      </c>
      <c r="V703" s="115">
        <v>0</v>
      </c>
      <c r="W703" s="115">
        <v>0</v>
      </c>
      <c r="X703" s="115">
        <v>0</v>
      </c>
      <c r="Y703" s="115">
        <v>0</v>
      </c>
      <c r="Z703" s="115">
        <v>0</v>
      </c>
      <c r="AA703" s="115">
        <v>16994</v>
      </c>
      <c r="AB703" s="115">
        <v>0</v>
      </c>
      <c r="AC703" s="114" t="s">
        <v>207</v>
      </c>
    </row>
    <row r="704" spans="1:29" x14ac:dyDescent="0.25">
      <c r="A704" s="242" t="s">
        <v>1384</v>
      </c>
      <c r="B704" s="242" t="s">
        <v>1383</v>
      </c>
      <c r="C704" s="242" t="s">
        <v>229</v>
      </c>
      <c r="D704" s="242" t="s">
        <v>1254</v>
      </c>
      <c r="E704" s="244">
        <v>43343</v>
      </c>
      <c r="F704" s="244">
        <v>43646</v>
      </c>
      <c r="G704" s="242">
        <v>2019</v>
      </c>
      <c r="H704" s="116">
        <v>472013</v>
      </c>
      <c r="I704" s="117">
        <v>74914</v>
      </c>
      <c r="J704" s="244">
        <v>44144</v>
      </c>
      <c r="K704" s="245" t="s">
        <v>221</v>
      </c>
      <c r="L704" s="246" t="s">
        <v>207</v>
      </c>
      <c r="M704" s="244">
        <v>43646</v>
      </c>
      <c r="N704" s="242" t="s">
        <v>1382</v>
      </c>
      <c r="O704" s="242" t="s">
        <v>1381</v>
      </c>
      <c r="P704" s="242" t="s">
        <v>255</v>
      </c>
      <c r="Q704" s="242" t="s">
        <v>211</v>
      </c>
      <c r="R704" s="242" t="s">
        <v>210</v>
      </c>
      <c r="S704" s="119" t="s">
        <v>209</v>
      </c>
      <c r="T704" s="118" t="s">
        <v>1380</v>
      </c>
      <c r="U704" s="115">
        <v>0</v>
      </c>
      <c r="V704" s="115">
        <v>0</v>
      </c>
      <c r="W704" s="115">
        <v>0</v>
      </c>
      <c r="X704" s="115">
        <v>0</v>
      </c>
      <c r="Y704" s="115">
        <v>0</v>
      </c>
      <c r="Z704" s="115">
        <v>0</v>
      </c>
      <c r="AA704" s="115">
        <v>361308</v>
      </c>
      <c r="AB704" s="115">
        <v>0</v>
      </c>
      <c r="AC704" s="114" t="s">
        <v>207</v>
      </c>
    </row>
    <row r="705" spans="1:29" x14ac:dyDescent="0.25">
      <c r="A705" s="242" t="s">
        <v>3899</v>
      </c>
      <c r="B705" s="242" t="s">
        <v>3895</v>
      </c>
      <c r="C705" s="242" t="s">
        <v>258</v>
      </c>
      <c r="D705" s="242" t="s">
        <v>1254</v>
      </c>
      <c r="E705" s="243">
        <v>43466</v>
      </c>
      <c r="F705" s="243">
        <v>43830</v>
      </c>
      <c r="G705" s="242">
        <v>2019</v>
      </c>
      <c r="H705" s="116">
        <v>127576</v>
      </c>
      <c r="I705" s="117" t="s">
        <v>207</v>
      </c>
      <c r="J705" s="244">
        <v>44131</v>
      </c>
      <c r="K705" s="245" t="s">
        <v>215</v>
      </c>
      <c r="L705" s="244">
        <v>44523</v>
      </c>
      <c r="M705" s="243">
        <v>43830</v>
      </c>
      <c r="N705" s="242" t="s">
        <v>3894</v>
      </c>
      <c r="O705" s="242" t="s">
        <v>1565</v>
      </c>
      <c r="P705" s="242" t="s">
        <v>267</v>
      </c>
      <c r="Q705" s="242" t="s">
        <v>461</v>
      </c>
      <c r="R705" s="242" t="s">
        <v>247</v>
      </c>
      <c r="S705" s="119" t="s">
        <v>209</v>
      </c>
      <c r="T705" s="118" t="s">
        <v>3893</v>
      </c>
      <c r="U705" s="117" t="s">
        <v>207</v>
      </c>
      <c r="V705" s="115">
        <v>0</v>
      </c>
      <c r="W705" s="115">
        <v>0</v>
      </c>
      <c r="X705" s="115">
        <v>0</v>
      </c>
      <c r="Y705" s="115">
        <v>0</v>
      </c>
      <c r="Z705" s="115">
        <v>40576</v>
      </c>
      <c r="AA705" s="115">
        <v>86117</v>
      </c>
      <c r="AB705" s="115">
        <v>0</v>
      </c>
      <c r="AC705" s="114" t="s">
        <v>207</v>
      </c>
    </row>
    <row r="706" spans="1:29" x14ac:dyDescent="0.25">
      <c r="A706" s="242" t="s">
        <v>2994</v>
      </c>
      <c r="B706" s="242" t="s">
        <v>2992</v>
      </c>
      <c r="C706" s="242" t="s">
        <v>229</v>
      </c>
      <c r="D706" s="242" t="s">
        <v>1254</v>
      </c>
      <c r="E706" s="243">
        <v>43599</v>
      </c>
      <c r="F706" s="243">
        <v>43964</v>
      </c>
      <c r="G706" s="242">
        <v>2020</v>
      </c>
      <c r="H706" s="116">
        <v>40321</v>
      </c>
      <c r="I706" s="116">
        <v>4986</v>
      </c>
      <c r="J706" s="244">
        <v>44131</v>
      </c>
      <c r="K706" s="245" t="s">
        <v>221</v>
      </c>
      <c r="L706" s="246" t="s">
        <v>207</v>
      </c>
      <c r="M706" s="243">
        <v>43964</v>
      </c>
      <c r="N706" s="242" t="s">
        <v>2991</v>
      </c>
      <c r="O706" s="242" t="s">
        <v>2990</v>
      </c>
      <c r="P706" s="242" t="s">
        <v>1272</v>
      </c>
      <c r="Q706" s="242" t="s">
        <v>2989</v>
      </c>
      <c r="R706" s="242" t="s">
        <v>247</v>
      </c>
      <c r="S706" s="119" t="s">
        <v>209</v>
      </c>
      <c r="T706" s="118" t="s">
        <v>2988</v>
      </c>
      <c r="U706" s="115">
        <v>0</v>
      </c>
      <c r="V706" s="115">
        <v>0</v>
      </c>
      <c r="W706" s="115">
        <v>0</v>
      </c>
      <c r="X706" s="115">
        <v>0</v>
      </c>
      <c r="Y706" s="115">
        <v>0</v>
      </c>
      <c r="Z706" s="115">
        <v>35335</v>
      </c>
      <c r="AA706" s="115">
        <v>0</v>
      </c>
      <c r="AB706" s="115">
        <v>0</v>
      </c>
      <c r="AC706" s="114" t="s">
        <v>207</v>
      </c>
    </row>
    <row r="707" spans="1:29" x14ac:dyDescent="0.25">
      <c r="A707" s="242" t="s">
        <v>2288</v>
      </c>
      <c r="B707" s="242" t="s">
        <v>2287</v>
      </c>
      <c r="C707" s="242" t="s">
        <v>217</v>
      </c>
      <c r="D707" s="242" t="s">
        <v>1254</v>
      </c>
      <c r="E707" s="243">
        <v>43435</v>
      </c>
      <c r="F707" s="243">
        <v>43921</v>
      </c>
      <c r="G707" s="242">
        <v>2020</v>
      </c>
      <c r="H707" s="116">
        <v>14632</v>
      </c>
      <c r="I707" s="117" t="s">
        <v>207</v>
      </c>
      <c r="J707" s="244">
        <v>44131</v>
      </c>
      <c r="K707" s="245" t="s">
        <v>221</v>
      </c>
      <c r="L707" s="246" t="s">
        <v>207</v>
      </c>
      <c r="M707" s="243">
        <v>43921</v>
      </c>
      <c r="N707" s="242" t="s">
        <v>2286</v>
      </c>
      <c r="O707" s="242" t="s">
        <v>2285</v>
      </c>
      <c r="P707" s="242" t="s">
        <v>1610</v>
      </c>
      <c r="Q707" s="242" t="s">
        <v>279</v>
      </c>
      <c r="R707" s="242" t="s">
        <v>247</v>
      </c>
      <c r="S707" s="119" t="s">
        <v>209</v>
      </c>
      <c r="T707" s="118" t="s">
        <v>2284</v>
      </c>
      <c r="U707" s="117" t="s">
        <v>207</v>
      </c>
      <c r="V707" s="115">
        <v>0</v>
      </c>
      <c r="W707" s="115">
        <v>0</v>
      </c>
      <c r="X707" s="115">
        <v>0</v>
      </c>
      <c r="Y707" s="115">
        <v>0</v>
      </c>
      <c r="Z707" s="115">
        <v>0</v>
      </c>
      <c r="AA707" s="115">
        <v>0</v>
      </c>
      <c r="AB707" s="115">
        <v>14632</v>
      </c>
      <c r="AC707" s="114" t="s">
        <v>207</v>
      </c>
    </row>
    <row r="708" spans="1:29" x14ac:dyDescent="0.25">
      <c r="A708" s="242" t="s">
        <v>2283</v>
      </c>
      <c r="B708" s="242" t="s">
        <v>2281</v>
      </c>
      <c r="C708" s="242" t="s">
        <v>229</v>
      </c>
      <c r="D708" s="242" t="s">
        <v>1254</v>
      </c>
      <c r="E708" s="243">
        <v>43066</v>
      </c>
      <c r="F708" s="243">
        <v>43795</v>
      </c>
      <c r="G708" s="242">
        <v>2019</v>
      </c>
      <c r="H708" s="116">
        <v>982151</v>
      </c>
      <c r="I708" s="117">
        <v>155878</v>
      </c>
      <c r="J708" s="244">
        <v>44131</v>
      </c>
      <c r="K708" s="245" t="s">
        <v>215</v>
      </c>
      <c r="L708" s="244">
        <v>44495</v>
      </c>
      <c r="M708" s="243">
        <v>43795</v>
      </c>
      <c r="N708" s="242" t="s">
        <v>2280</v>
      </c>
      <c r="O708" s="242" t="s">
        <v>2279</v>
      </c>
      <c r="P708" s="242" t="s">
        <v>1343</v>
      </c>
      <c r="Q708" s="242" t="s">
        <v>855</v>
      </c>
      <c r="R708" s="242" t="s">
        <v>247</v>
      </c>
      <c r="S708" s="119" t="s">
        <v>209</v>
      </c>
      <c r="T708" s="118" t="s">
        <v>2278</v>
      </c>
      <c r="U708" s="115">
        <v>0</v>
      </c>
      <c r="V708" s="115">
        <v>0</v>
      </c>
      <c r="W708" s="115">
        <v>0</v>
      </c>
      <c r="X708" s="115">
        <v>0</v>
      </c>
      <c r="Y708" s="115">
        <v>0</v>
      </c>
      <c r="Z708" s="115">
        <v>733874</v>
      </c>
      <c r="AA708" s="115">
        <v>18299</v>
      </c>
      <c r="AB708" s="115">
        <v>50000</v>
      </c>
      <c r="AC708" s="114" t="s">
        <v>207</v>
      </c>
    </row>
    <row r="709" spans="1:29" x14ac:dyDescent="0.25">
      <c r="A709" s="242" t="s">
        <v>2165</v>
      </c>
      <c r="B709" s="242" t="s">
        <v>2164</v>
      </c>
      <c r="C709" s="242" t="s">
        <v>229</v>
      </c>
      <c r="D709" s="242" t="s">
        <v>1254</v>
      </c>
      <c r="E709" s="243">
        <v>43306</v>
      </c>
      <c r="F709" s="243">
        <v>43670</v>
      </c>
      <c r="G709" s="242">
        <v>2019</v>
      </c>
      <c r="H709" s="116">
        <v>1028121</v>
      </c>
      <c r="I709" s="117">
        <v>89590</v>
      </c>
      <c r="J709" s="244">
        <v>44131</v>
      </c>
      <c r="K709" s="245" t="s">
        <v>221</v>
      </c>
      <c r="L709" s="246" t="s">
        <v>207</v>
      </c>
      <c r="M709" s="243">
        <v>43670</v>
      </c>
      <c r="N709" s="242" t="s">
        <v>2163</v>
      </c>
      <c r="O709" s="242" t="s">
        <v>2162</v>
      </c>
      <c r="P709" s="242" t="s">
        <v>255</v>
      </c>
      <c r="Q709" s="242" t="s">
        <v>2096</v>
      </c>
      <c r="R709" s="242" t="s">
        <v>247</v>
      </c>
      <c r="S709" s="119" t="s">
        <v>209</v>
      </c>
      <c r="T709" s="118" t="s">
        <v>2161</v>
      </c>
      <c r="U709" s="115">
        <v>0</v>
      </c>
      <c r="V709" s="115">
        <v>0</v>
      </c>
      <c r="W709" s="115">
        <v>0</v>
      </c>
      <c r="X709" s="115">
        <v>0</v>
      </c>
      <c r="Y709" s="115">
        <v>0</v>
      </c>
      <c r="Z709" s="115">
        <v>938531</v>
      </c>
      <c r="AA709" s="115">
        <v>0</v>
      </c>
      <c r="AB709" s="115">
        <v>0</v>
      </c>
      <c r="AC709" s="114" t="s">
        <v>207</v>
      </c>
    </row>
    <row r="710" spans="1:29" x14ac:dyDescent="0.25">
      <c r="A710" s="242" t="s">
        <v>1341</v>
      </c>
      <c r="B710" s="242" t="s">
        <v>1340</v>
      </c>
      <c r="C710" s="242" t="s">
        <v>503</v>
      </c>
      <c r="D710" s="242" t="s">
        <v>1254</v>
      </c>
      <c r="E710" s="243">
        <v>43874</v>
      </c>
      <c r="F710" s="243">
        <v>43876</v>
      </c>
      <c r="G710" s="242">
        <v>2020</v>
      </c>
      <c r="H710" s="116">
        <v>119156</v>
      </c>
      <c r="I710" s="117" t="s">
        <v>207</v>
      </c>
      <c r="J710" s="244">
        <v>44131</v>
      </c>
      <c r="K710" s="245" t="s">
        <v>215</v>
      </c>
      <c r="L710" s="246">
        <v>44586</v>
      </c>
      <c r="M710" s="243">
        <v>43876</v>
      </c>
      <c r="N710" s="242" t="s">
        <v>1339</v>
      </c>
      <c r="O710" s="242" t="s">
        <v>281</v>
      </c>
      <c r="P710" s="242" t="s">
        <v>267</v>
      </c>
      <c r="Q710" s="242" t="s">
        <v>500</v>
      </c>
      <c r="R710" s="242" t="s">
        <v>210</v>
      </c>
      <c r="S710" s="119" t="s">
        <v>209</v>
      </c>
      <c r="T710" s="118" t="s">
        <v>1338</v>
      </c>
      <c r="U710" s="117" t="s">
        <v>207</v>
      </c>
      <c r="V710" s="115">
        <v>0</v>
      </c>
      <c r="W710" s="115">
        <v>0</v>
      </c>
      <c r="X710" s="115">
        <v>0</v>
      </c>
      <c r="Y710" s="115">
        <v>0</v>
      </c>
      <c r="Z710" s="115">
        <v>743</v>
      </c>
      <c r="AA710" s="115">
        <v>19</v>
      </c>
      <c r="AB710" s="115">
        <v>0</v>
      </c>
      <c r="AC710" s="114" t="s">
        <v>207</v>
      </c>
    </row>
    <row r="711" spans="1:29" x14ac:dyDescent="0.25">
      <c r="A711" s="242" t="s">
        <v>4429</v>
      </c>
      <c r="B711" s="242" t="s">
        <v>4426</v>
      </c>
      <c r="C711" s="242" t="s">
        <v>217</v>
      </c>
      <c r="D711" s="242" t="s">
        <v>1254</v>
      </c>
      <c r="E711" s="243">
        <v>43038</v>
      </c>
      <c r="F711" s="243">
        <v>43402</v>
      </c>
      <c r="G711" s="242">
        <v>2018</v>
      </c>
      <c r="H711" s="116">
        <v>24535</v>
      </c>
      <c r="I711" s="117" t="s">
        <v>207</v>
      </c>
      <c r="J711" s="244">
        <v>44117</v>
      </c>
      <c r="K711" s="245" t="s">
        <v>215</v>
      </c>
      <c r="L711" s="244">
        <v>44250</v>
      </c>
      <c r="M711" s="243">
        <v>43402</v>
      </c>
      <c r="N711" s="242" t="s">
        <v>4425</v>
      </c>
      <c r="O711" s="242" t="s">
        <v>4424</v>
      </c>
      <c r="P711" s="242" t="s">
        <v>1610</v>
      </c>
      <c r="Q711" s="242" t="s">
        <v>452</v>
      </c>
      <c r="R711" s="242" t="s">
        <v>247</v>
      </c>
      <c r="S711" s="119" t="s">
        <v>209</v>
      </c>
      <c r="T711" s="118" t="s">
        <v>4423</v>
      </c>
      <c r="U711" s="117" t="s">
        <v>207</v>
      </c>
      <c r="V711" s="115">
        <v>0</v>
      </c>
      <c r="W711" s="115">
        <v>0</v>
      </c>
      <c r="X711" s="115">
        <v>0</v>
      </c>
      <c r="Y711" s="115">
        <v>0</v>
      </c>
      <c r="Z711" s="115">
        <v>0</v>
      </c>
      <c r="AA711" s="115">
        <v>24535</v>
      </c>
      <c r="AB711" s="115">
        <v>0</v>
      </c>
      <c r="AC711" s="114" t="s">
        <v>207</v>
      </c>
    </row>
    <row r="712" spans="1:29" x14ac:dyDescent="0.25">
      <c r="A712" s="242" t="s">
        <v>4428</v>
      </c>
      <c r="B712" s="242" t="s">
        <v>4426</v>
      </c>
      <c r="C712" s="242" t="s">
        <v>217</v>
      </c>
      <c r="D712" s="242" t="s">
        <v>1254</v>
      </c>
      <c r="E712" s="243">
        <v>43403</v>
      </c>
      <c r="F712" s="243">
        <v>43767</v>
      </c>
      <c r="G712" s="242">
        <v>2019</v>
      </c>
      <c r="H712" s="116">
        <v>25682</v>
      </c>
      <c r="I712" s="117" t="s">
        <v>207</v>
      </c>
      <c r="J712" s="244">
        <v>44117</v>
      </c>
      <c r="K712" s="245" t="s">
        <v>215</v>
      </c>
      <c r="L712" s="244">
        <v>44250</v>
      </c>
      <c r="M712" s="243">
        <v>43767</v>
      </c>
      <c r="N712" s="242" t="s">
        <v>4425</v>
      </c>
      <c r="O712" s="242" t="s">
        <v>4424</v>
      </c>
      <c r="P712" s="242" t="s">
        <v>1610</v>
      </c>
      <c r="Q712" s="242" t="s">
        <v>452</v>
      </c>
      <c r="R712" s="242" t="s">
        <v>247</v>
      </c>
      <c r="S712" s="119" t="s">
        <v>209</v>
      </c>
      <c r="T712" s="118" t="s">
        <v>4423</v>
      </c>
      <c r="U712" s="117" t="s">
        <v>207</v>
      </c>
      <c r="V712" s="115">
        <v>0</v>
      </c>
      <c r="W712" s="115">
        <v>0</v>
      </c>
      <c r="X712" s="115">
        <v>0</v>
      </c>
      <c r="Y712" s="115">
        <v>0</v>
      </c>
      <c r="Z712" s="115">
        <v>0</v>
      </c>
      <c r="AA712" s="115">
        <v>25682</v>
      </c>
      <c r="AB712" s="115">
        <v>0</v>
      </c>
      <c r="AC712" s="114" t="s">
        <v>207</v>
      </c>
    </row>
    <row r="713" spans="1:29" x14ac:dyDescent="0.25">
      <c r="A713" s="242" t="s">
        <v>4383</v>
      </c>
      <c r="B713" s="242" t="s">
        <v>4377</v>
      </c>
      <c r="C713" s="242" t="s">
        <v>229</v>
      </c>
      <c r="D713" s="242" t="s">
        <v>1254</v>
      </c>
      <c r="E713" s="243">
        <v>41615</v>
      </c>
      <c r="F713" s="243">
        <v>41979</v>
      </c>
      <c r="G713" s="242">
        <v>2014</v>
      </c>
      <c r="H713" s="116">
        <v>6412</v>
      </c>
      <c r="I713" s="116">
        <v>1126</v>
      </c>
      <c r="J713" s="244">
        <v>44117</v>
      </c>
      <c r="K713" s="245" t="s">
        <v>221</v>
      </c>
      <c r="L713" s="246" t="s">
        <v>207</v>
      </c>
      <c r="M713" s="243">
        <v>41979</v>
      </c>
      <c r="N713" s="242" t="s">
        <v>4376</v>
      </c>
      <c r="O713" s="242" t="s">
        <v>4375</v>
      </c>
      <c r="P713" s="242" t="s">
        <v>1910</v>
      </c>
      <c r="Q713" s="242" t="s">
        <v>536</v>
      </c>
      <c r="R713" s="242" t="s">
        <v>247</v>
      </c>
      <c r="S713" s="119" t="s">
        <v>209</v>
      </c>
      <c r="T713" s="118" t="s">
        <v>4374</v>
      </c>
      <c r="U713" s="115">
        <v>0</v>
      </c>
      <c r="V713" s="115">
        <v>0</v>
      </c>
      <c r="W713" s="115">
        <v>0</v>
      </c>
      <c r="X713" s="130">
        <v>0</v>
      </c>
      <c r="Y713" s="130">
        <v>0</v>
      </c>
      <c r="Z713" s="115">
        <v>5286</v>
      </c>
      <c r="AA713" s="115">
        <v>0</v>
      </c>
      <c r="AB713" s="115">
        <v>0</v>
      </c>
      <c r="AC713" s="129" t="s">
        <v>207</v>
      </c>
    </row>
    <row r="714" spans="1:29" x14ac:dyDescent="0.25">
      <c r="A714" s="242" t="s">
        <v>4382</v>
      </c>
      <c r="B714" s="242" t="s">
        <v>4377</v>
      </c>
      <c r="C714" s="242" t="s">
        <v>229</v>
      </c>
      <c r="D714" s="242" t="s">
        <v>1254</v>
      </c>
      <c r="E714" s="243">
        <v>41980</v>
      </c>
      <c r="F714" s="243">
        <v>42344</v>
      </c>
      <c r="G714" s="242">
        <v>2015</v>
      </c>
      <c r="H714" s="116">
        <v>6569</v>
      </c>
      <c r="I714" s="116">
        <v>1153</v>
      </c>
      <c r="J714" s="244">
        <v>44117</v>
      </c>
      <c r="K714" s="245" t="s">
        <v>221</v>
      </c>
      <c r="L714" s="246" t="s">
        <v>207</v>
      </c>
      <c r="M714" s="243">
        <v>42344</v>
      </c>
      <c r="N714" s="242" t="s">
        <v>4376</v>
      </c>
      <c r="O714" s="242" t="s">
        <v>4375</v>
      </c>
      <c r="P714" s="242" t="s">
        <v>1910</v>
      </c>
      <c r="Q714" s="242" t="s">
        <v>536</v>
      </c>
      <c r="R714" s="242" t="s">
        <v>247</v>
      </c>
      <c r="S714" s="119" t="s">
        <v>209</v>
      </c>
      <c r="T714" s="118" t="s">
        <v>4374</v>
      </c>
      <c r="U714" s="115">
        <v>0</v>
      </c>
      <c r="V714" s="115">
        <v>0</v>
      </c>
      <c r="W714" s="115">
        <v>0</v>
      </c>
      <c r="X714" s="130">
        <v>0</v>
      </c>
      <c r="Y714" s="130">
        <v>0</v>
      </c>
      <c r="Z714" s="115">
        <v>5416</v>
      </c>
      <c r="AA714" s="115">
        <v>0</v>
      </c>
      <c r="AB714" s="115">
        <v>0</v>
      </c>
      <c r="AC714" s="129" t="s">
        <v>207</v>
      </c>
    </row>
    <row r="715" spans="1:29" x14ac:dyDescent="0.25">
      <c r="A715" s="242" t="s">
        <v>4381</v>
      </c>
      <c r="B715" s="242" t="s">
        <v>4377</v>
      </c>
      <c r="C715" s="242" t="s">
        <v>229</v>
      </c>
      <c r="D715" s="242" t="s">
        <v>1254</v>
      </c>
      <c r="E715" s="243">
        <v>42345</v>
      </c>
      <c r="F715" s="243">
        <v>42710</v>
      </c>
      <c r="G715" s="242">
        <v>2016</v>
      </c>
      <c r="H715" s="116">
        <v>6730</v>
      </c>
      <c r="I715" s="116">
        <v>1181</v>
      </c>
      <c r="J715" s="244">
        <v>44117</v>
      </c>
      <c r="K715" s="245" t="s">
        <v>221</v>
      </c>
      <c r="L715" s="246" t="s">
        <v>207</v>
      </c>
      <c r="M715" s="243">
        <v>42710</v>
      </c>
      <c r="N715" s="242" t="s">
        <v>4376</v>
      </c>
      <c r="O715" s="242" t="s">
        <v>4375</v>
      </c>
      <c r="P715" s="242" t="s">
        <v>1910</v>
      </c>
      <c r="Q715" s="242" t="s">
        <v>536</v>
      </c>
      <c r="R715" s="242" t="s">
        <v>247</v>
      </c>
      <c r="S715" s="119" t="s">
        <v>209</v>
      </c>
      <c r="T715" s="118" t="s">
        <v>4374</v>
      </c>
      <c r="U715" s="115">
        <v>0</v>
      </c>
      <c r="V715" s="115">
        <v>0</v>
      </c>
      <c r="W715" s="115">
        <v>0</v>
      </c>
      <c r="X715" s="130">
        <v>0</v>
      </c>
      <c r="Y715" s="130">
        <v>0</v>
      </c>
      <c r="Z715" s="115">
        <v>5549</v>
      </c>
      <c r="AA715" s="115">
        <v>0</v>
      </c>
      <c r="AB715" s="115">
        <v>0</v>
      </c>
      <c r="AC715" s="129" t="s">
        <v>207</v>
      </c>
    </row>
    <row r="716" spans="1:29" x14ac:dyDescent="0.25">
      <c r="A716" s="242" t="s">
        <v>4380</v>
      </c>
      <c r="B716" s="242" t="s">
        <v>4377</v>
      </c>
      <c r="C716" s="242" t="s">
        <v>229</v>
      </c>
      <c r="D716" s="242" t="s">
        <v>1254</v>
      </c>
      <c r="E716" s="243">
        <v>42711</v>
      </c>
      <c r="F716" s="243">
        <v>43075</v>
      </c>
      <c r="G716" s="242">
        <v>2017</v>
      </c>
      <c r="H716" s="116">
        <v>6893</v>
      </c>
      <c r="I716" s="116">
        <v>1210</v>
      </c>
      <c r="J716" s="244">
        <v>44117</v>
      </c>
      <c r="K716" s="245" t="s">
        <v>221</v>
      </c>
      <c r="L716" s="246" t="s">
        <v>207</v>
      </c>
      <c r="M716" s="243">
        <v>43075</v>
      </c>
      <c r="N716" s="242" t="s">
        <v>4376</v>
      </c>
      <c r="O716" s="242" t="s">
        <v>4375</v>
      </c>
      <c r="P716" s="242" t="s">
        <v>1910</v>
      </c>
      <c r="Q716" s="242" t="s">
        <v>536</v>
      </c>
      <c r="R716" s="242" t="s">
        <v>247</v>
      </c>
      <c r="S716" s="119" t="s">
        <v>209</v>
      </c>
      <c r="T716" s="118" t="s">
        <v>4374</v>
      </c>
      <c r="U716" s="115">
        <v>0</v>
      </c>
      <c r="V716" s="115">
        <v>0</v>
      </c>
      <c r="W716" s="115">
        <v>0</v>
      </c>
      <c r="X716" s="130">
        <v>0</v>
      </c>
      <c r="Y716" s="130">
        <v>0</v>
      </c>
      <c r="Z716" s="115">
        <v>5683</v>
      </c>
      <c r="AA716" s="115">
        <v>0</v>
      </c>
      <c r="AB716" s="115">
        <v>0</v>
      </c>
      <c r="AC716" s="129" t="s">
        <v>207</v>
      </c>
    </row>
    <row r="717" spans="1:29" x14ac:dyDescent="0.25">
      <c r="A717" s="242" t="s">
        <v>4379</v>
      </c>
      <c r="B717" s="242" t="s">
        <v>4377</v>
      </c>
      <c r="C717" s="242" t="s">
        <v>229</v>
      </c>
      <c r="D717" s="242" t="s">
        <v>1254</v>
      </c>
      <c r="E717" s="243">
        <v>43076</v>
      </c>
      <c r="F717" s="243">
        <v>43440</v>
      </c>
      <c r="G717" s="242">
        <v>2018</v>
      </c>
      <c r="H717" s="116">
        <v>7060</v>
      </c>
      <c r="I717" s="116">
        <v>1239</v>
      </c>
      <c r="J717" s="244">
        <v>44117</v>
      </c>
      <c r="K717" s="245" t="s">
        <v>221</v>
      </c>
      <c r="L717" s="246" t="s">
        <v>207</v>
      </c>
      <c r="M717" s="243">
        <v>43440</v>
      </c>
      <c r="N717" s="242" t="s">
        <v>4376</v>
      </c>
      <c r="O717" s="242" t="s">
        <v>4375</v>
      </c>
      <c r="P717" s="242" t="s">
        <v>1910</v>
      </c>
      <c r="Q717" s="242" t="s">
        <v>536</v>
      </c>
      <c r="R717" s="242" t="s">
        <v>247</v>
      </c>
      <c r="S717" s="119" t="s">
        <v>209</v>
      </c>
      <c r="T717" s="118" t="s">
        <v>4374</v>
      </c>
      <c r="U717" s="115">
        <v>0</v>
      </c>
      <c r="V717" s="115">
        <v>0</v>
      </c>
      <c r="W717" s="115">
        <v>0</v>
      </c>
      <c r="X717" s="130">
        <v>0</v>
      </c>
      <c r="Y717" s="130">
        <v>0</v>
      </c>
      <c r="Z717" s="115">
        <v>5821</v>
      </c>
      <c r="AA717" s="115">
        <v>0</v>
      </c>
      <c r="AB717" s="115">
        <v>0</v>
      </c>
      <c r="AC717" s="129" t="s">
        <v>207</v>
      </c>
    </row>
    <row r="718" spans="1:29" x14ac:dyDescent="0.25">
      <c r="A718" s="242" t="s">
        <v>4378</v>
      </c>
      <c r="B718" s="242" t="s">
        <v>4377</v>
      </c>
      <c r="C718" s="242" t="s">
        <v>229</v>
      </c>
      <c r="D718" s="242" t="s">
        <v>1254</v>
      </c>
      <c r="E718" s="243">
        <v>43441</v>
      </c>
      <c r="F718" s="243">
        <v>43805</v>
      </c>
      <c r="G718" s="242">
        <v>2019</v>
      </c>
      <c r="H718" s="116">
        <v>14435</v>
      </c>
      <c r="I718" s="116">
        <v>2534</v>
      </c>
      <c r="J718" s="244">
        <v>44117</v>
      </c>
      <c r="K718" s="245" t="s">
        <v>221</v>
      </c>
      <c r="L718" s="246" t="s">
        <v>207</v>
      </c>
      <c r="M718" s="243">
        <v>43805</v>
      </c>
      <c r="N718" s="242" t="s">
        <v>4376</v>
      </c>
      <c r="O718" s="242" t="s">
        <v>4375</v>
      </c>
      <c r="P718" s="242" t="s">
        <v>1910</v>
      </c>
      <c r="Q718" s="242" t="s">
        <v>536</v>
      </c>
      <c r="R718" s="242" t="s">
        <v>247</v>
      </c>
      <c r="S718" s="119" t="s">
        <v>209</v>
      </c>
      <c r="T718" s="118" t="s">
        <v>4374</v>
      </c>
      <c r="U718" s="115">
        <v>0</v>
      </c>
      <c r="V718" s="115">
        <v>0</v>
      </c>
      <c r="W718" s="115">
        <v>0</v>
      </c>
      <c r="X718" s="130">
        <v>0</v>
      </c>
      <c r="Y718" s="130">
        <v>0</v>
      </c>
      <c r="Z718" s="115">
        <v>11901</v>
      </c>
      <c r="AA718" s="115">
        <v>0</v>
      </c>
      <c r="AB718" s="115">
        <v>0</v>
      </c>
      <c r="AC718" s="129" t="s">
        <v>207</v>
      </c>
    </row>
    <row r="719" spans="1:29" x14ac:dyDescent="0.25">
      <c r="A719" s="242" t="s">
        <v>4016</v>
      </c>
      <c r="B719" s="242" t="s">
        <v>4015</v>
      </c>
      <c r="C719" s="242" t="s">
        <v>217</v>
      </c>
      <c r="D719" s="242" t="s">
        <v>1254</v>
      </c>
      <c r="E719" s="243">
        <v>43466</v>
      </c>
      <c r="F719" s="243">
        <v>43738</v>
      </c>
      <c r="G719" s="242">
        <v>2019</v>
      </c>
      <c r="H719" s="116">
        <v>16679</v>
      </c>
      <c r="I719" s="117" t="s">
        <v>207</v>
      </c>
      <c r="J719" s="244">
        <v>44117</v>
      </c>
      <c r="K719" s="245" t="s">
        <v>221</v>
      </c>
      <c r="L719" s="246" t="s">
        <v>207</v>
      </c>
      <c r="M719" s="243">
        <v>43738</v>
      </c>
      <c r="N719" s="242" t="s">
        <v>4014</v>
      </c>
      <c r="O719" s="242" t="s">
        <v>3358</v>
      </c>
      <c r="P719" s="242" t="s">
        <v>1258</v>
      </c>
      <c r="Q719" s="242" t="s">
        <v>523</v>
      </c>
      <c r="R719" s="242" t="s">
        <v>247</v>
      </c>
      <c r="S719" s="119" t="s">
        <v>209</v>
      </c>
      <c r="T719" s="118" t="s">
        <v>4013</v>
      </c>
      <c r="U719" s="117" t="s">
        <v>207</v>
      </c>
      <c r="V719" s="115">
        <v>0</v>
      </c>
      <c r="W719" s="115">
        <v>0</v>
      </c>
      <c r="X719" s="115">
        <v>0</v>
      </c>
      <c r="Y719" s="115">
        <v>0</v>
      </c>
      <c r="Z719" s="115">
        <v>0</v>
      </c>
      <c r="AA719" s="115">
        <v>16679</v>
      </c>
      <c r="AB719" s="115">
        <v>0</v>
      </c>
      <c r="AC719" s="114" t="s">
        <v>207</v>
      </c>
    </row>
    <row r="720" spans="1:29" x14ac:dyDescent="0.25">
      <c r="A720" s="242" t="s">
        <v>3859</v>
      </c>
      <c r="B720" s="242" t="s">
        <v>3857</v>
      </c>
      <c r="C720" s="242" t="s">
        <v>217</v>
      </c>
      <c r="D720" s="242" t="s">
        <v>1254</v>
      </c>
      <c r="E720" s="243">
        <v>43466</v>
      </c>
      <c r="F720" s="243">
        <v>43830</v>
      </c>
      <c r="G720" s="242">
        <v>2019</v>
      </c>
      <c r="H720" s="116">
        <v>59299</v>
      </c>
      <c r="I720" s="117" t="s">
        <v>207</v>
      </c>
      <c r="J720" s="244">
        <v>44117</v>
      </c>
      <c r="K720" s="245" t="s">
        <v>215</v>
      </c>
      <c r="L720" s="244">
        <v>44299</v>
      </c>
      <c r="M720" s="243">
        <v>43830</v>
      </c>
      <c r="N720" s="242" t="s">
        <v>3856</v>
      </c>
      <c r="O720" s="242" t="s">
        <v>3855</v>
      </c>
      <c r="P720" s="242" t="s">
        <v>220</v>
      </c>
      <c r="Q720" s="242" t="s">
        <v>452</v>
      </c>
      <c r="R720" s="242" t="s">
        <v>247</v>
      </c>
      <c r="S720" s="119" t="s">
        <v>209</v>
      </c>
      <c r="T720" s="118" t="s">
        <v>3854</v>
      </c>
      <c r="U720" s="117" t="s">
        <v>207</v>
      </c>
      <c r="V720" s="115">
        <v>0</v>
      </c>
      <c r="W720" s="115">
        <v>0</v>
      </c>
      <c r="X720" s="115">
        <v>0</v>
      </c>
      <c r="Y720" s="115">
        <v>0</v>
      </c>
      <c r="Z720" s="115">
        <v>59299</v>
      </c>
      <c r="AA720" s="115">
        <v>0</v>
      </c>
      <c r="AB720" s="115">
        <v>0</v>
      </c>
      <c r="AC720" s="114" t="s">
        <v>207</v>
      </c>
    </row>
    <row r="721" spans="1:29" x14ac:dyDescent="0.25">
      <c r="A721" s="242" t="s">
        <v>3242</v>
      </c>
      <c r="B721" s="242" t="s">
        <v>3236</v>
      </c>
      <c r="C721" s="242" t="s">
        <v>229</v>
      </c>
      <c r="D721" s="242" t="s">
        <v>1254</v>
      </c>
      <c r="E721" s="243">
        <v>43143</v>
      </c>
      <c r="F721" s="243">
        <v>43507</v>
      </c>
      <c r="G721" s="242">
        <v>2019</v>
      </c>
      <c r="H721" s="116">
        <v>15924</v>
      </c>
      <c r="I721" s="116">
        <v>3064</v>
      </c>
      <c r="J721" s="244">
        <v>44117</v>
      </c>
      <c r="K721" s="245" t="s">
        <v>215</v>
      </c>
      <c r="L721" s="244">
        <v>45454</v>
      </c>
      <c r="M721" s="243">
        <v>43507</v>
      </c>
      <c r="N721" s="242" t="s">
        <v>3235</v>
      </c>
      <c r="O721" s="242" t="s">
        <v>3234</v>
      </c>
      <c r="P721" s="242" t="s">
        <v>1272</v>
      </c>
      <c r="Q721" s="242" t="s">
        <v>398</v>
      </c>
      <c r="R721" s="242" t="s">
        <v>247</v>
      </c>
      <c r="S721" s="119" t="s">
        <v>209</v>
      </c>
      <c r="T721" s="118" t="s">
        <v>3233</v>
      </c>
      <c r="U721" s="115">
        <v>0</v>
      </c>
      <c r="V721" s="115">
        <v>0</v>
      </c>
      <c r="W721" s="115">
        <v>0</v>
      </c>
      <c r="X721" s="115">
        <v>0</v>
      </c>
      <c r="Y721" s="115">
        <v>0</v>
      </c>
      <c r="Z721" s="115">
        <v>12860</v>
      </c>
      <c r="AA721" s="115">
        <v>0</v>
      </c>
      <c r="AB721" s="115">
        <v>0</v>
      </c>
      <c r="AC721" s="114" t="s">
        <v>207</v>
      </c>
    </row>
    <row r="722" spans="1:29" x14ac:dyDescent="0.25">
      <c r="A722" s="242" t="s">
        <v>3241</v>
      </c>
      <c r="B722" s="242" t="s">
        <v>3236</v>
      </c>
      <c r="C722" s="242" t="s">
        <v>229</v>
      </c>
      <c r="D722" s="242" t="s">
        <v>1254</v>
      </c>
      <c r="E722" s="243">
        <v>43508</v>
      </c>
      <c r="F722" s="243">
        <v>43872</v>
      </c>
      <c r="G722" s="242">
        <v>2020</v>
      </c>
      <c r="H722" s="116">
        <v>13896</v>
      </c>
      <c r="I722" s="116">
        <v>2674</v>
      </c>
      <c r="J722" s="244">
        <v>44117</v>
      </c>
      <c r="K722" s="245" t="s">
        <v>215</v>
      </c>
      <c r="L722" s="244">
        <v>45454</v>
      </c>
      <c r="M722" s="243">
        <v>43872</v>
      </c>
      <c r="N722" s="242" t="s">
        <v>3235</v>
      </c>
      <c r="O722" s="242" t="s">
        <v>3234</v>
      </c>
      <c r="P722" s="242" t="s">
        <v>1272</v>
      </c>
      <c r="Q722" s="242" t="s">
        <v>398</v>
      </c>
      <c r="R722" s="242" t="s">
        <v>247</v>
      </c>
      <c r="S722" s="119" t="s">
        <v>209</v>
      </c>
      <c r="T722" s="118" t="s">
        <v>3233</v>
      </c>
      <c r="U722" s="115">
        <v>0</v>
      </c>
      <c r="V722" s="115">
        <v>0</v>
      </c>
      <c r="W722" s="115">
        <v>0</v>
      </c>
      <c r="X722" s="115">
        <v>0</v>
      </c>
      <c r="Y722" s="115">
        <v>0</v>
      </c>
      <c r="Z722" s="115">
        <v>11222</v>
      </c>
      <c r="AA722" s="115">
        <v>0</v>
      </c>
      <c r="AB722" s="115">
        <v>0</v>
      </c>
      <c r="AC722" s="114" t="s">
        <v>207</v>
      </c>
    </row>
    <row r="723" spans="1:29" x14ac:dyDescent="0.25">
      <c r="A723" s="242" t="s">
        <v>3003</v>
      </c>
      <c r="B723" s="242" t="s">
        <v>3001</v>
      </c>
      <c r="C723" s="242" t="s">
        <v>229</v>
      </c>
      <c r="D723" s="242" t="s">
        <v>1254</v>
      </c>
      <c r="E723" s="243">
        <v>43134</v>
      </c>
      <c r="F723" s="243">
        <v>43498</v>
      </c>
      <c r="G723" s="242">
        <v>2019</v>
      </c>
      <c r="H723" s="116">
        <v>20920</v>
      </c>
      <c r="I723" s="116">
        <v>4026</v>
      </c>
      <c r="J723" s="244">
        <v>44117</v>
      </c>
      <c r="K723" s="245" t="s">
        <v>221</v>
      </c>
      <c r="L723" s="246" t="s">
        <v>207</v>
      </c>
      <c r="M723" s="243">
        <v>43498</v>
      </c>
      <c r="N723" s="242" t="s">
        <v>3000</v>
      </c>
      <c r="O723" s="242" t="s">
        <v>2999</v>
      </c>
      <c r="P723" s="242" t="s">
        <v>1503</v>
      </c>
      <c r="Q723" s="242" t="s">
        <v>2998</v>
      </c>
      <c r="R723" s="242" t="s">
        <v>247</v>
      </c>
      <c r="S723" s="119" t="s">
        <v>209</v>
      </c>
      <c r="T723" s="118" t="s">
        <v>2997</v>
      </c>
      <c r="U723" s="115">
        <v>0</v>
      </c>
      <c r="V723" s="115">
        <v>0</v>
      </c>
      <c r="W723" s="115">
        <v>0</v>
      </c>
      <c r="X723" s="115">
        <v>0</v>
      </c>
      <c r="Y723" s="115">
        <v>0</v>
      </c>
      <c r="Z723" s="115">
        <v>2228</v>
      </c>
      <c r="AA723" s="115">
        <v>12992</v>
      </c>
      <c r="AB723" s="115">
        <v>0</v>
      </c>
      <c r="AC723" s="114" t="s">
        <v>207</v>
      </c>
    </row>
    <row r="724" spans="1:29" x14ac:dyDescent="0.25">
      <c r="A724" s="242" t="s">
        <v>3002</v>
      </c>
      <c r="B724" s="242" t="s">
        <v>3001</v>
      </c>
      <c r="C724" s="242" t="s">
        <v>229</v>
      </c>
      <c r="D724" s="242" t="s">
        <v>1254</v>
      </c>
      <c r="E724" s="243">
        <v>43499</v>
      </c>
      <c r="F724" s="243">
        <v>43863</v>
      </c>
      <c r="G724" s="242">
        <v>2020</v>
      </c>
      <c r="H724" s="116">
        <v>20920</v>
      </c>
      <c r="I724" s="116">
        <v>4026</v>
      </c>
      <c r="J724" s="244">
        <v>44117</v>
      </c>
      <c r="K724" s="245" t="s">
        <v>221</v>
      </c>
      <c r="L724" s="246" t="s">
        <v>207</v>
      </c>
      <c r="M724" s="243">
        <v>43863</v>
      </c>
      <c r="N724" s="242" t="s">
        <v>3000</v>
      </c>
      <c r="O724" s="242" t="s">
        <v>2999</v>
      </c>
      <c r="P724" s="242" t="s">
        <v>1503</v>
      </c>
      <c r="Q724" s="242" t="s">
        <v>2998</v>
      </c>
      <c r="R724" s="242" t="s">
        <v>247</v>
      </c>
      <c r="S724" s="119" t="s">
        <v>209</v>
      </c>
      <c r="T724" s="118" t="s">
        <v>2997</v>
      </c>
      <c r="U724" s="115">
        <v>0</v>
      </c>
      <c r="V724" s="115">
        <v>0</v>
      </c>
      <c r="W724" s="115">
        <v>0</v>
      </c>
      <c r="X724" s="115">
        <v>0</v>
      </c>
      <c r="Y724" s="115">
        <v>0</v>
      </c>
      <c r="Z724" s="115">
        <v>0</v>
      </c>
      <c r="AA724" s="115">
        <v>0</v>
      </c>
      <c r="AB724" s="115">
        <v>0</v>
      </c>
      <c r="AC724" s="114" t="s">
        <v>207</v>
      </c>
    </row>
    <row r="725" spans="1:29" x14ac:dyDescent="0.25">
      <c r="A725" s="242" t="s">
        <v>2752</v>
      </c>
      <c r="B725" s="242" t="s">
        <v>2747</v>
      </c>
      <c r="C725" s="242" t="s">
        <v>229</v>
      </c>
      <c r="D725" s="242" t="s">
        <v>1254</v>
      </c>
      <c r="E725" s="243">
        <v>43377</v>
      </c>
      <c r="F725" s="243">
        <v>43741</v>
      </c>
      <c r="G725" s="242">
        <v>2019</v>
      </c>
      <c r="H725" s="116">
        <v>71689</v>
      </c>
      <c r="I725" s="116">
        <v>13793</v>
      </c>
      <c r="J725" s="244">
        <v>44117</v>
      </c>
      <c r="K725" s="245" t="s">
        <v>215</v>
      </c>
      <c r="L725" s="244">
        <v>45517</v>
      </c>
      <c r="M725" s="243">
        <v>43741</v>
      </c>
      <c r="N725" s="242" t="s">
        <v>2746</v>
      </c>
      <c r="O725" s="242" t="s">
        <v>2745</v>
      </c>
      <c r="P725" s="242" t="s">
        <v>1503</v>
      </c>
      <c r="Q725" s="242" t="s">
        <v>1770</v>
      </c>
      <c r="R725" s="242" t="s">
        <v>247</v>
      </c>
      <c r="S725" s="119" t="s">
        <v>209</v>
      </c>
      <c r="T725" s="118" t="s">
        <v>2744</v>
      </c>
      <c r="U725" s="115">
        <v>0</v>
      </c>
      <c r="V725" s="115">
        <v>0</v>
      </c>
      <c r="W725" s="115">
        <v>0</v>
      </c>
      <c r="X725" s="115">
        <v>0</v>
      </c>
      <c r="Y725" s="115">
        <v>0</v>
      </c>
      <c r="Z725" s="115">
        <v>0</v>
      </c>
      <c r="AA725" s="115">
        <v>0</v>
      </c>
      <c r="AB725" s="115">
        <v>57896</v>
      </c>
      <c r="AC725" s="114" t="s">
        <v>207</v>
      </c>
    </row>
    <row r="726" spans="1:29" x14ac:dyDescent="0.25">
      <c r="A726" s="242" t="s">
        <v>2390</v>
      </c>
      <c r="B726" s="242" t="s">
        <v>2387</v>
      </c>
      <c r="C726" s="242" t="s">
        <v>229</v>
      </c>
      <c r="D726" s="242" t="s">
        <v>1254</v>
      </c>
      <c r="E726" s="243">
        <v>43071</v>
      </c>
      <c r="F726" s="243">
        <v>43435</v>
      </c>
      <c r="G726" s="242">
        <v>2018</v>
      </c>
      <c r="H726" s="116">
        <v>34031</v>
      </c>
      <c r="I726" s="116">
        <v>5986</v>
      </c>
      <c r="J726" s="244">
        <v>44117</v>
      </c>
      <c r="K726" s="245" t="s">
        <v>221</v>
      </c>
      <c r="L726" s="246" t="s">
        <v>207</v>
      </c>
      <c r="M726" s="243">
        <v>43435</v>
      </c>
      <c r="N726" s="242" t="s">
        <v>2386</v>
      </c>
      <c r="O726" s="242" t="s">
        <v>2385</v>
      </c>
      <c r="P726" s="242" t="s">
        <v>1272</v>
      </c>
      <c r="Q726" s="242" t="s">
        <v>332</v>
      </c>
      <c r="R726" s="242" t="s">
        <v>247</v>
      </c>
      <c r="S726" s="119" t="s">
        <v>209</v>
      </c>
      <c r="T726" s="118" t="s">
        <v>2384</v>
      </c>
      <c r="U726" s="115">
        <v>0</v>
      </c>
      <c r="V726" s="115">
        <v>0</v>
      </c>
      <c r="W726" s="115">
        <v>0</v>
      </c>
      <c r="X726" s="115">
        <v>0</v>
      </c>
      <c r="Y726" s="115">
        <v>0</v>
      </c>
      <c r="Z726" s="115">
        <v>28045</v>
      </c>
      <c r="AA726" s="115">
        <v>0</v>
      </c>
      <c r="AB726" s="115">
        <v>0</v>
      </c>
      <c r="AC726" s="114" t="s">
        <v>207</v>
      </c>
    </row>
    <row r="727" spans="1:29" x14ac:dyDescent="0.25">
      <c r="A727" s="242" t="s">
        <v>2389</v>
      </c>
      <c r="B727" s="242" t="s">
        <v>2387</v>
      </c>
      <c r="C727" s="242" t="s">
        <v>229</v>
      </c>
      <c r="D727" s="242" t="s">
        <v>1254</v>
      </c>
      <c r="E727" s="243">
        <v>43436</v>
      </c>
      <c r="F727" s="243">
        <v>43800</v>
      </c>
      <c r="G727" s="242">
        <v>2019</v>
      </c>
      <c r="H727" s="116">
        <v>45908</v>
      </c>
      <c r="I727" s="116">
        <v>8075</v>
      </c>
      <c r="J727" s="244">
        <v>44117</v>
      </c>
      <c r="K727" s="245" t="s">
        <v>221</v>
      </c>
      <c r="L727" s="246" t="s">
        <v>207</v>
      </c>
      <c r="M727" s="243">
        <v>43800</v>
      </c>
      <c r="N727" s="242" t="s">
        <v>2386</v>
      </c>
      <c r="O727" s="242" t="s">
        <v>2385</v>
      </c>
      <c r="P727" s="242" t="s">
        <v>1272</v>
      </c>
      <c r="Q727" s="242" t="s">
        <v>332</v>
      </c>
      <c r="R727" s="242" t="s">
        <v>247</v>
      </c>
      <c r="S727" s="119" t="s">
        <v>209</v>
      </c>
      <c r="T727" s="118" t="s">
        <v>2384</v>
      </c>
      <c r="U727" s="115">
        <v>0</v>
      </c>
      <c r="V727" s="115">
        <v>0</v>
      </c>
      <c r="W727" s="115">
        <v>0</v>
      </c>
      <c r="X727" s="115">
        <v>0</v>
      </c>
      <c r="Y727" s="115">
        <v>0</v>
      </c>
      <c r="Z727" s="115">
        <v>37833</v>
      </c>
      <c r="AA727" s="115">
        <v>0</v>
      </c>
      <c r="AB727" s="115">
        <v>0</v>
      </c>
      <c r="AC727" s="114" t="s">
        <v>207</v>
      </c>
    </row>
    <row r="728" spans="1:29" x14ac:dyDescent="0.25">
      <c r="A728" s="242" t="s">
        <v>2234</v>
      </c>
      <c r="B728" s="242" t="s">
        <v>2229</v>
      </c>
      <c r="C728" s="242" t="s">
        <v>258</v>
      </c>
      <c r="D728" s="242" t="s">
        <v>1254</v>
      </c>
      <c r="E728" s="243">
        <v>43497</v>
      </c>
      <c r="F728" s="243">
        <v>43861</v>
      </c>
      <c r="G728" s="242">
        <v>2020</v>
      </c>
      <c r="H728" s="116">
        <v>157720</v>
      </c>
      <c r="I728" s="117" t="s">
        <v>207</v>
      </c>
      <c r="J728" s="246">
        <v>44117</v>
      </c>
      <c r="K728" s="245" t="s">
        <v>215</v>
      </c>
      <c r="L728" s="246">
        <v>44418</v>
      </c>
      <c r="M728" s="243">
        <v>43861</v>
      </c>
      <c r="N728" s="242" t="s">
        <v>2228</v>
      </c>
      <c r="O728" s="242" t="s">
        <v>2227</v>
      </c>
      <c r="P728" s="242" t="s">
        <v>267</v>
      </c>
      <c r="Q728" s="242" t="s">
        <v>318</v>
      </c>
      <c r="R728" s="242" t="s">
        <v>247</v>
      </c>
      <c r="S728" s="119" t="s">
        <v>209</v>
      </c>
      <c r="T728" s="118" t="s">
        <v>2226</v>
      </c>
      <c r="U728" s="117" t="s">
        <v>207</v>
      </c>
      <c r="V728" s="115">
        <v>0</v>
      </c>
      <c r="W728" s="115">
        <v>0</v>
      </c>
      <c r="X728" s="115">
        <v>0</v>
      </c>
      <c r="Y728" s="115">
        <v>0</v>
      </c>
      <c r="Z728" s="115">
        <v>0</v>
      </c>
      <c r="AA728" s="115">
        <v>0</v>
      </c>
      <c r="AB728" s="115">
        <v>157720</v>
      </c>
      <c r="AC728" s="114" t="s">
        <v>207</v>
      </c>
    </row>
    <row r="729" spans="1:29" ht="47.25" x14ac:dyDescent="0.25">
      <c r="A729" s="242" t="s">
        <v>1514</v>
      </c>
      <c r="B729" s="242" t="s">
        <v>1513</v>
      </c>
      <c r="C729" s="242" t="s">
        <v>229</v>
      </c>
      <c r="D729" s="242" t="s">
        <v>1254</v>
      </c>
      <c r="E729" s="243">
        <v>43273</v>
      </c>
      <c r="F729" s="243">
        <v>43465</v>
      </c>
      <c r="G729" s="242">
        <v>2018</v>
      </c>
      <c r="H729" s="116">
        <v>440956</v>
      </c>
      <c r="I729" s="117">
        <v>69980</v>
      </c>
      <c r="J729" s="244">
        <v>44117</v>
      </c>
      <c r="K729" s="245" t="s">
        <v>221</v>
      </c>
      <c r="L729" s="246" t="s">
        <v>207</v>
      </c>
      <c r="M729" s="243">
        <v>43465</v>
      </c>
      <c r="N729" s="242" t="s">
        <v>1512</v>
      </c>
      <c r="O729" s="242" t="s">
        <v>1511</v>
      </c>
      <c r="P729" s="242" t="s">
        <v>255</v>
      </c>
      <c r="Q729" s="242" t="s">
        <v>211</v>
      </c>
      <c r="R729" s="242" t="s">
        <v>210</v>
      </c>
      <c r="S729" s="119" t="s">
        <v>209</v>
      </c>
      <c r="T729" s="118" t="s">
        <v>1510</v>
      </c>
      <c r="U729" s="115">
        <v>0</v>
      </c>
      <c r="V729" s="115">
        <v>370976</v>
      </c>
      <c r="W729" s="115">
        <v>0</v>
      </c>
      <c r="X729" s="115">
        <v>0</v>
      </c>
      <c r="Y729" s="115">
        <v>0</v>
      </c>
      <c r="Z729" s="115">
        <v>0</v>
      </c>
      <c r="AA729" s="115">
        <v>0</v>
      </c>
      <c r="AB729" s="115">
        <v>0</v>
      </c>
      <c r="AC729" s="114" t="s">
        <v>1509</v>
      </c>
    </row>
    <row r="730" spans="1:29" x14ac:dyDescent="0.25">
      <c r="A730" s="242" t="s">
        <v>1423</v>
      </c>
      <c r="B730" s="242" t="s">
        <v>1417</v>
      </c>
      <c r="C730" s="242" t="s">
        <v>217</v>
      </c>
      <c r="D730" s="242" t="s">
        <v>1254</v>
      </c>
      <c r="E730" s="243">
        <v>43478</v>
      </c>
      <c r="F730" s="243">
        <v>43861</v>
      </c>
      <c r="G730" s="242">
        <v>2020</v>
      </c>
      <c r="H730" s="116">
        <v>10562</v>
      </c>
      <c r="I730" s="117" t="s">
        <v>207</v>
      </c>
      <c r="J730" s="244">
        <v>44117</v>
      </c>
      <c r="K730" s="245" t="s">
        <v>215</v>
      </c>
      <c r="L730" s="246">
        <v>44978</v>
      </c>
      <c r="M730" s="243">
        <v>43861</v>
      </c>
      <c r="N730" s="242" t="s">
        <v>1416</v>
      </c>
      <c r="O730" s="242" t="s">
        <v>1415</v>
      </c>
      <c r="P730" s="242" t="s">
        <v>325</v>
      </c>
      <c r="Q730" s="242" t="s">
        <v>211</v>
      </c>
      <c r="R730" s="242" t="s">
        <v>210</v>
      </c>
      <c r="S730" s="119" t="s">
        <v>209</v>
      </c>
      <c r="T730" s="118" t="s">
        <v>1414</v>
      </c>
      <c r="U730" s="117" t="s">
        <v>207</v>
      </c>
      <c r="V730" s="115">
        <v>0</v>
      </c>
      <c r="W730" s="115">
        <v>0</v>
      </c>
      <c r="X730" s="115">
        <v>0</v>
      </c>
      <c r="Y730" s="115">
        <v>0</v>
      </c>
      <c r="Z730" s="115">
        <v>0</v>
      </c>
      <c r="AA730" s="115">
        <v>9970</v>
      </c>
      <c r="AB730" s="115">
        <v>0</v>
      </c>
      <c r="AC730" s="114" t="s">
        <v>207</v>
      </c>
    </row>
    <row r="731" spans="1:29" x14ac:dyDescent="0.25">
      <c r="A731" s="242" t="s">
        <v>1402</v>
      </c>
      <c r="B731" s="242" t="s">
        <v>1396</v>
      </c>
      <c r="C731" s="242" t="s">
        <v>217</v>
      </c>
      <c r="D731" s="242" t="s">
        <v>1254</v>
      </c>
      <c r="E731" s="243">
        <v>43252</v>
      </c>
      <c r="F731" s="243">
        <v>43708</v>
      </c>
      <c r="G731" s="242">
        <v>2019</v>
      </c>
      <c r="H731" s="116">
        <v>3564</v>
      </c>
      <c r="I731" s="117" t="s">
        <v>207</v>
      </c>
      <c r="J731" s="244">
        <v>44117</v>
      </c>
      <c r="K731" s="245" t="s">
        <v>221</v>
      </c>
      <c r="L731" s="246" t="s">
        <v>207</v>
      </c>
      <c r="M731" s="243">
        <v>43708</v>
      </c>
      <c r="N731" s="242" t="s">
        <v>1395</v>
      </c>
      <c r="O731" s="242" t="s">
        <v>1395</v>
      </c>
      <c r="P731" s="242" t="s">
        <v>220</v>
      </c>
      <c r="Q731" s="242" t="s">
        <v>391</v>
      </c>
      <c r="R731" s="242" t="s">
        <v>247</v>
      </c>
      <c r="S731" s="119" t="s">
        <v>209</v>
      </c>
      <c r="T731" s="118" t="s">
        <v>1394</v>
      </c>
      <c r="U731" s="117" t="s">
        <v>207</v>
      </c>
      <c r="V731" s="115">
        <v>0</v>
      </c>
      <c r="W731" s="115">
        <v>0</v>
      </c>
      <c r="X731" s="115">
        <v>0</v>
      </c>
      <c r="Y731" s="115">
        <v>0</v>
      </c>
      <c r="Z731" s="115">
        <v>0</v>
      </c>
      <c r="AA731" s="115">
        <v>0</v>
      </c>
      <c r="AB731" s="115">
        <v>0</v>
      </c>
      <c r="AC731" s="114" t="s">
        <v>207</v>
      </c>
    </row>
    <row r="732" spans="1:29" x14ac:dyDescent="0.25">
      <c r="A732" s="242" t="s">
        <v>1331</v>
      </c>
      <c r="B732" s="242" t="s">
        <v>1330</v>
      </c>
      <c r="C732" s="242" t="s">
        <v>503</v>
      </c>
      <c r="D732" s="242" t="s">
        <v>1254</v>
      </c>
      <c r="E732" s="243">
        <v>43948</v>
      </c>
      <c r="F732" s="243">
        <v>43955</v>
      </c>
      <c r="G732" s="242">
        <v>2020</v>
      </c>
      <c r="H732" s="116">
        <v>24304</v>
      </c>
      <c r="I732" s="117" t="s">
        <v>207</v>
      </c>
      <c r="J732" s="244">
        <v>44117</v>
      </c>
      <c r="K732" s="245" t="s">
        <v>221</v>
      </c>
      <c r="L732" s="246" t="s">
        <v>207</v>
      </c>
      <c r="M732" s="243">
        <v>43955</v>
      </c>
      <c r="N732" s="242" t="s">
        <v>1329</v>
      </c>
      <c r="O732" s="242" t="s">
        <v>613</v>
      </c>
      <c r="P732" s="242" t="s">
        <v>1258</v>
      </c>
      <c r="Q732" s="242" t="s">
        <v>500</v>
      </c>
      <c r="R732" s="242" t="s">
        <v>210</v>
      </c>
      <c r="S732" s="119" t="s">
        <v>209</v>
      </c>
      <c r="T732" s="118" t="s">
        <v>1328</v>
      </c>
      <c r="U732" s="117" t="s">
        <v>207</v>
      </c>
      <c r="V732" s="115">
        <v>0</v>
      </c>
      <c r="W732" s="115">
        <v>0</v>
      </c>
      <c r="X732" s="115">
        <v>0</v>
      </c>
      <c r="Y732" s="115">
        <v>0</v>
      </c>
      <c r="Z732" s="115">
        <v>0</v>
      </c>
      <c r="AA732" s="115">
        <v>0</v>
      </c>
      <c r="AB732" s="115">
        <v>0</v>
      </c>
      <c r="AC732" s="114" t="s">
        <v>207</v>
      </c>
    </row>
    <row r="733" spans="1:29" x14ac:dyDescent="0.25">
      <c r="A733" s="242" t="s">
        <v>4253</v>
      </c>
      <c r="B733" s="242" t="s">
        <v>4252</v>
      </c>
      <c r="C733" s="242" t="s">
        <v>217</v>
      </c>
      <c r="D733" s="242" t="s">
        <v>1254</v>
      </c>
      <c r="E733" s="243">
        <v>43040</v>
      </c>
      <c r="F733" s="243">
        <v>43404</v>
      </c>
      <c r="G733" s="242">
        <v>2018</v>
      </c>
      <c r="H733" s="116">
        <v>5186</v>
      </c>
      <c r="I733" s="117" t="s">
        <v>207</v>
      </c>
      <c r="J733" s="244">
        <v>44096</v>
      </c>
      <c r="K733" s="245" t="s">
        <v>221</v>
      </c>
      <c r="L733" s="246" t="s">
        <v>207</v>
      </c>
      <c r="M733" s="243">
        <v>43404</v>
      </c>
      <c r="N733" s="242" t="s">
        <v>4251</v>
      </c>
      <c r="O733" s="242" t="s">
        <v>4250</v>
      </c>
      <c r="P733" s="242" t="s">
        <v>267</v>
      </c>
      <c r="Q733" s="242" t="s">
        <v>279</v>
      </c>
      <c r="R733" s="242" t="s">
        <v>247</v>
      </c>
      <c r="S733" s="119" t="s">
        <v>209</v>
      </c>
      <c r="T733" s="118" t="s">
        <v>4249</v>
      </c>
      <c r="U733" s="117" t="s">
        <v>207</v>
      </c>
      <c r="V733" s="115">
        <v>0</v>
      </c>
      <c r="W733" s="115">
        <v>0</v>
      </c>
      <c r="X733" s="115">
        <v>0</v>
      </c>
      <c r="Y733" s="115">
        <v>0</v>
      </c>
      <c r="Z733" s="115">
        <v>1826</v>
      </c>
      <c r="AA733" s="115">
        <v>3360</v>
      </c>
      <c r="AB733" s="115">
        <v>0</v>
      </c>
      <c r="AC733" s="114" t="s">
        <v>207</v>
      </c>
    </row>
    <row r="734" spans="1:29" x14ac:dyDescent="0.25">
      <c r="A734" s="242" t="s">
        <v>2973</v>
      </c>
      <c r="B734" s="242" t="s">
        <v>2965</v>
      </c>
      <c r="C734" s="242" t="s">
        <v>229</v>
      </c>
      <c r="D734" s="242" t="s">
        <v>1254</v>
      </c>
      <c r="E734" s="243">
        <v>42552</v>
      </c>
      <c r="F734" s="243">
        <v>42916</v>
      </c>
      <c r="G734" s="242">
        <v>2017</v>
      </c>
      <c r="H734" s="116">
        <v>2891</v>
      </c>
      <c r="I734" s="116">
        <v>556</v>
      </c>
      <c r="J734" s="244">
        <v>44096</v>
      </c>
      <c r="K734" s="245" t="s">
        <v>221</v>
      </c>
      <c r="L734" s="246" t="s">
        <v>207</v>
      </c>
      <c r="M734" s="243">
        <v>42916</v>
      </c>
      <c r="N734" s="242" t="s">
        <v>2964</v>
      </c>
      <c r="O734" s="242" t="s">
        <v>2963</v>
      </c>
      <c r="P734" s="242" t="s">
        <v>1272</v>
      </c>
      <c r="Q734" s="242" t="s">
        <v>211</v>
      </c>
      <c r="R734" s="242" t="s">
        <v>210</v>
      </c>
      <c r="S734" s="119" t="s">
        <v>209</v>
      </c>
      <c r="T734" s="118" t="s">
        <v>2962</v>
      </c>
      <c r="U734" s="115">
        <v>0</v>
      </c>
      <c r="V734" s="115">
        <v>0</v>
      </c>
      <c r="W734" s="115">
        <v>0</v>
      </c>
      <c r="X734" s="115">
        <v>0</v>
      </c>
      <c r="Y734" s="115">
        <v>0</v>
      </c>
      <c r="Z734" s="115">
        <v>0</v>
      </c>
      <c r="AA734" s="115">
        <v>0</v>
      </c>
      <c r="AB734" s="115">
        <v>0</v>
      </c>
      <c r="AC734" s="114" t="s">
        <v>207</v>
      </c>
    </row>
    <row r="735" spans="1:29" ht="31.5" x14ac:dyDescent="0.25">
      <c r="A735" s="242" t="s">
        <v>2972</v>
      </c>
      <c r="B735" s="242" t="s">
        <v>2965</v>
      </c>
      <c r="C735" s="242" t="s">
        <v>229</v>
      </c>
      <c r="D735" s="242" t="s">
        <v>1254</v>
      </c>
      <c r="E735" s="243">
        <v>42917</v>
      </c>
      <c r="F735" s="243">
        <v>43281</v>
      </c>
      <c r="G735" s="117" t="s">
        <v>207</v>
      </c>
      <c r="H735" s="117" t="s">
        <v>207</v>
      </c>
      <c r="I735" s="117" t="s">
        <v>207</v>
      </c>
      <c r="J735" s="244">
        <v>44096</v>
      </c>
      <c r="K735" s="246" t="s">
        <v>207</v>
      </c>
      <c r="L735" s="246" t="s">
        <v>207</v>
      </c>
      <c r="M735" s="117" t="s">
        <v>207</v>
      </c>
      <c r="N735" s="242" t="s">
        <v>2964</v>
      </c>
      <c r="O735" s="242" t="s">
        <v>2963</v>
      </c>
      <c r="P735" s="242" t="s">
        <v>1272</v>
      </c>
      <c r="Q735" s="242" t="s">
        <v>211</v>
      </c>
      <c r="R735" s="242" t="s">
        <v>210</v>
      </c>
      <c r="S735" s="119" t="s">
        <v>209</v>
      </c>
      <c r="T735" s="118" t="s">
        <v>2962</v>
      </c>
      <c r="U735" s="117" t="s">
        <v>207</v>
      </c>
      <c r="V735" s="115">
        <v>0</v>
      </c>
      <c r="W735" s="115">
        <v>0</v>
      </c>
      <c r="X735" s="115">
        <v>0</v>
      </c>
      <c r="Y735" s="115">
        <v>0</v>
      </c>
      <c r="Z735" s="115">
        <v>0</v>
      </c>
      <c r="AA735" s="115">
        <v>0</v>
      </c>
      <c r="AB735" s="115">
        <v>0</v>
      </c>
      <c r="AC735" s="114" t="s">
        <v>2971</v>
      </c>
    </row>
    <row r="736" spans="1:29" x14ac:dyDescent="0.25">
      <c r="A736" s="242" t="s">
        <v>2970</v>
      </c>
      <c r="B736" s="242" t="s">
        <v>2965</v>
      </c>
      <c r="C736" s="242" t="s">
        <v>229</v>
      </c>
      <c r="D736" s="242" t="s">
        <v>1254</v>
      </c>
      <c r="E736" s="243">
        <v>43282</v>
      </c>
      <c r="F736" s="243">
        <v>43646</v>
      </c>
      <c r="G736" s="242">
        <v>2019</v>
      </c>
      <c r="H736" s="116">
        <v>33582</v>
      </c>
      <c r="I736" s="116">
        <v>6461</v>
      </c>
      <c r="J736" s="244">
        <v>44096</v>
      </c>
      <c r="K736" s="245" t="s">
        <v>221</v>
      </c>
      <c r="L736" s="246" t="s">
        <v>207</v>
      </c>
      <c r="M736" s="243">
        <v>43646</v>
      </c>
      <c r="N736" s="242" t="s">
        <v>2964</v>
      </c>
      <c r="O736" s="242" t="s">
        <v>2963</v>
      </c>
      <c r="P736" s="242" t="s">
        <v>1272</v>
      </c>
      <c r="Q736" s="242" t="s">
        <v>211</v>
      </c>
      <c r="R736" s="242" t="s">
        <v>210</v>
      </c>
      <c r="S736" s="119" t="s">
        <v>209</v>
      </c>
      <c r="T736" s="118" t="s">
        <v>2962</v>
      </c>
      <c r="U736" s="115">
        <v>0</v>
      </c>
      <c r="V736" s="115">
        <v>20297</v>
      </c>
      <c r="W736" s="115">
        <v>0</v>
      </c>
      <c r="X736" s="115">
        <v>0</v>
      </c>
      <c r="Y736" s="115">
        <v>0</v>
      </c>
      <c r="Z736" s="115">
        <v>0</v>
      </c>
      <c r="AA736" s="115">
        <v>0</v>
      </c>
      <c r="AB736" s="115">
        <v>0</v>
      </c>
      <c r="AC736" s="114" t="s">
        <v>2969</v>
      </c>
    </row>
    <row r="737" spans="1:29" ht="31.5" customHeight="1" x14ac:dyDescent="0.25">
      <c r="A737" s="242" t="s">
        <v>2652</v>
      </c>
      <c r="B737" s="242" t="s">
        <v>2651</v>
      </c>
      <c r="C737" s="242" t="s">
        <v>217</v>
      </c>
      <c r="D737" s="242" t="s">
        <v>1254</v>
      </c>
      <c r="E737" s="243">
        <v>43435</v>
      </c>
      <c r="F737" s="243">
        <v>43799</v>
      </c>
      <c r="G737" s="242">
        <v>2019</v>
      </c>
      <c r="H737" s="116">
        <v>6845</v>
      </c>
      <c r="I737" s="117" t="s">
        <v>207</v>
      </c>
      <c r="J737" s="244">
        <v>44096</v>
      </c>
      <c r="K737" s="245" t="s">
        <v>221</v>
      </c>
      <c r="L737" s="246" t="s">
        <v>207</v>
      </c>
      <c r="M737" s="243">
        <v>43799</v>
      </c>
      <c r="N737" s="242" t="s">
        <v>2650</v>
      </c>
      <c r="O737" s="242" t="s">
        <v>2649</v>
      </c>
      <c r="P737" s="242" t="s">
        <v>220</v>
      </c>
      <c r="Q737" s="242" t="s">
        <v>279</v>
      </c>
      <c r="R737" s="242" t="s">
        <v>247</v>
      </c>
      <c r="S737" s="119" t="s">
        <v>209</v>
      </c>
      <c r="T737" s="118" t="s">
        <v>2648</v>
      </c>
      <c r="U737" s="117" t="s">
        <v>207</v>
      </c>
      <c r="V737" s="115">
        <v>0</v>
      </c>
      <c r="W737" s="115">
        <v>0</v>
      </c>
      <c r="X737" s="115">
        <v>0</v>
      </c>
      <c r="Y737" s="115">
        <v>0</v>
      </c>
      <c r="Z737" s="115">
        <v>0</v>
      </c>
      <c r="AA737" s="115">
        <v>0</v>
      </c>
      <c r="AB737" s="115">
        <v>6845</v>
      </c>
      <c r="AC737" s="114" t="s">
        <v>207</v>
      </c>
    </row>
    <row r="738" spans="1:29" x14ac:dyDescent="0.25">
      <c r="A738" s="242" t="s">
        <v>2203</v>
      </c>
      <c r="B738" s="242" t="s">
        <v>2201</v>
      </c>
      <c r="C738" s="242" t="s">
        <v>258</v>
      </c>
      <c r="D738" s="242" t="s">
        <v>1254</v>
      </c>
      <c r="E738" s="244">
        <v>43528</v>
      </c>
      <c r="F738" s="244">
        <v>43893</v>
      </c>
      <c r="G738" s="242">
        <v>2020</v>
      </c>
      <c r="H738" s="116">
        <v>10442</v>
      </c>
      <c r="I738" s="117" t="s">
        <v>207</v>
      </c>
      <c r="J738" s="244">
        <v>44096</v>
      </c>
      <c r="K738" s="245" t="s">
        <v>215</v>
      </c>
      <c r="L738" s="244">
        <v>44432</v>
      </c>
      <c r="M738" s="244">
        <v>43893</v>
      </c>
      <c r="N738" s="242" t="s">
        <v>2200</v>
      </c>
      <c r="O738" s="242" t="s">
        <v>1583</v>
      </c>
      <c r="P738" s="242" t="s">
        <v>267</v>
      </c>
      <c r="Q738" s="242" t="s">
        <v>461</v>
      </c>
      <c r="R738" s="242" t="s">
        <v>247</v>
      </c>
      <c r="S738" s="119" t="s">
        <v>209</v>
      </c>
      <c r="T738" s="118" t="s">
        <v>2199</v>
      </c>
      <c r="U738" s="117" t="s">
        <v>207</v>
      </c>
      <c r="V738" s="115">
        <v>0</v>
      </c>
      <c r="W738" s="115">
        <v>0</v>
      </c>
      <c r="X738" s="115">
        <v>0</v>
      </c>
      <c r="Y738" s="115">
        <v>0</v>
      </c>
      <c r="Z738" s="115">
        <v>5702</v>
      </c>
      <c r="AA738" s="115">
        <v>0</v>
      </c>
      <c r="AB738" s="115">
        <v>4740</v>
      </c>
      <c r="AC738" s="114" t="s">
        <v>207</v>
      </c>
    </row>
    <row r="739" spans="1:29" x14ac:dyDescent="0.25">
      <c r="A739" s="242" t="s">
        <v>2194</v>
      </c>
      <c r="B739" s="242" t="s">
        <v>2193</v>
      </c>
      <c r="C739" s="242" t="s">
        <v>229</v>
      </c>
      <c r="D739" s="242" t="s">
        <v>1254</v>
      </c>
      <c r="E739" s="243">
        <v>43203</v>
      </c>
      <c r="F739" s="243">
        <v>43385</v>
      </c>
      <c r="G739" s="242">
        <v>2018</v>
      </c>
      <c r="H739" s="116">
        <v>2559626</v>
      </c>
      <c r="I739" s="117">
        <v>223043</v>
      </c>
      <c r="J739" s="244">
        <v>44096</v>
      </c>
      <c r="K739" s="245" t="s">
        <v>221</v>
      </c>
      <c r="L739" s="246" t="s">
        <v>207</v>
      </c>
      <c r="M739" s="243">
        <v>43385</v>
      </c>
      <c r="N739" s="242" t="s">
        <v>2192</v>
      </c>
      <c r="O739" s="242" t="s">
        <v>2191</v>
      </c>
      <c r="P739" s="242" t="s">
        <v>255</v>
      </c>
      <c r="Q739" s="242" t="s">
        <v>2096</v>
      </c>
      <c r="R739" s="242" t="s">
        <v>247</v>
      </c>
      <c r="S739" s="119" t="s">
        <v>209</v>
      </c>
      <c r="T739" s="118" t="s">
        <v>2190</v>
      </c>
      <c r="U739" s="115">
        <v>0</v>
      </c>
      <c r="V739" s="115">
        <v>0</v>
      </c>
      <c r="W739" s="115">
        <v>0</v>
      </c>
      <c r="X739" s="115">
        <v>0</v>
      </c>
      <c r="Y739" s="115">
        <v>0</v>
      </c>
      <c r="Z739" s="115">
        <v>2200739</v>
      </c>
      <c r="AA739" s="115">
        <v>50844</v>
      </c>
      <c r="AB739" s="115">
        <v>82346</v>
      </c>
      <c r="AC739" s="114" t="s">
        <v>207</v>
      </c>
    </row>
    <row r="740" spans="1:29" x14ac:dyDescent="0.25">
      <c r="A740" s="242" t="s">
        <v>2136</v>
      </c>
      <c r="B740" s="242" t="s">
        <v>2130</v>
      </c>
      <c r="C740" s="242" t="s">
        <v>229</v>
      </c>
      <c r="D740" s="242" t="s">
        <v>1254</v>
      </c>
      <c r="E740" s="243">
        <v>43403</v>
      </c>
      <c r="F740" s="243">
        <v>43769</v>
      </c>
      <c r="G740" s="242">
        <v>2019</v>
      </c>
      <c r="H740" s="116">
        <v>6245451</v>
      </c>
      <c r="I740" s="117">
        <v>1098450</v>
      </c>
      <c r="J740" s="244">
        <v>44096</v>
      </c>
      <c r="K740" s="245" t="s">
        <v>215</v>
      </c>
      <c r="L740" s="244">
        <v>45419</v>
      </c>
      <c r="M740" s="243">
        <v>43769</v>
      </c>
      <c r="N740" s="242" t="s">
        <v>2129</v>
      </c>
      <c r="O740" s="242" t="s">
        <v>2135</v>
      </c>
      <c r="P740" s="242" t="s">
        <v>1258</v>
      </c>
      <c r="Q740" s="242" t="s">
        <v>461</v>
      </c>
      <c r="R740" s="242" t="s">
        <v>247</v>
      </c>
      <c r="S740" s="119" t="s">
        <v>209</v>
      </c>
      <c r="T740" s="118" t="s">
        <v>2127</v>
      </c>
      <c r="U740" s="115">
        <v>0</v>
      </c>
      <c r="V740" s="115">
        <v>138772</v>
      </c>
      <c r="W740" s="115">
        <v>0</v>
      </c>
      <c r="X740" s="115">
        <v>0</v>
      </c>
      <c r="Y740" s="115">
        <v>0</v>
      </c>
      <c r="Z740" s="115">
        <v>159820</v>
      </c>
      <c r="AA740" s="115">
        <v>3179635</v>
      </c>
      <c r="AB740" s="115">
        <v>693641</v>
      </c>
      <c r="AC740" s="114" t="s">
        <v>2134</v>
      </c>
    </row>
    <row r="741" spans="1:29" x14ac:dyDescent="0.25">
      <c r="A741" s="242" t="s">
        <v>1403</v>
      </c>
      <c r="B741" s="242" t="s">
        <v>1396</v>
      </c>
      <c r="C741" s="242" t="s">
        <v>217</v>
      </c>
      <c r="D741" s="242" t="s">
        <v>1254</v>
      </c>
      <c r="E741" s="243">
        <v>43252</v>
      </c>
      <c r="F741" s="243">
        <v>43708</v>
      </c>
      <c r="G741" s="242">
        <v>2019</v>
      </c>
      <c r="H741" s="116">
        <v>16953</v>
      </c>
      <c r="I741" s="117" t="s">
        <v>207</v>
      </c>
      <c r="J741" s="244">
        <v>44096</v>
      </c>
      <c r="K741" s="245" t="s">
        <v>221</v>
      </c>
      <c r="L741" s="246" t="s">
        <v>207</v>
      </c>
      <c r="M741" s="243">
        <v>43708</v>
      </c>
      <c r="N741" s="242" t="s">
        <v>1395</v>
      </c>
      <c r="O741" s="242" t="s">
        <v>1395</v>
      </c>
      <c r="P741" s="242" t="s">
        <v>220</v>
      </c>
      <c r="Q741" s="242" t="s">
        <v>391</v>
      </c>
      <c r="R741" s="242" t="s">
        <v>247</v>
      </c>
      <c r="S741" s="119" t="s">
        <v>209</v>
      </c>
      <c r="T741" s="118" t="s">
        <v>1394</v>
      </c>
      <c r="U741" s="117" t="s">
        <v>207</v>
      </c>
      <c r="V741" s="115">
        <v>0</v>
      </c>
      <c r="W741" s="115">
        <v>0</v>
      </c>
      <c r="X741" s="115">
        <v>0</v>
      </c>
      <c r="Y741" s="115">
        <v>0</v>
      </c>
      <c r="Z741" s="115">
        <v>16953</v>
      </c>
      <c r="AA741" s="115">
        <v>0</v>
      </c>
      <c r="AB741" s="115">
        <v>0</v>
      </c>
      <c r="AC741" s="114" t="s">
        <v>207</v>
      </c>
    </row>
    <row r="742" spans="1:29" x14ac:dyDescent="0.25">
      <c r="A742" s="242" t="s">
        <v>1327</v>
      </c>
      <c r="B742" s="242" t="s">
        <v>1326</v>
      </c>
      <c r="C742" s="242" t="s">
        <v>503</v>
      </c>
      <c r="D742" s="242" t="s">
        <v>1254</v>
      </c>
      <c r="E742" s="243">
        <v>43958</v>
      </c>
      <c r="F742" s="243">
        <v>43986</v>
      </c>
      <c r="G742" s="242">
        <v>2020</v>
      </c>
      <c r="H742" s="116">
        <v>87667</v>
      </c>
      <c r="I742" s="117" t="s">
        <v>207</v>
      </c>
      <c r="J742" s="244">
        <v>44096</v>
      </c>
      <c r="K742" s="245" t="s">
        <v>215</v>
      </c>
      <c r="L742" s="246">
        <v>44614</v>
      </c>
      <c r="M742" s="243">
        <v>43986</v>
      </c>
      <c r="N742" s="242" t="s">
        <v>1325</v>
      </c>
      <c r="O742" s="242" t="s">
        <v>613</v>
      </c>
      <c r="P742" s="242" t="s">
        <v>1258</v>
      </c>
      <c r="Q742" s="242" t="s">
        <v>500</v>
      </c>
      <c r="R742" s="242" t="s">
        <v>210</v>
      </c>
      <c r="S742" s="119" t="s">
        <v>209</v>
      </c>
      <c r="T742" s="118" t="s">
        <v>1324</v>
      </c>
      <c r="U742" s="117" t="s">
        <v>207</v>
      </c>
      <c r="V742" s="115">
        <v>0</v>
      </c>
      <c r="W742" s="115">
        <v>0</v>
      </c>
      <c r="X742" s="115">
        <v>0</v>
      </c>
      <c r="Y742" s="115">
        <v>0</v>
      </c>
      <c r="Z742" s="115">
        <v>0</v>
      </c>
      <c r="AA742" s="115">
        <v>13940</v>
      </c>
      <c r="AB742" s="115">
        <v>0</v>
      </c>
      <c r="AC742" s="114" t="s">
        <v>207</v>
      </c>
    </row>
    <row r="743" spans="1:29" x14ac:dyDescent="0.25">
      <c r="A743" s="242" t="s">
        <v>2779</v>
      </c>
      <c r="B743" s="242" t="s">
        <v>2775</v>
      </c>
      <c r="C743" s="242" t="s">
        <v>229</v>
      </c>
      <c r="D743" s="242" t="s">
        <v>1254</v>
      </c>
      <c r="E743" s="243">
        <v>43324</v>
      </c>
      <c r="F743" s="243">
        <v>43688</v>
      </c>
      <c r="G743" s="242">
        <v>2019</v>
      </c>
      <c r="H743" s="116">
        <v>97439</v>
      </c>
      <c r="I743" s="116">
        <v>18748</v>
      </c>
      <c r="J743" s="244">
        <v>44082</v>
      </c>
      <c r="K743" s="245" t="s">
        <v>221</v>
      </c>
      <c r="L743" s="246" t="s">
        <v>207</v>
      </c>
      <c r="M743" s="243">
        <v>43688</v>
      </c>
      <c r="N743" s="242" t="s">
        <v>2774</v>
      </c>
      <c r="O743" s="242" t="s">
        <v>2773</v>
      </c>
      <c r="P743" s="242" t="s">
        <v>255</v>
      </c>
      <c r="Q743" s="242" t="s">
        <v>279</v>
      </c>
      <c r="R743" s="242" t="s">
        <v>247</v>
      </c>
      <c r="S743" s="119" t="s">
        <v>209</v>
      </c>
      <c r="T743" s="118" t="s">
        <v>2772</v>
      </c>
      <c r="U743" s="115">
        <v>0</v>
      </c>
      <c r="V743" s="115">
        <v>0</v>
      </c>
      <c r="W743" s="115">
        <v>0</v>
      </c>
      <c r="X743" s="115">
        <v>0</v>
      </c>
      <c r="Y743" s="115">
        <v>0</v>
      </c>
      <c r="Z743" s="115">
        <v>42322</v>
      </c>
      <c r="AA743" s="115">
        <v>36369</v>
      </c>
      <c r="AB743" s="115">
        <v>0</v>
      </c>
      <c r="AC743" s="114" t="s">
        <v>207</v>
      </c>
    </row>
    <row r="744" spans="1:29" x14ac:dyDescent="0.25">
      <c r="A744" s="242" t="s">
        <v>2761</v>
      </c>
      <c r="B744" s="242" t="s">
        <v>2758</v>
      </c>
      <c r="C744" s="242" t="s">
        <v>229</v>
      </c>
      <c r="D744" s="242" t="s">
        <v>1254</v>
      </c>
      <c r="E744" s="243">
        <v>43331</v>
      </c>
      <c r="F744" s="243">
        <v>43695</v>
      </c>
      <c r="G744" s="242">
        <v>2019</v>
      </c>
      <c r="H744" s="116">
        <v>166128</v>
      </c>
      <c r="I744" s="116">
        <v>31964</v>
      </c>
      <c r="J744" s="244">
        <v>44082</v>
      </c>
      <c r="K744" s="245" t="s">
        <v>221</v>
      </c>
      <c r="L744" s="246" t="s">
        <v>207</v>
      </c>
      <c r="M744" s="243">
        <v>43695</v>
      </c>
      <c r="N744" s="242" t="s">
        <v>2757</v>
      </c>
      <c r="O744" s="242" t="s">
        <v>2756</v>
      </c>
      <c r="P744" s="242" t="s">
        <v>1272</v>
      </c>
      <c r="Q744" s="242" t="s">
        <v>461</v>
      </c>
      <c r="R744" s="242" t="s">
        <v>247</v>
      </c>
      <c r="S744" s="119" t="s">
        <v>209</v>
      </c>
      <c r="T744" s="118" t="s">
        <v>2755</v>
      </c>
      <c r="U744" s="115">
        <v>0</v>
      </c>
      <c r="V744" s="115">
        <v>0</v>
      </c>
      <c r="W744" s="115">
        <v>0</v>
      </c>
      <c r="X744" s="115">
        <v>0</v>
      </c>
      <c r="Y744" s="115">
        <v>0</v>
      </c>
      <c r="Z744" s="115">
        <v>134164</v>
      </c>
      <c r="AA744" s="115">
        <v>0</v>
      </c>
      <c r="AB744" s="115">
        <v>0</v>
      </c>
      <c r="AC744" s="114" t="s">
        <v>207</v>
      </c>
    </row>
    <row r="745" spans="1:29" x14ac:dyDescent="0.25">
      <c r="A745" s="242" t="s">
        <v>2753</v>
      </c>
      <c r="B745" s="242" t="s">
        <v>2747</v>
      </c>
      <c r="C745" s="242" t="s">
        <v>229</v>
      </c>
      <c r="D745" s="242" t="s">
        <v>1254</v>
      </c>
      <c r="E745" s="243">
        <v>43012</v>
      </c>
      <c r="F745" s="243">
        <v>43376</v>
      </c>
      <c r="G745" s="242">
        <v>2018</v>
      </c>
      <c r="H745" s="116">
        <v>71689</v>
      </c>
      <c r="I745" s="116">
        <v>13793</v>
      </c>
      <c r="J745" s="244">
        <v>44082</v>
      </c>
      <c r="K745" s="245" t="s">
        <v>215</v>
      </c>
      <c r="L745" s="244">
        <v>45517</v>
      </c>
      <c r="M745" s="243">
        <v>43376</v>
      </c>
      <c r="N745" s="242" t="s">
        <v>2746</v>
      </c>
      <c r="O745" s="242" t="s">
        <v>2745</v>
      </c>
      <c r="P745" s="242" t="s">
        <v>1503</v>
      </c>
      <c r="Q745" s="242" t="s">
        <v>1770</v>
      </c>
      <c r="R745" s="242" t="s">
        <v>247</v>
      </c>
      <c r="S745" s="119" t="s">
        <v>209</v>
      </c>
      <c r="T745" s="118" t="s">
        <v>2744</v>
      </c>
      <c r="U745" s="115">
        <v>0</v>
      </c>
      <c r="V745" s="115">
        <v>0</v>
      </c>
      <c r="W745" s="115">
        <v>0</v>
      </c>
      <c r="X745" s="115">
        <v>0</v>
      </c>
      <c r="Y745" s="115">
        <v>0</v>
      </c>
      <c r="Z745" s="115">
        <v>50255</v>
      </c>
      <c r="AA745" s="115">
        <v>455</v>
      </c>
      <c r="AB745" s="115">
        <v>0</v>
      </c>
      <c r="AC745" s="114" t="s">
        <v>207</v>
      </c>
    </row>
    <row r="746" spans="1:29" x14ac:dyDescent="0.25">
      <c r="A746" s="242" t="s">
        <v>2429</v>
      </c>
      <c r="B746" s="242" t="s">
        <v>2423</v>
      </c>
      <c r="C746" s="242" t="s">
        <v>258</v>
      </c>
      <c r="D746" s="242" t="s">
        <v>1254</v>
      </c>
      <c r="E746" s="243">
        <v>43497</v>
      </c>
      <c r="F746" s="243">
        <v>43861</v>
      </c>
      <c r="G746" s="242">
        <v>2020</v>
      </c>
      <c r="H746" s="116">
        <v>94217</v>
      </c>
      <c r="I746" s="117" t="s">
        <v>207</v>
      </c>
      <c r="J746" s="244">
        <v>44082</v>
      </c>
      <c r="K746" s="245" t="s">
        <v>215</v>
      </c>
      <c r="L746" s="244">
        <v>45363</v>
      </c>
      <c r="M746" s="243">
        <v>43861</v>
      </c>
      <c r="N746" s="242" t="s">
        <v>2422</v>
      </c>
      <c r="O746" s="242" t="s">
        <v>2421</v>
      </c>
      <c r="P746" s="242" t="s">
        <v>325</v>
      </c>
      <c r="Q746" s="242" t="s">
        <v>266</v>
      </c>
      <c r="R746" s="242" t="s">
        <v>247</v>
      </c>
      <c r="S746" s="119" t="s">
        <v>209</v>
      </c>
      <c r="T746" s="118" t="s">
        <v>2420</v>
      </c>
      <c r="U746" s="117" t="s">
        <v>207</v>
      </c>
      <c r="V746" s="115">
        <v>0</v>
      </c>
      <c r="W746" s="115">
        <v>329</v>
      </c>
      <c r="X746" s="115">
        <v>0</v>
      </c>
      <c r="Y746" s="115">
        <v>0</v>
      </c>
      <c r="Z746" s="115">
        <v>0</v>
      </c>
      <c r="AA746" s="115">
        <v>0</v>
      </c>
      <c r="AB746" s="115">
        <v>56169</v>
      </c>
      <c r="AC746" s="114" t="s">
        <v>2428</v>
      </c>
    </row>
    <row r="747" spans="1:29" x14ac:dyDescent="0.25">
      <c r="A747" s="242" t="s">
        <v>2253</v>
      </c>
      <c r="B747" s="242" t="s">
        <v>2248</v>
      </c>
      <c r="C747" s="242" t="s">
        <v>258</v>
      </c>
      <c r="D747" s="242" t="s">
        <v>1254</v>
      </c>
      <c r="E747" s="243">
        <v>43435</v>
      </c>
      <c r="F747" s="243">
        <v>43799</v>
      </c>
      <c r="G747" s="242">
        <v>2019</v>
      </c>
      <c r="H747" s="116">
        <v>11021</v>
      </c>
      <c r="I747" s="117" t="s">
        <v>207</v>
      </c>
      <c r="J747" s="244">
        <v>44082</v>
      </c>
      <c r="K747" s="245" t="s">
        <v>215</v>
      </c>
      <c r="L747" s="244">
        <v>44341</v>
      </c>
      <c r="M747" s="243">
        <v>43799</v>
      </c>
      <c r="N747" s="242" t="s">
        <v>2247</v>
      </c>
      <c r="O747" s="242" t="s">
        <v>2246</v>
      </c>
      <c r="P747" s="242" t="s">
        <v>1503</v>
      </c>
      <c r="Q747" s="242" t="s">
        <v>2245</v>
      </c>
      <c r="R747" s="242" t="s">
        <v>247</v>
      </c>
      <c r="S747" s="119" t="s">
        <v>209</v>
      </c>
      <c r="T747" s="118" t="s">
        <v>2244</v>
      </c>
      <c r="U747" s="117" t="s">
        <v>207</v>
      </c>
      <c r="V747" s="115">
        <v>0</v>
      </c>
      <c r="W747" s="115">
        <v>0</v>
      </c>
      <c r="X747" s="115">
        <v>0</v>
      </c>
      <c r="Y747" s="115">
        <v>0</v>
      </c>
      <c r="Z747" s="115">
        <v>11021</v>
      </c>
      <c r="AA747" s="115">
        <v>0</v>
      </c>
      <c r="AB747" s="115">
        <v>0</v>
      </c>
      <c r="AC747" s="114" t="s">
        <v>207</v>
      </c>
    </row>
    <row r="748" spans="1:29" x14ac:dyDescent="0.25">
      <c r="A748" s="242" t="s">
        <v>2174</v>
      </c>
      <c r="B748" s="242" t="s">
        <v>2168</v>
      </c>
      <c r="C748" s="242" t="s">
        <v>229</v>
      </c>
      <c r="D748" s="242" t="s">
        <v>1254</v>
      </c>
      <c r="E748" s="243">
        <v>43266</v>
      </c>
      <c r="F748" s="243">
        <v>43448</v>
      </c>
      <c r="G748" s="242">
        <v>2018</v>
      </c>
      <c r="H748" s="116">
        <v>1248717</v>
      </c>
      <c r="I748" s="117">
        <v>228033</v>
      </c>
      <c r="J748" s="244">
        <v>44082</v>
      </c>
      <c r="K748" s="245" t="s">
        <v>221</v>
      </c>
      <c r="L748" s="246" t="s">
        <v>207</v>
      </c>
      <c r="M748" s="243">
        <v>43448</v>
      </c>
      <c r="N748" s="242" t="s">
        <v>2167</v>
      </c>
      <c r="O748" s="242" t="s">
        <v>417</v>
      </c>
      <c r="P748" s="242" t="s">
        <v>1272</v>
      </c>
      <c r="Q748" s="242" t="s">
        <v>366</v>
      </c>
      <c r="R748" s="242" t="s">
        <v>247</v>
      </c>
      <c r="S748" s="119" t="s">
        <v>209</v>
      </c>
      <c r="T748" s="118" t="s">
        <v>2166</v>
      </c>
      <c r="U748" s="115">
        <v>0</v>
      </c>
      <c r="V748" s="115">
        <v>0</v>
      </c>
      <c r="W748" s="115">
        <v>0</v>
      </c>
      <c r="X748" s="115">
        <v>0</v>
      </c>
      <c r="Y748" s="115">
        <v>0</v>
      </c>
      <c r="Z748" s="115">
        <v>741401</v>
      </c>
      <c r="AA748" s="115">
        <v>19018</v>
      </c>
      <c r="AB748" s="115">
        <v>259543</v>
      </c>
      <c r="AC748" s="114" t="s">
        <v>207</v>
      </c>
    </row>
    <row r="749" spans="1:29" x14ac:dyDescent="0.25">
      <c r="A749" s="242" t="s">
        <v>2101</v>
      </c>
      <c r="B749" s="242" t="s">
        <v>2099</v>
      </c>
      <c r="C749" s="242" t="s">
        <v>229</v>
      </c>
      <c r="D749" s="242" t="s">
        <v>1254</v>
      </c>
      <c r="E749" s="243">
        <v>43483</v>
      </c>
      <c r="F749" s="243">
        <v>43663</v>
      </c>
      <c r="G749" s="242">
        <v>2019</v>
      </c>
      <c r="H749" s="116">
        <v>340863</v>
      </c>
      <c r="I749" s="117">
        <v>36053</v>
      </c>
      <c r="J749" s="244">
        <v>44082</v>
      </c>
      <c r="K749" s="245" t="s">
        <v>221</v>
      </c>
      <c r="L749" s="246" t="s">
        <v>207</v>
      </c>
      <c r="M749" s="243">
        <v>43663</v>
      </c>
      <c r="N749" s="242" t="s">
        <v>2098</v>
      </c>
      <c r="O749" s="242" t="s">
        <v>2097</v>
      </c>
      <c r="P749" s="242" t="s">
        <v>1272</v>
      </c>
      <c r="Q749" s="242" t="s">
        <v>2096</v>
      </c>
      <c r="R749" s="242" t="s">
        <v>247</v>
      </c>
      <c r="S749" s="119" t="s">
        <v>209</v>
      </c>
      <c r="T749" s="118" t="s">
        <v>2095</v>
      </c>
      <c r="U749" s="115">
        <v>0</v>
      </c>
      <c r="V749" s="115">
        <v>0</v>
      </c>
      <c r="W749" s="115">
        <v>0</v>
      </c>
      <c r="X749" s="115">
        <v>0</v>
      </c>
      <c r="Y749" s="115">
        <v>0</v>
      </c>
      <c r="Z749" s="115">
        <v>291303</v>
      </c>
      <c r="AA749" s="115">
        <v>13507</v>
      </c>
      <c r="AB749" s="115">
        <v>0</v>
      </c>
      <c r="AC749" s="114" t="s">
        <v>207</v>
      </c>
    </row>
    <row r="750" spans="1:29" x14ac:dyDescent="0.25">
      <c r="A750" s="242" t="s">
        <v>1983</v>
      </c>
      <c r="B750" s="242" t="s">
        <v>1982</v>
      </c>
      <c r="C750" s="242" t="s">
        <v>503</v>
      </c>
      <c r="D750" s="242" t="s">
        <v>1254</v>
      </c>
      <c r="E750" s="244">
        <v>43901</v>
      </c>
      <c r="F750" s="244">
        <v>43927</v>
      </c>
      <c r="G750" s="242">
        <v>2020</v>
      </c>
      <c r="H750" s="116">
        <v>81042</v>
      </c>
      <c r="I750" s="117" t="s">
        <v>207</v>
      </c>
      <c r="J750" s="244">
        <v>44082</v>
      </c>
      <c r="K750" s="245" t="s">
        <v>215</v>
      </c>
      <c r="L750" s="246">
        <v>44733</v>
      </c>
      <c r="M750" s="244">
        <v>43927</v>
      </c>
      <c r="N750" s="242" t="s">
        <v>1981</v>
      </c>
      <c r="O750" s="242" t="s">
        <v>613</v>
      </c>
      <c r="P750" s="242" t="s">
        <v>1258</v>
      </c>
      <c r="Q750" s="242" t="s">
        <v>500</v>
      </c>
      <c r="R750" s="242" t="s">
        <v>210</v>
      </c>
      <c r="S750" s="119" t="s">
        <v>209</v>
      </c>
      <c r="T750" s="118" t="s">
        <v>1980</v>
      </c>
      <c r="U750" s="117" t="s">
        <v>207</v>
      </c>
      <c r="V750" s="115">
        <v>0</v>
      </c>
      <c r="W750" s="115">
        <v>0</v>
      </c>
      <c r="X750" s="115">
        <v>0</v>
      </c>
      <c r="Y750" s="115">
        <v>0</v>
      </c>
      <c r="Z750" s="115">
        <v>70062</v>
      </c>
      <c r="AA750" s="115">
        <v>2692</v>
      </c>
      <c r="AB750" s="115">
        <v>0</v>
      </c>
      <c r="AC750" s="114" t="s">
        <v>207</v>
      </c>
    </row>
    <row r="751" spans="1:29" x14ac:dyDescent="0.25">
      <c r="A751" s="242" t="s">
        <v>4491</v>
      </c>
      <c r="B751" s="242" t="s">
        <v>4487</v>
      </c>
      <c r="C751" s="242" t="s">
        <v>229</v>
      </c>
      <c r="D751" s="242" t="s">
        <v>1254</v>
      </c>
      <c r="E751" s="243">
        <v>42917</v>
      </c>
      <c r="F751" s="243">
        <v>43281</v>
      </c>
      <c r="G751" s="242">
        <v>2018</v>
      </c>
      <c r="H751" s="116">
        <v>7065</v>
      </c>
      <c r="I751" s="116">
        <v>1359</v>
      </c>
      <c r="J751" s="244">
        <v>44068</v>
      </c>
      <c r="K751" s="245" t="s">
        <v>221</v>
      </c>
      <c r="L751" s="246" t="s">
        <v>207</v>
      </c>
      <c r="M751" s="243">
        <v>43281</v>
      </c>
      <c r="N751" s="242" t="s">
        <v>4486</v>
      </c>
      <c r="O751" s="242" t="s">
        <v>3257</v>
      </c>
      <c r="P751" s="242" t="s">
        <v>1272</v>
      </c>
      <c r="Q751" s="242" t="s">
        <v>211</v>
      </c>
      <c r="R751" s="242" t="s">
        <v>210</v>
      </c>
      <c r="S751" s="119" t="s">
        <v>209</v>
      </c>
      <c r="T751" s="118" t="s">
        <v>4485</v>
      </c>
      <c r="U751" s="115">
        <v>0</v>
      </c>
      <c r="V751" s="115">
        <v>0</v>
      </c>
      <c r="W751" s="115">
        <v>0</v>
      </c>
      <c r="X751" s="115">
        <v>0</v>
      </c>
      <c r="Y751" s="115">
        <v>0</v>
      </c>
      <c r="Z751" s="115">
        <v>0</v>
      </c>
      <c r="AA751" s="115">
        <v>0</v>
      </c>
      <c r="AB751" s="115">
        <v>5706</v>
      </c>
      <c r="AC751" s="114" t="s">
        <v>207</v>
      </c>
    </row>
    <row r="752" spans="1:29" x14ac:dyDescent="0.25">
      <c r="A752" s="242" t="s">
        <v>4490</v>
      </c>
      <c r="B752" s="242" t="s">
        <v>4487</v>
      </c>
      <c r="C752" s="242" t="s">
        <v>229</v>
      </c>
      <c r="D752" s="242" t="s">
        <v>1254</v>
      </c>
      <c r="E752" s="243">
        <v>43282</v>
      </c>
      <c r="F752" s="243">
        <v>43646</v>
      </c>
      <c r="G752" s="242">
        <v>2019</v>
      </c>
      <c r="H752" s="116">
        <v>6354</v>
      </c>
      <c r="I752" s="116">
        <v>1223</v>
      </c>
      <c r="J752" s="244">
        <v>44068</v>
      </c>
      <c r="K752" s="245" t="s">
        <v>221</v>
      </c>
      <c r="L752" s="246" t="s">
        <v>207</v>
      </c>
      <c r="M752" s="243">
        <v>43646</v>
      </c>
      <c r="N752" s="242" t="s">
        <v>4486</v>
      </c>
      <c r="O752" s="242" t="s">
        <v>3257</v>
      </c>
      <c r="P752" s="242" t="s">
        <v>1272</v>
      </c>
      <c r="Q752" s="242" t="s">
        <v>211</v>
      </c>
      <c r="R752" s="242" t="s">
        <v>210</v>
      </c>
      <c r="S752" s="119" t="s">
        <v>209</v>
      </c>
      <c r="T752" s="118" t="s">
        <v>4485</v>
      </c>
      <c r="U752" s="115">
        <v>0</v>
      </c>
      <c r="V752" s="115">
        <v>0</v>
      </c>
      <c r="W752" s="115">
        <v>0</v>
      </c>
      <c r="X752" s="115">
        <v>0</v>
      </c>
      <c r="Y752" s="115">
        <v>0</v>
      </c>
      <c r="Z752" s="115">
        <v>0</v>
      </c>
      <c r="AA752" s="115">
        <v>0</v>
      </c>
      <c r="AB752" s="115">
        <v>0</v>
      </c>
      <c r="AC752" s="114" t="s">
        <v>207</v>
      </c>
    </row>
    <row r="753" spans="1:29" x14ac:dyDescent="0.25">
      <c r="A753" s="242" t="s">
        <v>3470</v>
      </c>
      <c r="B753" s="242" t="s">
        <v>3469</v>
      </c>
      <c r="C753" s="242" t="s">
        <v>217</v>
      </c>
      <c r="D753" s="242" t="s">
        <v>1254</v>
      </c>
      <c r="E753" s="243">
        <v>43525</v>
      </c>
      <c r="F753" s="243">
        <v>43585</v>
      </c>
      <c r="G753" s="242">
        <v>2019</v>
      </c>
      <c r="H753" s="116">
        <v>12781</v>
      </c>
      <c r="I753" s="117" t="s">
        <v>207</v>
      </c>
      <c r="J753" s="244">
        <v>44068</v>
      </c>
      <c r="K753" s="245" t="s">
        <v>221</v>
      </c>
      <c r="L753" s="246" t="s">
        <v>207</v>
      </c>
      <c r="M753" s="243">
        <v>43951</v>
      </c>
      <c r="N753" s="242" t="s">
        <v>3468</v>
      </c>
      <c r="O753" s="242" t="s">
        <v>3467</v>
      </c>
      <c r="P753" s="242" t="s">
        <v>325</v>
      </c>
      <c r="Q753" s="242" t="s">
        <v>1893</v>
      </c>
      <c r="R753" s="242" t="s">
        <v>247</v>
      </c>
      <c r="S753" s="119" t="s">
        <v>209</v>
      </c>
      <c r="T753" s="118" t="s">
        <v>3466</v>
      </c>
      <c r="U753" s="117" t="s">
        <v>207</v>
      </c>
      <c r="V753" s="115">
        <v>0</v>
      </c>
      <c r="W753" s="115">
        <v>0</v>
      </c>
      <c r="X753" s="115">
        <v>0</v>
      </c>
      <c r="Y753" s="115">
        <v>0</v>
      </c>
      <c r="Z753" s="115">
        <v>268</v>
      </c>
      <c r="AA753" s="115">
        <v>3762</v>
      </c>
      <c r="AB753" s="115">
        <v>4441</v>
      </c>
      <c r="AC753" s="114" t="s">
        <v>207</v>
      </c>
    </row>
    <row r="754" spans="1:29" x14ac:dyDescent="0.25">
      <c r="A754" s="242" t="s">
        <v>3310</v>
      </c>
      <c r="B754" s="242" t="s">
        <v>3307</v>
      </c>
      <c r="C754" s="242" t="s">
        <v>229</v>
      </c>
      <c r="D754" s="242" t="s">
        <v>1254</v>
      </c>
      <c r="E754" s="243">
        <v>42979</v>
      </c>
      <c r="F754" s="243">
        <v>43343</v>
      </c>
      <c r="G754" s="242">
        <v>2018</v>
      </c>
      <c r="H754" s="116">
        <v>134443</v>
      </c>
      <c r="I754" s="116">
        <v>16625</v>
      </c>
      <c r="J754" s="244">
        <v>44068</v>
      </c>
      <c r="K754" s="245" t="s">
        <v>215</v>
      </c>
      <c r="L754" s="244">
        <v>45636</v>
      </c>
      <c r="M754" s="243">
        <v>43343</v>
      </c>
      <c r="N754" s="242" t="s">
        <v>3306</v>
      </c>
      <c r="O754" s="242" t="s">
        <v>3305</v>
      </c>
      <c r="P754" s="242" t="s">
        <v>1272</v>
      </c>
      <c r="Q754" s="242" t="s">
        <v>366</v>
      </c>
      <c r="R754" s="242" t="s">
        <v>247</v>
      </c>
      <c r="S754" s="119" t="s">
        <v>209</v>
      </c>
      <c r="T754" s="118" t="s">
        <v>3304</v>
      </c>
      <c r="U754" s="115">
        <v>0</v>
      </c>
      <c r="V754" s="115">
        <v>0</v>
      </c>
      <c r="W754" s="115">
        <v>0</v>
      </c>
      <c r="X754" s="115">
        <v>0</v>
      </c>
      <c r="Y754" s="115">
        <v>0</v>
      </c>
      <c r="Z754" s="115">
        <v>114725</v>
      </c>
      <c r="AA754" s="115">
        <v>0</v>
      </c>
      <c r="AB754" s="115">
        <v>3093</v>
      </c>
      <c r="AC754" s="114" t="s">
        <v>207</v>
      </c>
    </row>
    <row r="755" spans="1:29" x14ac:dyDescent="0.25">
      <c r="A755" s="242" t="s">
        <v>3309</v>
      </c>
      <c r="B755" s="242" t="s">
        <v>3307</v>
      </c>
      <c r="C755" s="242" t="s">
        <v>229</v>
      </c>
      <c r="D755" s="242" t="s">
        <v>1254</v>
      </c>
      <c r="E755" s="243">
        <v>43344</v>
      </c>
      <c r="F755" s="243">
        <v>43708</v>
      </c>
      <c r="G755" s="242">
        <v>2019</v>
      </c>
      <c r="H755" s="116">
        <v>161802</v>
      </c>
      <c r="I755" s="116">
        <v>20008</v>
      </c>
      <c r="J755" s="244">
        <v>44068</v>
      </c>
      <c r="K755" s="245" t="s">
        <v>215</v>
      </c>
      <c r="L755" s="244">
        <v>45636</v>
      </c>
      <c r="M755" s="243">
        <v>43708</v>
      </c>
      <c r="N755" s="242" t="s">
        <v>3306</v>
      </c>
      <c r="O755" s="242" t="s">
        <v>3305</v>
      </c>
      <c r="P755" s="242" t="s">
        <v>1272</v>
      </c>
      <c r="Q755" s="242" t="s">
        <v>366</v>
      </c>
      <c r="R755" s="242" t="s">
        <v>247</v>
      </c>
      <c r="S755" s="119" t="s">
        <v>209</v>
      </c>
      <c r="T755" s="118" t="s">
        <v>3304</v>
      </c>
      <c r="U755" s="115">
        <v>0</v>
      </c>
      <c r="V755" s="115">
        <v>0</v>
      </c>
      <c r="W755" s="115">
        <v>0</v>
      </c>
      <c r="X755" s="115">
        <v>0</v>
      </c>
      <c r="Y755" s="115">
        <v>0</v>
      </c>
      <c r="Z755" s="115">
        <v>138072</v>
      </c>
      <c r="AA755" s="115">
        <v>0</v>
      </c>
      <c r="AB755" s="115">
        <v>3722</v>
      </c>
      <c r="AC755" s="114" t="s">
        <v>207</v>
      </c>
    </row>
    <row r="756" spans="1:29" x14ac:dyDescent="0.25">
      <c r="A756" s="242" t="s">
        <v>2877</v>
      </c>
      <c r="B756" s="242" t="s">
        <v>2872</v>
      </c>
      <c r="C756" s="242" t="s">
        <v>229</v>
      </c>
      <c r="D756" s="242" t="s">
        <v>1254</v>
      </c>
      <c r="E756" s="243">
        <v>43282</v>
      </c>
      <c r="F756" s="243">
        <v>43646</v>
      </c>
      <c r="G756" s="242">
        <v>2019</v>
      </c>
      <c r="H756" s="116">
        <v>81986</v>
      </c>
      <c r="I756" s="116">
        <v>14430</v>
      </c>
      <c r="J756" s="244">
        <v>44068</v>
      </c>
      <c r="K756" s="245" t="s">
        <v>215</v>
      </c>
      <c r="L756" s="244">
        <v>45209</v>
      </c>
      <c r="M756" s="243">
        <v>43646</v>
      </c>
      <c r="N756" s="242" t="s">
        <v>2871</v>
      </c>
      <c r="O756" s="242" t="s">
        <v>2870</v>
      </c>
      <c r="P756" s="242" t="s">
        <v>1272</v>
      </c>
      <c r="Q756" s="242" t="s">
        <v>211</v>
      </c>
      <c r="R756" s="242" t="s">
        <v>210</v>
      </c>
      <c r="S756" s="119" t="s">
        <v>209</v>
      </c>
      <c r="T756" s="118" t="s">
        <v>2869</v>
      </c>
      <c r="U756" s="115">
        <v>0</v>
      </c>
      <c r="V756" s="115">
        <v>0</v>
      </c>
      <c r="W756" s="115">
        <v>0</v>
      </c>
      <c r="X756" s="115">
        <v>0</v>
      </c>
      <c r="Y756" s="115">
        <v>0</v>
      </c>
      <c r="Z756" s="115">
        <v>0</v>
      </c>
      <c r="AA756" s="115">
        <v>13859</v>
      </c>
      <c r="AB756" s="115">
        <v>0</v>
      </c>
      <c r="AC756" s="114" t="s">
        <v>207</v>
      </c>
    </row>
    <row r="757" spans="1:29" x14ac:dyDescent="0.25">
      <c r="A757" s="242" t="s">
        <v>2834</v>
      </c>
      <c r="B757" s="242" t="s">
        <v>2831</v>
      </c>
      <c r="C757" s="242" t="s">
        <v>217</v>
      </c>
      <c r="D757" s="242" t="s">
        <v>1254</v>
      </c>
      <c r="E757" s="243">
        <v>43191</v>
      </c>
      <c r="F757" s="243">
        <v>43555</v>
      </c>
      <c r="G757" s="242">
        <v>2019</v>
      </c>
      <c r="H757" s="116">
        <v>11332</v>
      </c>
      <c r="I757" s="117" t="s">
        <v>207</v>
      </c>
      <c r="J757" s="244">
        <v>44068</v>
      </c>
      <c r="K757" s="245" t="s">
        <v>215</v>
      </c>
      <c r="L757" s="244">
        <v>44327</v>
      </c>
      <c r="M757" s="243">
        <v>43555</v>
      </c>
      <c r="N757" s="242" t="s">
        <v>2830</v>
      </c>
      <c r="O757" s="242" t="s">
        <v>281</v>
      </c>
      <c r="P757" s="242" t="s">
        <v>267</v>
      </c>
      <c r="Q757" s="242" t="s">
        <v>279</v>
      </c>
      <c r="R757" s="242" t="s">
        <v>247</v>
      </c>
      <c r="S757" s="119" t="s">
        <v>209</v>
      </c>
      <c r="T757" s="118" t="s">
        <v>2829</v>
      </c>
      <c r="U757" s="117" t="s">
        <v>207</v>
      </c>
      <c r="V757" s="115">
        <v>0</v>
      </c>
      <c r="W757" s="115">
        <v>0</v>
      </c>
      <c r="X757" s="115">
        <v>0</v>
      </c>
      <c r="Y757" s="115">
        <v>0</v>
      </c>
      <c r="Z757" s="115">
        <v>11332</v>
      </c>
      <c r="AA757" s="115">
        <v>0</v>
      </c>
      <c r="AB757" s="115">
        <v>0</v>
      </c>
      <c r="AC757" s="114" t="s">
        <v>207</v>
      </c>
    </row>
    <row r="758" spans="1:29" x14ac:dyDescent="0.25">
      <c r="A758" s="242" t="s">
        <v>2817</v>
      </c>
      <c r="B758" s="242" t="s">
        <v>2812</v>
      </c>
      <c r="C758" s="242" t="s">
        <v>217</v>
      </c>
      <c r="D758" s="242" t="s">
        <v>1254</v>
      </c>
      <c r="E758" s="243">
        <v>43313</v>
      </c>
      <c r="F758" s="243">
        <v>43677</v>
      </c>
      <c r="G758" s="242">
        <v>2019</v>
      </c>
      <c r="H758" s="116">
        <v>8029</v>
      </c>
      <c r="I758" s="117" t="s">
        <v>207</v>
      </c>
      <c r="J758" s="244">
        <v>44068</v>
      </c>
      <c r="K758" s="245" t="s">
        <v>215</v>
      </c>
      <c r="L758" s="244">
        <v>44341</v>
      </c>
      <c r="M758" s="243">
        <v>43677</v>
      </c>
      <c r="N758" s="242" t="s">
        <v>2811</v>
      </c>
      <c r="O758" s="242" t="s">
        <v>1464</v>
      </c>
      <c r="P758" s="242" t="s">
        <v>212</v>
      </c>
      <c r="Q758" s="242" t="s">
        <v>717</v>
      </c>
      <c r="R758" s="242" t="s">
        <v>247</v>
      </c>
      <c r="S758" s="119" t="s">
        <v>209</v>
      </c>
      <c r="T758" s="118" t="s">
        <v>2810</v>
      </c>
      <c r="U758" s="117" t="s">
        <v>207</v>
      </c>
      <c r="V758" s="115">
        <v>0</v>
      </c>
      <c r="W758" s="115">
        <v>0</v>
      </c>
      <c r="X758" s="115">
        <v>0</v>
      </c>
      <c r="Y758" s="115">
        <v>0</v>
      </c>
      <c r="Z758" s="115">
        <v>4827</v>
      </c>
      <c r="AA758" s="115">
        <v>2104</v>
      </c>
      <c r="AB758" s="115">
        <v>0</v>
      </c>
      <c r="AC758" s="114" t="s">
        <v>207</v>
      </c>
    </row>
    <row r="759" spans="1:29" x14ac:dyDescent="0.25">
      <c r="A759" s="242" t="s">
        <v>2480</v>
      </c>
      <c r="B759" s="242" t="s">
        <v>2477</v>
      </c>
      <c r="C759" s="242" t="s">
        <v>229</v>
      </c>
      <c r="D759" s="242" t="s">
        <v>1254</v>
      </c>
      <c r="E759" s="243">
        <v>42919</v>
      </c>
      <c r="F759" s="243">
        <v>43283</v>
      </c>
      <c r="G759" s="242">
        <v>2018</v>
      </c>
      <c r="H759" s="116">
        <v>286318</v>
      </c>
      <c r="I759" s="116">
        <v>24950</v>
      </c>
      <c r="J759" s="244">
        <v>44068</v>
      </c>
      <c r="K759" s="245" t="s">
        <v>221</v>
      </c>
      <c r="L759" s="246" t="s">
        <v>207</v>
      </c>
      <c r="M759" s="243">
        <v>43283</v>
      </c>
      <c r="N759" s="242" t="s">
        <v>2476</v>
      </c>
      <c r="O759" s="242" t="s">
        <v>2475</v>
      </c>
      <c r="P759" s="242" t="s">
        <v>255</v>
      </c>
      <c r="Q759" s="242" t="s">
        <v>2096</v>
      </c>
      <c r="R759" s="242" t="s">
        <v>247</v>
      </c>
      <c r="S759" s="119" t="s">
        <v>209</v>
      </c>
      <c r="T759" s="118" t="s">
        <v>2474</v>
      </c>
      <c r="U759" s="115">
        <v>0</v>
      </c>
      <c r="V759" s="115">
        <v>0</v>
      </c>
      <c r="W759" s="115">
        <v>0</v>
      </c>
      <c r="X759" s="115">
        <v>0</v>
      </c>
      <c r="Y759" s="130">
        <v>0</v>
      </c>
      <c r="Z759" s="115">
        <v>249780</v>
      </c>
      <c r="AA759" s="115">
        <v>6475</v>
      </c>
      <c r="AB759" s="115">
        <v>0</v>
      </c>
      <c r="AC759" s="129" t="s">
        <v>207</v>
      </c>
    </row>
    <row r="760" spans="1:29" x14ac:dyDescent="0.25">
      <c r="A760" s="242" t="s">
        <v>2479</v>
      </c>
      <c r="B760" s="242" t="s">
        <v>2477</v>
      </c>
      <c r="C760" s="242" t="s">
        <v>229</v>
      </c>
      <c r="D760" s="242" t="s">
        <v>1254</v>
      </c>
      <c r="E760" s="243">
        <v>43284</v>
      </c>
      <c r="F760" s="243">
        <v>43648</v>
      </c>
      <c r="G760" s="242">
        <v>2019</v>
      </c>
      <c r="H760" s="116">
        <v>306931</v>
      </c>
      <c r="I760" s="116">
        <v>26746</v>
      </c>
      <c r="J760" s="244">
        <v>44068</v>
      </c>
      <c r="K760" s="245" t="s">
        <v>221</v>
      </c>
      <c r="L760" s="246" t="s">
        <v>207</v>
      </c>
      <c r="M760" s="243">
        <v>43648</v>
      </c>
      <c r="N760" s="242" t="s">
        <v>2476</v>
      </c>
      <c r="O760" s="242" t="s">
        <v>2475</v>
      </c>
      <c r="P760" s="242" t="s">
        <v>255</v>
      </c>
      <c r="Q760" s="242" t="s">
        <v>2096</v>
      </c>
      <c r="R760" s="242" t="s">
        <v>247</v>
      </c>
      <c r="S760" s="119" t="s">
        <v>209</v>
      </c>
      <c r="T760" s="118" t="s">
        <v>2474</v>
      </c>
      <c r="U760" s="115">
        <v>0</v>
      </c>
      <c r="V760" s="115">
        <v>0</v>
      </c>
      <c r="W760" s="115">
        <v>0</v>
      </c>
      <c r="X760" s="115">
        <v>0</v>
      </c>
      <c r="Y760" s="130">
        <v>0</v>
      </c>
      <c r="Z760" s="115">
        <v>134281</v>
      </c>
      <c r="AA760" s="115">
        <v>25981</v>
      </c>
      <c r="AB760" s="115">
        <v>119923</v>
      </c>
      <c r="AC760" s="129" t="s">
        <v>207</v>
      </c>
    </row>
    <row r="761" spans="1:29" x14ac:dyDescent="0.25">
      <c r="A761" s="242" t="s">
        <v>2082</v>
      </c>
      <c r="B761" s="242" t="s">
        <v>2077</v>
      </c>
      <c r="C761" s="242" t="s">
        <v>258</v>
      </c>
      <c r="D761" s="242" t="s">
        <v>1254</v>
      </c>
      <c r="E761" s="243">
        <v>43525</v>
      </c>
      <c r="F761" s="243">
        <v>43708</v>
      </c>
      <c r="G761" s="242">
        <v>2019</v>
      </c>
      <c r="H761" s="116">
        <v>9329</v>
      </c>
      <c r="I761" s="117" t="s">
        <v>207</v>
      </c>
      <c r="J761" s="244">
        <v>44068</v>
      </c>
      <c r="K761" s="245" t="s">
        <v>215</v>
      </c>
      <c r="L761" s="244">
        <v>44887</v>
      </c>
      <c r="M761" s="243">
        <v>43708</v>
      </c>
      <c r="N761" s="242" t="s">
        <v>2076</v>
      </c>
      <c r="O761" s="242" t="s">
        <v>2075</v>
      </c>
      <c r="P761" s="242" t="s">
        <v>280</v>
      </c>
      <c r="Q761" s="242" t="s">
        <v>461</v>
      </c>
      <c r="R761" s="242" t="s">
        <v>247</v>
      </c>
      <c r="S761" s="119" t="s">
        <v>209</v>
      </c>
      <c r="T761" s="118" t="s">
        <v>2074</v>
      </c>
      <c r="U761" s="117" t="s">
        <v>207</v>
      </c>
      <c r="V761" s="115">
        <v>0</v>
      </c>
      <c r="W761" s="115">
        <v>0</v>
      </c>
      <c r="X761" s="115">
        <v>0</v>
      </c>
      <c r="Y761" s="115">
        <v>0</v>
      </c>
      <c r="Z761" s="115">
        <v>0</v>
      </c>
      <c r="AA761" s="115">
        <v>9329</v>
      </c>
      <c r="AB761" s="115">
        <v>0</v>
      </c>
      <c r="AC761" s="114" t="s">
        <v>207</v>
      </c>
    </row>
    <row r="762" spans="1:29" x14ac:dyDescent="0.25">
      <c r="A762" s="242" t="s">
        <v>4240</v>
      </c>
      <c r="B762" s="242" t="s">
        <v>4239</v>
      </c>
      <c r="C762" s="242" t="s">
        <v>229</v>
      </c>
      <c r="D762" s="242" t="s">
        <v>1254</v>
      </c>
      <c r="E762" s="243">
        <v>43282</v>
      </c>
      <c r="F762" s="243">
        <v>43646</v>
      </c>
      <c r="G762" s="242">
        <v>2019</v>
      </c>
      <c r="H762" s="132">
        <v>32446</v>
      </c>
      <c r="I762" s="132">
        <v>6052</v>
      </c>
      <c r="J762" s="247">
        <v>44054</v>
      </c>
      <c r="K762" s="250" t="s">
        <v>221</v>
      </c>
      <c r="L762" s="251" t="s">
        <v>207</v>
      </c>
      <c r="M762" s="243">
        <v>43646</v>
      </c>
      <c r="N762" s="242" t="s">
        <v>4238</v>
      </c>
      <c r="O762" s="248" t="s">
        <v>4237</v>
      </c>
      <c r="P762" s="248" t="s">
        <v>1258</v>
      </c>
      <c r="Q762" s="248" t="s">
        <v>332</v>
      </c>
      <c r="R762" s="242" t="s">
        <v>247</v>
      </c>
      <c r="S762" s="119" t="s">
        <v>209</v>
      </c>
      <c r="T762" s="118" t="s">
        <v>4236</v>
      </c>
      <c r="U762" s="115">
        <v>0</v>
      </c>
      <c r="V762" s="115">
        <v>0</v>
      </c>
      <c r="W762" s="130">
        <v>0</v>
      </c>
      <c r="X762" s="130">
        <v>0</v>
      </c>
      <c r="Y762" s="130">
        <v>0</v>
      </c>
      <c r="Z762" s="115">
        <v>8071</v>
      </c>
      <c r="AA762" s="115">
        <v>18323</v>
      </c>
      <c r="AB762" s="115">
        <v>0</v>
      </c>
      <c r="AC762" s="129" t="s">
        <v>207</v>
      </c>
    </row>
    <row r="763" spans="1:29" x14ac:dyDescent="0.25">
      <c r="A763" s="242" t="s">
        <v>4160</v>
      </c>
      <c r="B763" s="242" t="s">
        <v>4157</v>
      </c>
      <c r="C763" s="242" t="s">
        <v>229</v>
      </c>
      <c r="D763" s="242" t="s">
        <v>1254</v>
      </c>
      <c r="E763" s="243">
        <v>43252</v>
      </c>
      <c r="F763" s="243">
        <v>43616</v>
      </c>
      <c r="G763" s="242">
        <v>2019</v>
      </c>
      <c r="H763" s="116">
        <v>125545</v>
      </c>
      <c r="I763" s="116">
        <v>24150</v>
      </c>
      <c r="J763" s="244">
        <v>44054</v>
      </c>
      <c r="K763" s="245" t="s">
        <v>221</v>
      </c>
      <c r="L763" s="246" t="s">
        <v>207</v>
      </c>
      <c r="M763" s="243">
        <v>43616</v>
      </c>
      <c r="N763" s="242" t="s">
        <v>4156</v>
      </c>
      <c r="O763" s="242" t="s">
        <v>4155</v>
      </c>
      <c r="P763" s="242" t="s">
        <v>1272</v>
      </c>
      <c r="Q763" s="242" t="s">
        <v>211</v>
      </c>
      <c r="R763" s="242" t="s">
        <v>210</v>
      </c>
      <c r="S763" s="119" t="s">
        <v>209</v>
      </c>
      <c r="T763" s="118" t="s">
        <v>4154</v>
      </c>
      <c r="U763" s="115">
        <v>0</v>
      </c>
      <c r="V763" s="115">
        <v>0</v>
      </c>
      <c r="W763" s="115">
        <v>0</v>
      </c>
      <c r="X763" s="115">
        <v>0</v>
      </c>
      <c r="Y763" s="115">
        <v>0</v>
      </c>
      <c r="Z763" s="115">
        <v>50000</v>
      </c>
      <c r="AA763" s="115">
        <v>40000</v>
      </c>
      <c r="AB763" s="115">
        <v>0</v>
      </c>
      <c r="AC763" s="114" t="s">
        <v>207</v>
      </c>
    </row>
    <row r="764" spans="1:29" x14ac:dyDescent="0.25">
      <c r="A764" s="242" t="s">
        <v>3581</v>
      </c>
      <c r="B764" s="242" t="s">
        <v>3578</v>
      </c>
      <c r="C764" s="242" t="s">
        <v>229</v>
      </c>
      <c r="D764" s="242" t="s">
        <v>1254</v>
      </c>
      <c r="E764" s="243">
        <v>42347</v>
      </c>
      <c r="F764" s="243">
        <v>42712</v>
      </c>
      <c r="G764" s="242">
        <v>2016</v>
      </c>
      <c r="H764" s="116">
        <v>5432</v>
      </c>
      <c r="I764" s="116">
        <v>1043</v>
      </c>
      <c r="J764" s="246">
        <v>44054</v>
      </c>
      <c r="K764" s="245" t="s">
        <v>221</v>
      </c>
      <c r="L764" s="246" t="s">
        <v>207</v>
      </c>
      <c r="M764" s="243">
        <v>42712</v>
      </c>
      <c r="N764" s="242" t="s">
        <v>3577</v>
      </c>
      <c r="O764" s="242" t="s">
        <v>3576</v>
      </c>
      <c r="P764" s="242" t="s">
        <v>212</v>
      </c>
      <c r="Q764" s="242" t="s">
        <v>211</v>
      </c>
      <c r="R764" s="242" t="s">
        <v>210</v>
      </c>
      <c r="S764" s="119" t="s">
        <v>209</v>
      </c>
      <c r="T764" s="118" t="s">
        <v>3575</v>
      </c>
      <c r="U764" s="115">
        <v>0</v>
      </c>
      <c r="V764" s="115">
        <v>0</v>
      </c>
      <c r="W764" s="115">
        <v>0</v>
      </c>
      <c r="X764" s="115">
        <v>0</v>
      </c>
      <c r="Y764" s="115">
        <v>0</v>
      </c>
      <c r="Z764" s="115">
        <v>0</v>
      </c>
      <c r="AA764" s="115">
        <v>0</v>
      </c>
      <c r="AB764" s="115">
        <v>0</v>
      </c>
      <c r="AC764" s="114" t="s">
        <v>207</v>
      </c>
    </row>
    <row r="765" spans="1:29" x14ac:dyDescent="0.25">
      <c r="A765" s="242" t="s">
        <v>3580</v>
      </c>
      <c r="B765" s="242" t="s">
        <v>3578</v>
      </c>
      <c r="C765" s="242" t="s">
        <v>229</v>
      </c>
      <c r="D765" s="242" t="s">
        <v>1254</v>
      </c>
      <c r="E765" s="243">
        <v>42713</v>
      </c>
      <c r="F765" s="243">
        <v>43077</v>
      </c>
      <c r="G765" s="242">
        <v>2017</v>
      </c>
      <c r="H765" s="116">
        <v>5432</v>
      </c>
      <c r="I765" s="116">
        <v>1043</v>
      </c>
      <c r="J765" s="246">
        <v>44054</v>
      </c>
      <c r="K765" s="245" t="s">
        <v>221</v>
      </c>
      <c r="L765" s="246" t="s">
        <v>207</v>
      </c>
      <c r="M765" s="243">
        <v>43077</v>
      </c>
      <c r="N765" s="242" t="s">
        <v>3577</v>
      </c>
      <c r="O765" s="242" t="s">
        <v>3576</v>
      </c>
      <c r="P765" s="242" t="s">
        <v>212</v>
      </c>
      <c r="Q765" s="242" t="s">
        <v>211</v>
      </c>
      <c r="R765" s="242" t="s">
        <v>210</v>
      </c>
      <c r="S765" s="119" t="s">
        <v>209</v>
      </c>
      <c r="T765" s="118" t="s">
        <v>3575</v>
      </c>
      <c r="U765" s="115">
        <v>0</v>
      </c>
      <c r="V765" s="115">
        <v>0</v>
      </c>
      <c r="W765" s="115">
        <v>0</v>
      </c>
      <c r="X765" s="115">
        <v>0</v>
      </c>
      <c r="Y765" s="115">
        <v>0</v>
      </c>
      <c r="Z765" s="115">
        <v>0</v>
      </c>
      <c r="AA765" s="115">
        <v>0</v>
      </c>
      <c r="AB765" s="115">
        <v>0</v>
      </c>
      <c r="AC765" s="114" t="s">
        <v>207</v>
      </c>
    </row>
    <row r="766" spans="1:29" x14ac:dyDescent="0.25">
      <c r="A766" s="242" t="s">
        <v>3579</v>
      </c>
      <c r="B766" s="242" t="s">
        <v>3578</v>
      </c>
      <c r="C766" s="242" t="s">
        <v>229</v>
      </c>
      <c r="D766" s="242" t="s">
        <v>1254</v>
      </c>
      <c r="E766" s="243">
        <v>43078</v>
      </c>
      <c r="F766" s="243">
        <v>43442</v>
      </c>
      <c r="G766" s="242">
        <v>2018</v>
      </c>
      <c r="H766" s="116">
        <v>17453</v>
      </c>
      <c r="I766" s="116">
        <v>3351</v>
      </c>
      <c r="J766" s="246">
        <v>44054</v>
      </c>
      <c r="K766" s="245" t="s">
        <v>221</v>
      </c>
      <c r="L766" s="246" t="s">
        <v>207</v>
      </c>
      <c r="M766" s="243">
        <v>43442</v>
      </c>
      <c r="N766" s="242" t="s">
        <v>3577</v>
      </c>
      <c r="O766" s="242" t="s">
        <v>3576</v>
      </c>
      <c r="P766" s="242" t="s">
        <v>212</v>
      </c>
      <c r="Q766" s="242" t="s">
        <v>211</v>
      </c>
      <c r="R766" s="242" t="s">
        <v>210</v>
      </c>
      <c r="S766" s="119" t="s">
        <v>209</v>
      </c>
      <c r="T766" s="118" t="s">
        <v>3575</v>
      </c>
      <c r="U766" s="115">
        <v>0</v>
      </c>
      <c r="V766" s="115">
        <v>0</v>
      </c>
      <c r="W766" s="115">
        <v>0</v>
      </c>
      <c r="X766" s="115">
        <v>0</v>
      </c>
      <c r="Y766" s="115">
        <v>0</v>
      </c>
      <c r="Z766" s="115">
        <v>0</v>
      </c>
      <c r="AA766" s="115">
        <v>0</v>
      </c>
      <c r="AB766" s="115">
        <v>0</v>
      </c>
      <c r="AC766" s="114" t="s">
        <v>207</v>
      </c>
    </row>
    <row r="767" spans="1:29" ht="31.5" customHeight="1" x14ac:dyDescent="0.25">
      <c r="A767" s="242" t="s">
        <v>3227</v>
      </c>
      <c r="B767" s="242" t="s">
        <v>3222</v>
      </c>
      <c r="C767" s="242" t="s">
        <v>229</v>
      </c>
      <c r="D767" s="242" t="s">
        <v>1254</v>
      </c>
      <c r="E767" s="243">
        <v>43403</v>
      </c>
      <c r="F767" s="243">
        <v>43767</v>
      </c>
      <c r="G767" s="242">
        <v>2019</v>
      </c>
      <c r="H767" s="116">
        <v>19346</v>
      </c>
      <c r="I767" s="116">
        <v>2154</v>
      </c>
      <c r="J767" s="244">
        <v>44054</v>
      </c>
      <c r="K767" s="245" t="s">
        <v>221</v>
      </c>
      <c r="L767" s="246" t="s">
        <v>207</v>
      </c>
      <c r="M767" s="243">
        <v>43767</v>
      </c>
      <c r="N767" s="242" t="s">
        <v>3221</v>
      </c>
      <c r="O767" s="242" t="s">
        <v>3220</v>
      </c>
      <c r="P767" s="242" t="s">
        <v>1272</v>
      </c>
      <c r="Q767" s="242" t="s">
        <v>391</v>
      </c>
      <c r="R767" s="242" t="s">
        <v>247</v>
      </c>
      <c r="S767" s="119" t="s">
        <v>209</v>
      </c>
      <c r="T767" s="118" t="s">
        <v>3219</v>
      </c>
      <c r="U767" s="115">
        <v>0</v>
      </c>
      <c r="V767" s="115">
        <v>0</v>
      </c>
      <c r="W767" s="115">
        <v>0</v>
      </c>
      <c r="X767" s="115">
        <v>0</v>
      </c>
      <c r="Y767" s="115">
        <v>0</v>
      </c>
      <c r="Z767" s="115">
        <v>17192</v>
      </c>
      <c r="AA767" s="115">
        <v>0</v>
      </c>
      <c r="AB767" s="115">
        <v>0</v>
      </c>
      <c r="AC767" s="114" t="s">
        <v>207</v>
      </c>
    </row>
    <row r="768" spans="1:29" x14ac:dyDescent="0.25">
      <c r="A768" s="242" t="s">
        <v>3213</v>
      </c>
      <c r="B768" s="242" t="s">
        <v>3208</v>
      </c>
      <c r="C768" s="242" t="s">
        <v>229</v>
      </c>
      <c r="D768" s="242" t="s">
        <v>1254</v>
      </c>
      <c r="E768" s="243">
        <v>43445</v>
      </c>
      <c r="F768" s="243">
        <v>43809</v>
      </c>
      <c r="G768" s="242">
        <v>2019</v>
      </c>
      <c r="H768" s="116">
        <v>24788</v>
      </c>
      <c r="I768" s="116">
        <v>2613</v>
      </c>
      <c r="J768" s="244">
        <v>44054</v>
      </c>
      <c r="K768" s="245" t="s">
        <v>221</v>
      </c>
      <c r="L768" s="246" t="s">
        <v>207</v>
      </c>
      <c r="M768" s="243">
        <v>43809</v>
      </c>
      <c r="N768" s="242" t="s">
        <v>3207</v>
      </c>
      <c r="O768" s="242" t="s">
        <v>3206</v>
      </c>
      <c r="P768" s="242" t="s">
        <v>1272</v>
      </c>
      <c r="Q768" s="242" t="s">
        <v>536</v>
      </c>
      <c r="R768" s="242" t="s">
        <v>247</v>
      </c>
      <c r="S768" s="119" t="s">
        <v>209</v>
      </c>
      <c r="T768" s="118" t="s">
        <v>3205</v>
      </c>
      <c r="U768" s="115">
        <v>0</v>
      </c>
      <c r="V768" s="115">
        <v>0</v>
      </c>
      <c r="W768" s="115">
        <v>0</v>
      </c>
      <c r="X768" s="115">
        <v>0</v>
      </c>
      <c r="Y768" s="115">
        <v>0</v>
      </c>
      <c r="Z768" s="115">
        <v>22164</v>
      </c>
      <c r="AA768" s="115">
        <v>1</v>
      </c>
      <c r="AB768" s="115">
        <v>0</v>
      </c>
      <c r="AC768" s="114" t="s">
        <v>207</v>
      </c>
    </row>
    <row r="769" spans="1:29" x14ac:dyDescent="0.25">
      <c r="A769" s="242" t="s">
        <v>2718</v>
      </c>
      <c r="B769" s="242" t="s">
        <v>2712</v>
      </c>
      <c r="C769" s="242" t="s">
        <v>229</v>
      </c>
      <c r="D769" s="242" t="s">
        <v>1254</v>
      </c>
      <c r="E769" s="243">
        <v>43344</v>
      </c>
      <c r="F769" s="243">
        <v>43708</v>
      </c>
      <c r="G769" s="242">
        <v>2019</v>
      </c>
      <c r="H769" s="116">
        <v>150031</v>
      </c>
      <c r="I769" s="116">
        <v>28866</v>
      </c>
      <c r="J769" s="244">
        <v>44054</v>
      </c>
      <c r="K769" s="245" t="s">
        <v>221</v>
      </c>
      <c r="L769" s="246" t="s">
        <v>207</v>
      </c>
      <c r="M769" s="243">
        <v>43708</v>
      </c>
      <c r="N769" s="242" t="s">
        <v>2717</v>
      </c>
      <c r="O769" s="242" t="s">
        <v>2716</v>
      </c>
      <c r="P769" s="242" t="s">
        <v>1258</v>
      </c>
      <c r="Q769" s="242" t="s">
        <v>398</v>
      </c>
      <c r="R769" s="242" t="s">
        <v>247</v>
      </c>
      <c r="S769" s="119" t="s">
        <v>209</v>
      </c>
      <c r="T769" s="118" t="s">
        <v>2709</v>
      </c>
      <c r="U769" s="115">
        <v>0</v>
      </c>
      <c r="V769" s="115">
        <v>0</v>
      </c>
      <c r="W769" s="115">
        <v>0</v>
      </c>
      <c r="X769" s="115">
        <v>0</v>
      </c>
      <c r="Y769" s="115">
        <v>0</v>
      </c>
      <c r="Z769" s="115">
        <v>50000</v>
      </c>
      <c r="AA769" s="115">
        <v>13328</v>
      </c>
      <c r="AB769" s="115">
        <v>57837</v>
      </c>
      <c r="AC769" s="114" t="s">
        <v>207</v>
      </c>
    </row>
    <row r="770" spans="1:29" x14ac:dyDescent="0.25">
      <c r="A770" s="242" t="s">
        <v>2184</v>
      </c>
      <c r="B770" s="242" t="s">
        <v>2182</v>
      </c>
      <c r="C770" s="242" t="s">
        <v>229</v>
      </c>
      <c r="D770" s="242" t="s">
        <v>1254</v>
      </c>
      <c r="E770" s="243">
        <v>43257</v>
      </c>
      <c r="F770" s="243">
        <v>43555</v>
      </c>
      <c r="G770" s="242">
        <v>2019</v>
      </c>
      <c r="H770" s="116">
        <v>447700</v>
      </c>
      <c r="I770" s="117">
        <v>47353</v>
      </c>
      <c r="J770" s="244">
        <v>44054</v>
      </c>
      <c r="K770" s="245" t="s">
        <v>221</v>
      </c>
      <c r="L770" s="246" t="s">
        <v>207</v>
      </c>
      <c r="M770" s="243">
        <v>43555</v>
      </c>
      <c r="N770" s="242" t="s">
        <v>2181</v>
      </c>
      <c r="O770" s="242" t="s">
        <v>2180</v>
      </c>
      <c r="P770" s="242" t="s">
        <v>1272</v>
      </c>
      <c r="Q770" s="242" t="s">
        <v>2096</v>
      </c>
      <c r="R770" s="242" t="s">
        <v>247</v>
      </c>
      <c r="S770" s="119" t="s">
        <v>209</v>
      </c>
      <c r="T770" s="118" t="s">
        <v>2179</v>
      </c>
      <c r="U770" s="115">
        <v>0</v>
      </c>
      <c r="V770" s="115">
        <v>0</v>
      </c>
      <c r="W770" s="115">
        <v>0</v>
      </c>
      <c r="X770" s="115">
        <v>0</v>
      </c>
      <c r="Y770" s="115">
        <v>0</v>
      </c>
      <c r="Z770" s="115">
        <v>92451</v>
      </c>
      <c r="AA770" s="115">
        <v>138718</v>
      </c>
      <c r="AB770" s="115">
        <v>169087</v>
      </c>
      <c r="AC770" s="114" t="s">
        <v>207</v>
      </c>
    </row>
    <row r="771" spans="1:29" x14ac:dyDescent="0.25">
      <c r="A771" s="242" t="s">
        <v>1996</v>
      </c>
      <c r="B771" s="242" t="s">
        <v>1995</v>
      </c>
      <c r="C771" s="242" t="s">
        <v>503</v>
      </c>
      <c r="D771" s="242" t="s">
        <v>1254</v>
      </c>
      <c r="E771" s="244">
        <v>43810</v>
      </c>
      <c r="F771" s="244">
        <v>43864</v>
      </c>
      <c r="G771" s="242">
        <v>2020</v>
      </c>
      <c r="H771" s="116">
        <v>94565</v>
      </c>
      <c r="I771" s="117" t="s">
        <v>207</v>
      </c>
      <c r="J771" s="244">
        <v>44054</v>
      </c>
      <c r="K771" s="245" t="s">
        <v>215</v>
      </c>
      <c r="L771" s="246">
        <v>44733</v>
      </c>
      <c r="M771" s="244">
        <v>43864</v>
      </c>
      <c r="N771" s="242" t="s">
        <v>1994</v>
      </c>
      <c r="O771" s="242" t="s">
        <v>613</v>
      </c>
      <c r="P771" s="242" t="s">
        <v>1258</v>
      </c>
      <c r="Q771" s="242" t="s">
        <v>500</v>
      </c>
      <c r="R771" s="242" t="s">
        <v>210</v>
      </c>
      <c r="S771" s="119" t="s">
        <v>209</v>
      </c>
      <c r="T771" s="118" t="s">
        <v>1980</v>
      </c>
      <c r="U771" s="117" t="s">
        <v>207</v>
      </c>
      <c r="V771" s="115">
        <v>0</v>
      </c>
      <c r="W771" s="115">
        <v>0</v>
      </c>
      <c r="X771" s="115">
        <v>0</v>
      </c>
      <c r="Y771" s="115">
        <v>0</v>
      </c>
      <c r="Z771" s="115">
        <v>0</v>
      </c>
      <c r="AA771" s="115">
        <v>94565</v>
      </c>
      <c r="AB771" s="115">
        <v>0</v>
      </c>
      <c r="AC771" s="114" t="s">
        <v>207</v>
      </c>
    </row>
    <row r="772" spans="1:29" ht="31.5" customHeight="1" x14ac:dyDescent="0.25">
      <c r="A772" s="242" t="s">
        <v>3611</v>
      </c>
      <c r="B772" s="242" t="s">
        <v>3606</v>
      </c>
      <c r="C772" s="242" t="s">
        <v>229</v>
      </c>
      <c r="D772" s="242" t="s">
        <v>1254</v>
      </c>
      <c r="E772" s="243">
        <v>43101</v>
      </c>
      <c r="F772" s="243">
        <v>43465</v>
      </c>
      <c r="G772" s="242">
        <v>2018</v>
      </c>
      <c r="H772" s="116">
        <v>43275</v>
      </c>
      <c r="I772" s="116">
        <v>8325</v>
      </c>
      <c r="J772" s="244">
        <v>44033</v>
      </c>
      <c r="K772" s="245" t="s">
        <v>221</v>
      </c>
      <c r="L772" s="246" t="s">
        <v>207</v>
      </c>
      <c r="M772" s="243">
        <v>43465</v>
      </c>
      <c r="N772" s="242" t="s">
        <v>418</v>
      </c>
      <c r="O772" s="242" t="s">
        <v>417</v>
      </c>
      <c r="P772" s="242" t="s">
        <v>1258</v>
      </c>
      <c r="Q772" s="242" t="s">
        <v>416</v>
      </c>
      <c r="R772" s="242" t="s">
        <v>247</v>
      </c>
      <c r="S772" s="119" t="s">
        <v>209</v>
      </c>
      <c r="T772" s="118" t="s">
        <v>3605</v>
      </c>
      <c r="U772" s="115">
        <v>0</v>
      </c>
      <c r="V772" s="115">
        <v>0</v>
      </c>
      <c r="W772" s="115">
        <v>34950</v>
      </c>
      <c r="X772" s="115">
        <v>0</v>
      </c>
      <c r="Y772" s="115">
        <v>0</v>
      </c>
      <c r="Z772" s="115">
        <v>0</v>
      </c>
      <c r="AA772" s="115">
        <v>0</v>
      </c>
      <c r="AB772" s="115">
        <v>0</v>
      </c>
      <c r="AC772" s="114" t="s">
        <v>3610</v>
      </c>
    </row>
    <row r="773" spans="1:29" ht="31.5" customHeight="1" x14ac:dyDescent="0.25">
      <c r="A773" s="242" t="s">
        <v>3609</v>
      </c>
      <c r="B773" s="242" t="s">
        <v>3606</v>
      </c>
      <c r="C773" s="242" t="s">
        <v>229</v>
      </c>
      <c r="D773" s="242" t="s">
        <v>1254</v>
      </c>
      <c r="E773" s="243">
        <v>43466</v>
      </c>
      <c r="F773" s="243">
        <v>43830</v>
      </c>
      <c r="G773" s="242">
        <v>2019</v>
      </c>
      <c r="H773" s="116">
        <v>45527</v>
      </c>
      <c r="I773" s="116">
        <v>8758</v>
      </c>
      <c r="J773" s="244">
        <v>44033</v>
      </c>
      <c r="K773" s="245" t="s">
        <v>221</v>
      </c>
      <c r="L773" s="246" t="s">
        <v>207</v>
      </c>
      <c r="M773" s="243">
        <v>43830</v>
      </c>
      <c r="N773" s="242" t="s">
        <v>418</v>
      </c>
      <c r="O773" s="242" t="s">
        <v>417</v>
      </c>
      <c r="P773" s="242" t="s">
        <v>1258</v>
      </c>
      <c r="Q773" s="242" t="s">
        <v>416</v>
      </c>
      <c r="R773" s="242" t="s">
        <v>247</v>
      </c>
      <c r="S773" s="119" t="s">
        <v>209</v>
      </c>
      <c r="T773" s="118" t="s">
        <v>3605</v>
      </c>
      <c r="U773" s="115">
        <v>0</v>
      </c>
      <c r="V773" s="115">
        <v>0</v>
      </c>
      <c r="W773" s="115">
        <v>36769</v>
      </c>
      <c r="X773" s="115">
        <v>0</v>
      </c>
      <c r="Y773" s="115">
        <v>0</v>
      </c>
      <c r="Z773" s="115">
        <v>0</v>
      </c>
      <c r="AA773" s="115">
        <v>0</v>
      </c>
      <c r="AB773" s="115">
        <v>0</v>
      </c>
      <c r="AC773" s="114" t="s">
        <v>3608</v>
      </c>
    </row>
    <row r="774" spans="1:29" x14ac:dyDescent="0.25">
      <c r="A774" s="242" t="s">
        <v>3571</v>
      </c>
      <c r="B774" s="242" t="s">
        <v>3569</v>
      </c>
      <c r="C774" s="242" t="s">
        <v>217</v>
      </c>
      <c r="D774" s="242" t="s">
        <v>1254</v>
      </c>
      <c r="E774" s="243">
        <v>43101</v>
      </c>
      <c r="F774" s="243">
        <v>43465</v>
      </c>
      <c r="G774" s="242">
        <v>2018</v>
      </c>
      <c r="H774" s="116">
        <v>10150</v>
      </c>
      <c r="I774" s="117" t="s">
        <v>207</v>
      </c>
      <c r="J774" s="244">
        <v>44033</v>
      </c>
      <c r="K774" s="245" t="s">
        <v>221</v>
      </c>
      <c r="L774" s="246" t="s">
        <v>207</v>
      </c>
      <c r="M774" s="243">
        <v>43465</v>
      </c>
      <c r="N774" s="242" t="s">
        <v>214</v>
      </c>
      <c r="O774" s="242" t="s">
        <v>3568</v>
      </c>
      <c r="P774" s="242" t="s">
        <v>325</v>
      </c>
      <c r="Q774" s="242" t="s">
        <v>211</v>
      </c>
      <c r="R774" s="242" t="s">
        <v>210</v>
      </c>
      <c r="S774" s="119" t="s">
        <v>209</v>
      </c>
      <c r="T774" s="118" t="s">
        <v>3567</v>
      </c>
      <c r="U774" s="117" t="s">
        <v>207</v>
      </c>
      <c r="V774" s="115">
        <v>0</v>
      </c>
      <c r="W774" s="115">
        <v>0</v>
      </c>
      <c r="X774" s="115">
        <v>0</v>
      </c>
      <c r="Y774" s="115">
        <v>0</v>
      </c>
      <c r="Z774" s="115">
        <v>10150</v>
      </c>
      <c r="AA774" s="115">
        <v>0</v>
      </c>
      <c r="AB774" s="115">
        <v>0</v>
      </c>
      <c r="AC774" s="114" t="s">
        <v>207</v>
      </c>
    </row>
    <row r="775" spans="1:29" x14ac:dyDescent="0.25">
      <c r="A775" s="242" t="s">
        <v>3570</v>
      </c>
      <c r="B775" s="242" t="s">
        <v>3569</v>
      </c>
      <c r="C775" s="242" t="s">
        <v>217</v>
      </c>
      <c r="D775" s="242" t="s">
        <v>1254</v>
      </c>
      <c r="E775" s="243">
        <v>43466</v>
      </c>
      <c r="F775" s="243">
        <v>43555</v>
      </c>
      <c r="G775" s="242">
        <v>2019</v>
      </c>
      <c r="H775" s="116">
        <v>1738</v>
      </c>
      <c r="I775" s="117" t="s">
        <v>207</v>
      </c>
      <c r="J775" s="244">
        <v>44033</v>
      </c>
      <c r="K775" s="245" t="s">
        <v>221</v>
      </c>
      <c r="L775" s="246" t="s">
        <v>207</v>
      </c>
      <c r="M775" s="243">
        <v>43555</v>
      </c>
      <c r="N775" s="242" t="s">
        <v>214</v>
      </c>
      <c r="O775" s="242" t="s">
        <v>3568</v>
      </c>
      <c r="P775" s="242" t="s">
        <v>325</v>
      </c>
      <c r="Q775" s="242" t="s">
        <v>211</v>
      </c>
      <c r="R775" s="242" t="s">
        <v>210</v>
      </c>
      <c r="S775" s="119" t="s">
        <v>209</v>
      </c>
      <c r="T775" s="118" t="s">
        <v>3567</v>
      </c>
      <c r="U775" s="117" t="s">
        <v>207</v>
      </c>
      <c r="V775" s="115">
        <v>0</v>
      </c>
      <c r="W775" s="115">
        <v>0</v>
      </c>
      <c r="X775" s="115">
        <v>0</v>
      </c>
      <c r="Y775" s="115">
        <v>0</v>
      </c>
      <c r="Z775" s="115">
        <v>0</v>
      </c>
      <c r="AA775" s="115">
        <v>1738</v>
      </c>
      <c r="AB775" s="115">
        <v>0</v>
      </c>
      <c r="AC775" s="114" t="s">
        <v>207</v>
      </c>
    </row>
    <row r="776" spans="1:29" x14ac:dyDescent="0.25">
      <c r="A776" s="242" t="s">
        <v>1930</v>
      </c>
      <c r="B776" s="242" t="s">
        <v>1929</v>
      </c>
      <c r="C776" s="242" t="s">
        <v>503</v>
      </c>
      <c r="D776" s="242" t="s">
        <v>1254</v>
      </c>
      <c r="E776" s="244">
        <v>43955</v>
      </c>
      <c r="F776" s="244">
        <v>43956</v>
      </c>
      <c r="G776" s="242">
        <v>2020</v>
      </c>
      <c r="H776" s="116">
        <v>56697</v>
      </c>
      <c r="I776" s="117" t="s">
        <v>207</v>
      </c>
      <c r="J776" s="244">
        <v>44033</v>
      </c>
      <c r="K776" s="245" t="s">
        <v>215</v>
      </c>
      <c r="L776" s="246">
        <v>44418</v>
      </c>
      <c r="M776" s="244">
        <v>43956</v>
      </c>
      <c r="N776" s="242" t="s">
        <v>1928</v>
      </c>
      <c r="O776" s="242" t="s">
        <v>1578</v>
      </c>
      <c r="P776" s="242" t="s">
        <v>1258</v>
      </c>
      <c r="Q776" s="242" t="s">
        <v>500</v>
      </c>
      <c r="R776" s="242" t="s">
        <v>210</v>
      </c>
      <c r="S776" s="119" t="s">
        <v>209</v>
      </c>
      <c r="T776" s="118" t="s">
        <v>1927</v>
      </c>
      <c r="U776" s="117" t="s">
        <v>207</v>
      </c>
      <c r="V776" s="115">
        <v>0</v>
      </c>
      <c r="W776" s="115">
        <v>0</v>
      </c>
      <c r="X776" s="115">
        <v>0</v>
      </c>
      <c r="Y776" s="115">
        <v>0</v>
      </c>
      <c r="Z776" s="115">
        <v>0</v>
      </c>
      <c r="AA776" s="115">
        <v>40134</v>
      </c>
      <c r="AB776" s="115">
        <v>0</v>
      </c>
      <c r="AC776" s="114" t="s">
        <v>207</v>
      </c>
    </row>
    <row r="777" spans="1:29" x14ac:dyDescent="0.25">
      <c r="A777" s="242" t="s">
        <v>3698</v>
      </c>
      <c r="B777" s="242" t="s">
        <v>3692</v>
      </c>
      <c r="C777" s="242" t="s">
        <v>229</v>
      </c>
      <c r="D777" s="242" t="s">
        <v>1254</v>
      </c>
      <c r="E777" s="243">
        <v>43252</v>
      </c>
      <c r="F777" s="243">
        <v>43616</v>
      </c>
      <c r="G777" s="242">
        <v>2019</v>
      </c>
      <c r="H777" s="116">
        <v>70941</v>
      </c>
      <c r="I777" s="116">
        <v>13646</v>
      </c>
      <c r="J777" s="244">
        <v>44019</v>
      </c>
      <c r="K777" s="245" t="s">
        <v>215</v>
      </c>
      <c r="L777" s="244">
        <v>44460</v>
      </c>
      <c r="M777" s="243">
        <v>43616</v>
      </c>
      <c r="N777" s="242" t="s">
        <v>3691</v>
      </c>
      <c r="O777" s="242" t="s">
        <v>869</v>
      </c>
      <c r="P777" s="242" t="s">
        <v>226</v>
      </c>
      <c r="Q777" s="242" t="s">
        <v>211</v>
      </c>
      <c r="R777" s="242" t="s">
        <v>210</v>
      </c>
      <c r="S777" s="119" t="s">
        <v>209</v>
      </c>
      <c r="T777" s="118" t="s">
        <v>3690</v>
      </c>
      <c r="U777" s="115">
        <v>0</v>
      </c>
      <c r="V777" s="115">
        <v>0</v>
      </c>
      <c r="W777" s="115">
        <v>41167</v>
      </c>
      <c r="X777" s="115">
        <v>0</v>
      </c>
      <c r="Y777" s="115">
        <v>0</v>
      </c>
      <c r="Z777" s="115">
        <v>0</v>
      </c>
      <c r="AA777" s="115">
        <v>12690</v>
      </c>
      <c r="AB777" s="115">
        <v>0</v>
      </c>
      <c r="AC777" s="114" t="s">
        <v>3697</v>
      </c>
    </row>
    <row r="778" spans="1:29" x14ac:dyDescent="0.25">
      <c r="A778" s="242" t="s">
        <v>3518</v>
      </c>
      <c r="B778" s="242" t="s">
        <v>3513</v>
      </c>
      <c r="C778" s="242" t="s">
        <v>229</v>
      </c>
      <c r="D778" s="242" t="s">
        <v>1254</v>
      </c>
      <c r="E778" s="243">
        <v>43101</v>
      </c>
      <c r="F778" s="243">
        <v>43465</v>
      </c>
      <c r="G778" s="242">
        <v>2018</v>
      </c>
      <c r="H778" s="116">
        <v>29297</v>
      </c>
      <c r="I778" s="116">
        <v>5637</v>
      </c>
      <c r="J778" s="244">
        <v>44019</v>
      </c>
      <c r="K778" s="245" t="s">
        <v>221</v>
      </c>
      <c r="L778" s="246" t="s">
        <v>207</v>
      </c>
      <c r="M778" s="243">
        <v>43465</v>
      </c>
      <c r="N778" s="242" t="s">
        <v>747</v>
      </c>
      <c r="O778" s="242" t="s">
        <v>417</v>
      </c>
      <c r="P778" s="242" t="s">
        <v>1272</v>
      </c>
      <c r="Q778" s="242" t="s">
        <v>416</v>
      </c>
      <c r="R778" s="242" t="s">
        <v>247</v>
      </c>
      <c r="S778" s="119" t="s">
        <v>209</v>
      </c>
      <c r="T778" s="118" t="s">
        <v>3512</v>
      </c>
      <c r="U778" s="115">
        <v>0</v>
      </c>
      <c r="V778" s="115">
        <v>0</v>
      </c>
      <c r="W778" s="115">
        <v>23660</v>
      </c>
      <c r="X778" s="115">
        <v>0</v>
      </c>
      <c r="Y778" s="115">
        <v>0</v>
      </c>
      <c r="Z778" s="115">
        <v>0</v>
      </c>
      <c r="AA778" s="115">
        <v>0</v>
      </c>
      <c r="AB778" s="115">
        <v>0</v>
      </c>
      <c r="AC778" s="114" t="s">
        <v>3517</v>
      </c>
    </row>
    <row r="779" spans="1:29" x14ac:dyDescent="0.25">
      <c r="A779" s="242" t="s">
        <v>3516</v>
      </c>
      <c r="B779" s="242" t="s">
        <v>3513</v>
      </c>
      <c r="C779" s="242" t="s">
        <v>229</v>
      </c>
      <c r="D779" s="242" t="s">
        <v>1254</v>
      </c>
      <c r="E779" s="243">
        <v>43466</v>
      </c>
      <c r="F779" s="243">
        <v>43830</v>
      </c>
      <c r="G779" s="242">
        <v>2019</v>
      </c>
      <c r="H779" s="116">
        <v>22447</v>
      </c>
      <c r="I779" s="116">
        <v>4319</v>
      </c>
      <c r="J779" s="244">
        <v>44019</v>
      </c>
      <c r="K779" s="245" t="s">
        <v>221</v>
      </c>
      <c r="L779" s="246" t="s">
        <v>207</v>
      </c>
      <c r="M779" s="243">
        <v>43830</v>
      </c>
      <c r="N779" s="242" t="s">
        <v>747</v>
      </c>
      <c r="O779" s="242" t="s">
        <v>417</v>
      </c>
      <c r="P779" s="242" t="s">
        <v>1272</v>
      </c>
      <c r="Q779" s="242" t="s">
        <v>416</v>
      </c>
      <c r="R779" s="242" t="s">
        <v>247</v>
      </c>
      <c r="S779" s="119" t="s">
        <v>209</v>
      </c>
      <c r="T779" s="118" t="s">
        <v>3512</v>
      </c>
      <c r="U779" s="115">
        <v>0</v>
      </c>
      <c r="V779" s="115">
        <v>0</v>
      </c>
      <c r="W779" s="115">
        <v>18128</v>
      </c>
      <c r="X779" s="115">
        <v>0</v>
      </c>
      <c r="Y779" s="115">
        <v>0</v>
      </c>
      <c r="Z779" s="115">
        <v>0</v>
      </c>
      <c r="AA779" s="115">
        <v>0</v>
      </c>
      <c r="AB779" s="115">
        <v>0</v>
      </c>
      <c r="AC779" s="114" t="s">
        <v>3515</v>
      </c>
    </row>
    <row r="780" spans="1:29" x14ac:dyDescent="0.25">
      <c r="A780" s="242" t="s">
        <v>3506</v>
      </c>
      <c r="B780" s="242" t="s">
        <v>3501</v>
      </c>
      <c r="C780" s="242" t="s">
        <v>229</v>
      </c>
      <c r="D780" s="242" t="s">
        <v>1254</v>
      </c>
      <c r="E780" s="243">
        <v>43101</v>
      </c>
      <c r="F780" s="243">
        <v>43465</v>
      </c>
      <c r="G780" s="242">
        <v>2018</v>
      </c>
      <c r="H780" s="116">
        <v>13844</v>
      </c>
      <c r="I780" s="116">
        <v>2664</v>
      </c>
      <c r="J780" s="244">
        <v>44019</v>
      </c>
      <c r="K780" s="245" t="s">
        <v>221</v>
      </c>
      <c r="L780" s="246" t="s">
        <v>207</v>
      </c>
      <c r="M780" s="243">
        <v>43465</v>
      </c>
      <c r="N780" s="242" t="s">
        <v>732</v>
      </c>
      <c r="O780" s="242" t="s">
        <v>417</v>
      </c>
      <c r="P780" s="242" t="s">
        <v>1272</v>
      </c>
      <c r="Q780" s="242" t="s">
        <v>416</v>
      </c>
      <c r="R780" s="242" t="s">
        <v>247</v>
      </c>
      <c r="S780" s="119" t="s">
        <v>209</v>
      </c>
      <c r="T780" s="118" t="s">
        <v>3500</v>
      </c>
      <c r="U780" s="115">
        <v>0</v>
      </c>
      <c r="V780" s="115">
        <v>0</v>
      </c>
      <c r="W780" s="115">
        <v>11180</v>
      </c>
      <c r="X780" s="115">
        <v>0</v>
      </c>
      <c r="Y780" s="115">
        <v>0</v>
      </c>
      <c r="Z780" s="115">
        <v>0</v>
      </c>
      <c r="AA780" s="115">
        <v>0</v>
      </c>
      <c r="AB780" s="115">
        <v>0</v>
      </c>
      <c r="AC780" s="114" t="s">
        <v>3505</v>
      </c>
    </row>
    <row r="781" spans="1:29" x14ac:dyDescent="0.25">
      <c r="A781" s="242" t="s">
        <v>3504</v>
      </c>
      <c r="B781" s="242" t="s">
        <v>3501</v>
      </c>
      <c r="C781" s="242" t="s">
        <v>229</v>
      </c>
      <c r="D781" s="242" t="s">
        <v>1254</v>
      </c>
      <c r="E781" s="243">
        <v>43466</v>
      </c>
      <c r="F781" s="243">
        <v>43830</v>
      </c>
      <c r="G781" s="242">
        <v>2019</v>
      </c>
      <c r="H781" s="116">
        <v>14149</v>
      </c>
      <c r="I781" s="116">
        <v>2722</v>
      </c>
      <c r="J781" s="244">
        <v>44019</v>
      </c>
      <c r="K781" s="245" t="s">
        <v>221</v>
      </c>
      <c r="L781" s="246" t="s">
        <v>207</v>
      </c>
      <c r="M781" s="243">
        <v>43830</v>
      </c>
      <c r="N781" s="242" t="s">
        <v>732</v>
      </c>
      <c r="O781" s="242" t="s">
        <v>417</v>
      </c>
      <c r="P781" s="242" t="s">
        <v>1272</v>
      </c>
      <c r="Q781" s="242" t="s">
        <v>416</v>
      </c>
      <c r="R781" s="242" t="s">
        <v>247</v>
      </c>
      <c r="S781" s="119" t="s">
        <v>209</v>
      </c>
      <c r="T781" s="118" t="s">
        <v>3500</v>
      </c>
      <c r="U781" s="115">
        <v>0</v>
      </c>
      <c r="V781" s="115">
        <v>0</v>
      </c>
      <c r="W781" s="115">
        <v>11427</v>
      </c>
      <c r="X781" s="115">
        <v>0</v>
      </c>
      <c r="Y781" s="115">
        <v>0</v>
      </c>
      <c r="Z781" s="115">
        <v>0</v>
      </c>
      <c r="AA781" s="115">
        <v>0</v>
      </c>
      <c r="AB781" s="115">
        <v>0</v>
      </c>
      <c r="AC781" s="114" t="s">
        <v>3503</v>
      </c>
    </row>
    <row r="782" spans="1:29" x14ac:dyDescent="0.25">
      <c r="A782" s="242" t="s">
        <v>3018</v>
      </c>
      <c r="B782" s="242" t="s">
        <v>3009</v>
      </c>
      <c r="C782" s="242" t="s">
        <v>229</v>
      </c>
      <c r="D782" s="242" t="s">
        <v>1254</v>
      </c>
      <c r="E782" s="243">
        <v>43313</v>
      </c>
      <c r="F782" s="243">
        <v>43677</v>
      </c>
      <c r="G782" s="242">
        <v>2019</v>
      </c>
      <c r="H782" s="116">
        <v>122077</v>
      </c>
      <c r="I782" s="116">
        <v>22148</v>
      </c>
      <c r="J782" s="244">
        <v>44019</v>
      </c>
      <c r="K782" s="245" t="s">
        <v>215</v>
      </c>
      <c r="L782" s="244">
        <v>44817</v>
      </c>
      <c r="M782" s="243">
        <v>43677</v>
      </c>
      <c r="N782" s="242" t="s">
        <v>3008</v>
      </c>
      <c r="O782" s="242" t="s">
        <v>1406</v>
      </c>
      <c r="P782" s="242" t="s">
        <v>1272</v>
      </c>
      <c r="Q782" s="242" t="s">
        <v>1893</v>
      </c>
      <c r="R782" s="242" t="s">
        <v>210</v>
      </c>
      <c r="S782" s="119" t="s">
        <v>209</v>
      </c>
      <c r="T782" s="118" t="s">
        <v>3007</v>
      </c>
      <c r="U782" s="115">
        <v>0</v>
      </c>
      <c r="V782" s="115">
        <v>0</v>
      </c>
      <c r="W782" s="115">
        <v>99929</v>
      </c>
      <c r="X782" s="115">
        <v>0</v>
      </c>
      <c r="Y782" s="115">
        <v>0</v>
      </c>
      <c r="Z782" s="115">
        <v>0</v>
      </c>
      <c r="AA782" s="115">
        <v>0</v>
      </c>
      <c r="AB782" s="115">
        <v>0</v>
      </c>
      <c r="AC782" s="114" t="s">
        <v>3017</v>
      </c>
    </row>
    <row r="783" spans="1:29" x14ac:dyDescent="0.25">
      <c r="A783" s="242" t="s">
        <v>2862</v>
      </c>
      <c r="B783" s="242" t="s">
        <v>2857</v>
      </c>
      <c r="C783" s="242" t="s">
        <v>229</v>
      </c>
      <c r="D783" s="242" t="s">
        <v>1254</v>
      </c>
      <c r="E783" s="243">
        <v>43466</v>
      </c>
      <c r="F783" s="243">
        <v>43830</v>
      </c>
      <c r="G783" s="242">
        <v>2019</v>
      </c>
      <c r="H783" s="116">
        <v>266979</v>
      </c>
      <c r="I783" s="116">
        <v>51357</v>
      </c>
      <c r="J783" s="244">
        <v>44019</v>
      </c>
      <c r="K783" s="245" t="s">
        <v>215</v>
      </c>
      <c r="L783" s="244">
        <v>44859</v>
      </c>
      <c r="M783" s="243">
        <v>43830</v>
      </c>
      <c r="N783" s="242" t="s">
        <v>2856</v>
      </c>
      <c r="O783" s="242" t="s">
        <v>227</v>
      </c>
      <c r="P783" s="242" t="s">
        <v>255</v>
      </c>
      <c r="Q783" s="242" t="s">
        <v>211</v>
      </c>
      <c r="R783" s="242" t="s">
        <v>210</v>
      </c>
      <c r="S783" s="119" t="s">
        <v>209</v>
      </c>
      <c r="T783" s="118" t="s">
        <v>2855</v>
      </c>
      <c r="U783" s="115">
        <v>0</v>
      </c>
      <c r="V783" s="115">
        <v>0</v>
      </c>
      <c r="W783" s="115">
        <v>0</v>
      </c>
      <c r="X783" s="115">
        <v>0</v>
      </c>
      <c r="Y783" s="115">
        <v>0</v>
      </c>
      <c r="Z783" s="115">
        <v>0</v>
      </c>
      <c r="AA783" s="115">
        <v>152520</v>
      </c>
      <c r="AB783" s="115">
        <v>0</v>
      </c>
      <c r="AC783" s="114" t="s">
        <v>207</v>
      </c>
    </row>
    <row r="784" spans="1:29" x14ac:dyDescent="0.25">
      <c r="A784" s="242" t="s">
        <v>1964</v>
      </c>
      <c r="B784" s="242" t="s">
        <v>1963</v>
      </c>
      <c r="C784" s="242" t="s">
        <v>503</v>
      </c>
      <c r="D784" s="242" t="s">
        <v>1254</v>
      </c>
      <c r="E784" s="244">
        <v>43903</v>
      </c>
      <c r="F784" s="244">
        <v>43905</v>
      </c>
      <c r="G784" s="242">
        <v>2020</v>
      </c>
      <c r="H784" s="116">
        <v>58481</v>
      </c>
      <c r="I784" s="117" t="s">
        <v>207</v>
      </c>
      <c r="J784" s="244">
        <v>44019</v>
      </c>
      <c r="K784" s="245" t="s">
        <v>221</v>
      </c>
      <c r="L784" s="246" t="s">
        <v>207</v>
      </c>
      <c r="M784" s="244">
        <v>43905</v>
      </c>
      <c r="N784" s="242" t="s">
        <v>1962</v>
      </c>
      <c r="O784" s="242" t="s">
        <v>1386</v>
      </c>
      <c r="P784" s="242" t="s">
        <v>1343</v>
      </c>
      <c r="Q784" s="242" t="s">
        <v>500</v>
      </c>
      <c r="R784" s="242" t="s">
        <v>247</v>
      </c>
      <c r="S784" s="119" t="s">
        <v>209</v>
      </c>
      <c r="T784" s="118" t="s">
        <v>1961</v>
      </c>
      <c r="U784" s="117" t="s">
        <v>207</v>
      </c>
      <c r="V784" s="115">
        <v>0</v>
      </c>
      <c r="W784" s="115">
        <v>0</v>
      </c>
      <c r="X784" s="115">
        <v>0</v>
      </c>
      <c r="Y784" s="115">
        <v>0</v>
      </c>
      <c r="Z784" s="115">
        <v>14690</v>
      </c>
      <c r="AA784" s="115">
        <v>15532</v>
      </c>
      <c r="AB784" s="115">
        <v>19321</v>
      </c>
      <c r="AC784" s="114" t="s">
        <v>207</v>
      </c>
    </row>
    <row r="785" spans="1:29" x14ac:dyDescent="0.25">
      <c r="A785" s="242" t="s">
        <v>1949</v>
      </c>
      <c r="B785" s="242" t="s">
        <v>1948</v>
      </c>
      <c r="C785" s="242" t="s">
        <v>503</v>
      </c>
      <c r="D785" s="242" t="s">
        <v>1254</v>
      </c>
      <c r="E785" s="244">
        <v>43924</v>
      </c>
      <c r="F785" s="244">
        <v>43926</v>
      </c>
      <c r="G785" s="242">
        <v>2020</v>
      </c>
      <c r="H785" s="116">
        <v>71885</v>
      </c>
      <c r="I785" s="117" t="s">
        <v>207</v>
      </c>
      <c r="J785" s="244">
        <v>44019</v>
      </c>
      <c r="K785" s="245" t="s">
        <v>215</v>
      </c>
      <c r="L785" s="246">
        <v>44418</v>
      </c>
      <c r="M785" s="244">
        <v>43926</v>
      </c>
      <c r="N785" s="242" t="s">
        <v>1947</v>
      </c>
      <c r="O785" s="242" t="s">
        <v>1578</v>
      </c>
      <c r="P785" s="242" t="s">
        <v>212</v>
      </c>
      <c r="Q785" s="242" t="s">
        <v>500</v>
      </c>
      <c r="R785" s="242" t="s">
        <v>210</v>
      </c>
      <c r="S785" s="119" t="s">
        <v>209</v>
      </c>
      <c r="T785" s="118" t="s">
        <v>1946</v>
      </c>
      <c r="U785" s="117" t="s">
        <v>207</v>
      </c>
      <c r="V785" s="115">
        <v>0</v>
      </c>
      <c r="W785" s="115">
        <v>0</v>
      </c>
      <c r="X785" s="115">
        <v>0</v>
      </c>
      <c r="Y785" s="115">
        <v>0</v>
      </c>
      <c r="Z785" s="115">
        <v>5397</v>
      </c>
      <c r="AA785" s="115">
        <v>52471</v>
      </c>
      <c r="AB785" s="115">
        <v>0</v>
      </c>
      <c r="AC785" s="114" t="s">
        <v>207</v>
      </c>
    </row>
    <row r="786" spans="1:29" x14ac:dyDescent="0.25">
      <c r="A786" s="242" t="s">
        <v>4186</v>
      </c>
      <c r="B786" s="242" t="s">
        <v>4174</v>
      </c>
      <c r="C786" s="242" t="s">
        <v>229</v>
      </c>
      <c r="D786" s="242" t="s">
        <v>1254</v>
      </c>
      <c r="E786" s="243">
        <v>41640</v>
      </c>
      <c r="F786" s="243">
        <v>42215</v>
      </c>
      <c r="G786" s="242">
        <v>2015</v>
      </c>
      <c r="H786" s="116">
        <v>116491</v>
      </c>
      <c r="I786" s="117">
        <v>22413</v>
      </c>
      <c r="J786" s="244">
        <v>44005</v>
      </c>
      <c r="K786" s="245" t="s">
        <v>215</v>
      </c>
      <c r="L786" s="244">
        <v>45027</v>
      </c>
      <c r="M786" s="243">
        <v>42215</v>
      </c>
      <c r="N786" s="242" t="s">
        <v>4185</v>
      </c>
      <c r="O786" s="242" t="s">
        <v>1217</v>
      </c>
      <c r="P786" s="242" t="s">
        <v>1258</v>
      </c>
      <c r="Q786" s="242" t="s">
        <v>366</v>
      </c>
      <c r="R786" s="242" t="s">
        <v>247</v>
      </c>
      <c r="S786" s="119" t="s">
        <v>209</v>
      </c>
      <c r="T786" s="118" t="s">
        <v>4172</v>
      </c>
      <c r="U786" s="115">
        <v>0</v>
      </c>
      <c r="V786" s="115">
        <v>0</v>
      </c>
      <c r="W786" s="115">
        <v>0</v>
      </c>
      <c r="X786" s="115">
        <v>0</v>
      </c>
      <c r="Y786" s="115">
        <v>0</v>
      </c>
      <c r="Z786" s="115">
        <v>23519</v>
      </c>
      <c r="AA786" s="115">
        <v>0</v>
      </c>
      <c r="AB786" s="115">
        <v>70559</v>
      </c>
      <c r="AC786" s="114" t="s">
        <v>207</v>
      </c>
    </row>
    <row r="787" spans="1:29" x14ac:dyDescent="0.25">
      <c r="A787" s="242" t="s">
        <v>3849</v>
      </c>
      <c r="B787" s="242" t="s">
        <v>3848</v>
      </c>
      <c r="C787" s="242" t="s">
        <v>217</v>
      </c>
      <c r="D787" s="242" t="s">
        <v>1254</v>
      </c>
      <c r="E787" s="243">
        <v>43456</v>
      </c>
      <c r="F787" s="243">
        <v>43734</v>
      </c>
      <c r="G787" s="242">
        <v>2019</v>
      </c>
      <c r="H787" s="116">
        <v>67734</v>
      </c>
      <c r="I787" s="117" t="s">
        <v>207</v>
      </c>
      <c r="J787" s="244">
        <v>44005</v>
      </c>
      <c r="K787" s="245" t="s">
        <v>221</v>
      </c>
      <c r="L787" s="246" t="s">
        <v>207</v>
      </c>
      <c r="M787" s="243">
        <v>43734</v>
      </c>
      <c r="N787" s="242" t="s">
        <v>766</v>
      </c>
      <c r="O787" s="242" t="s">
        <v>3847</v>
      </c>
      <c r="P787" s="242" t="s">
        <v>220</v>
      </c>
      <c r="Q787" s="242" t="s">
        <v>452</v>
      </c>
      <c r="R787" s="242" t="s">
        <v>247</v>
      </c>
      <c r="S787" s="119" t="s">
        <v>209</v>
      </c>
      <c r="T787" s="118" t="s">
        <v>3846</v>
      </c>
      <c r="U787" s="117" t="s">
        <v>207</v>
      </c>
      <c r="V787" s="115">
        <v>0</v>
      </c>
      <c r="W787" s="115">
        <v>0</v>
      </c>
      <c r="X787" s="115">
        <v>0</v>
      </c>
      <c r="Y787" s="115">
        <v>0</v>
      </c>
      <c r="Z787" s="115">
        <v>5460</v>
      </c>
      <c r="AA787" s="115">
        <v>62274</v>
      </c>
      <c r="AB787" s="115">
        <v>0</v>
      </c>
      <c r="AC787" s="114" t="s">
        <v>207</v>
      </c>
    </row>
    <row r="788" spans="1:29" x14ac:dyDescent="0.25">
      <c r="A788" s="242" t="s">
        <v>3550</v>
      </c>
      <c r="B788" s="242" t="s">
        <v>3548</v>
      </c>
      <c r="C788" s="242" t="s">
        <v>217</v>
      </c>
      <c r="D788" s="242" t="s">
        <v>1254</v>
      </c>
      <c r="E788" s="243">
        <v>43191</v>
      </c>
      <c r="F788" s="243">
        <v>43555</v>
      </c>
      <c r="G788" s="242">
        <v>2019</v>
      </c>
      <c r="H788" s="116">
        <v>11739</v>
      </c>
      <c r="I788" s="117" t="s">
        <v>207</v>
      </c>
      <c r="J788" s="244">
        <v>44005</v>
      </c>
      <c r="K788" s="245" t="s">
        <v>215</v>
      </c>
      <c r="L788" s="244">
        <v>44341</v>
      </c>
      <c r="M788" s="243">
        <v>43555</v>
      </c>
      <c r="N788" s="242" t="s">
        <v>3547</v>
      </c>
      <c r="O788" s="242" t="s">
        <v>355</v>
      </c>
      <c r="P788" s="242" t="s">
        <v>325</v>
      </c>
      <c r="Q788" s="242" t="s">
        <v>332</v>
      </c>
      <c r="R788" s="242" t="s">
        <v>247</v>
      </c>
      <c r="S788" s="119" t="s">
        <v>209</v>
      </c>
      <c r="T788" s="118" t="s">
        <v>3546</v>
      </c>
      <c r="U788" s="117" t="s">
        <v>207</v>
      </c>
      <c r="V788" s="115">
        <v>0</v>
      </c>
      <c r="W788" s="115">
        <v>0</v>
      </c>
      <c r="X788" s="115">
        <v>0</v>
      </c>
      <c r="Y788" s="115">
        <v>0</v>
      </c>
      <c r="Z788" s="115">
        <v>11739</v>
      </c>
      <c r="AA788" s="115">
        <v>0</v>
      </c>
      <c r="AB788" s="115">
        <v>0</v>
      </c>
      <c r="AC788" s="114" t="s">
        <v>207</v>
      </c>
    </row>
    <row r="789" spans="1:29" x14ac:dyDescent="0.25">
      <c r="A789" s="242" t="s">
        <v>3541</v>
      </c>
      <c r="B789" s="242" t="s">
        <v>3539</v>
      </c>
      <c r="C789" s="242" t="s">
        <v>217</v>
      </c>
      <c r="D789" s="242" t="s">
        <v>1254</v>
      </c>
      <c r="E789" s="243">
        <v>43191</v>
      </c>
      <c r="F789" s="243">
        <v>43555</v>
      </c>
      <c r="G789" s="242">
        <v>2019</v>
      </c>
      <c r="H789" s="116">
        <v>14790</v>
      </c>
      <c r="I789" s="117" t="s">
        <v>207</v>
      </c>
      <c r="J789" s="244">
        <v>44005</v>
      </c>
      <c r="K789" s="245" t="s">
        <v>215</v>
      </c>
      <c r="L789" s="244">
        <v>44390</v>
      </c>
      <c r="M789" s="243">
        <v>43555</v>
      </c>
      <c r="N789" s="242" t="s">
        <v>356</v>
      </c>
      <c r="O789" s="242" t="s">
        <v>355</v>
      </c>
      <c r="P789" s="242" t="s">
        <v>325</v>
      </c>
      <c r="Q789" s="242" t="s">
        <v>332</v>
      </c>
      <c r="R789" s="242" t="s">
        <v>247</v>
      </c>
      <c r="S789" s="119" t="s">
        <v>209</v>
      </c>
      <c r="T789" s="118" t="s">
        <v>3538</v>
      </c>
      <c r="U789" s="117" t="s">
        <v>207</v>
      </c>
      <c r="V789" s="115">
        <v>0</v>
      </c>
      <c r="W789" s="115">
        <v>0</v>
      </c>
      <c r="X789" s="115">
        <v>0</v>
      </c>
      <c r="Y789" s="115">
        <v>0</v>
      </c>
      <c r="Z789" s="115">
        <v>14790</v>
      </c>
      <c r="AA789" s="115">
        <v>0</v>
      </c>
      <c r="AB789" s="115">
        <v>0</v>
      </c>
      <c r="AC789" s="114" t="s">
        <v>207</v>
      </c>
    </row>
    <row r="790" spans="1:29" x14ac:dyDescent="0.25">
      <c r="A790" s="242" t="s">
        <v>3366</v>
      </c>
      <c r="B790" s="242" t="s">
        <v>3364</v>
      </c>
      <c r="C790" s="242" t="s">
        <v>217</v>
      </c>
      <c r="D790" s="242" t="s">
        <v>1254</v>
      </c>
      <c r="E790" s="243">
        <v>43338</v>
      </c>
      <c r="F790" s="243">
        <v>43702</v>
      </c>
      <c r="G790" s="242">
        <v>2019</v>
      </c>
      <c r="H790" s="116">
        <v>50107</v>
      </c>
      <c r="I790" s="117" t="s">
        <v>207</v>
      </c>
      <c r="J790" s="244">
        <v>44005</v>
      </c>
      <c r="K790" s="245" t="s">
        <v>221</v>
      </c>
      <c r="L790" s="246" t="s">
        <v>207</v>
      </c>
      <c r="M790" s="243">
        <v>43702</v>
      </c>
      <c r="N790" s="242" t="s">
        <v>3363</v>
      </c>
      <c r="O790" s="242" t="s">
        <v>3362</v>
      </c>
      <c r="P790" s="242" t="s">
        <v>325</v>
      </c>
      <c r="Q790" s="242" t="s">
        <v>211</v>
      </c>
      <c r="R790" s="242" t="s">
        <v>210</v>
      </c>
      <c r="S790" s="119" t="s">
        <v>209</v>
      </c>
      <c r="T790" s="118" t="s">
        <v>3298</v>
      </c>
      <c r="U790" s="117" t="s">
        <v>207</v>
      </c>
      <c r="V790" s="115">
        <v>0</v>
      </c>
      <c r="W790" s="115">
        <v>0</v>
      </c>
      <c r="X790" s="115">
        <v>0</v>
      </c>
      <c r="Y790" s="115">
        <v>0</v>
      </c>
      <c r="Z790" s="115">
        <v>0</v>
      </c>
      <c r="AA790" s="115">
        <v>0</v>
      </c>
      <c r="AB790" s="115">
        <v>0</v>
      </c>
      <c r="AC790" s="114" t="s">
        <v>207</v>
      </c>
    </row>
    <row r="791" spans="1:29" x14ac:dyDescent="0.25">
      <c r="A791" s="242" t="s">
        <v>2951</v>
      </c>
      <c r="B791" s="242" t="s">
        <v>2946</v>
      </c>
      <c r="C791" s="242" t="s">
        <v>258</v>
      </c>
      <c r="D791" s="242" t="s">
        <v>1254</v>
      </c>
      <c r="E791" s="243">
        <v>43466</v>
      </c>
      <c r="F791" s="243">
        <v>43830</v>
      </c>
      <c r="G791" s="242">
        <v>2019</v>
      </c>
      <c r="H791" s="116">
        <v>181946</v>
      </c>
      <c r="I791" s="117" t="s">
        <v>207</v>
      </c>
      <c r="J791" s="244">
        <v>44005</v>
      </c>
      <c r="K791" s="245" t="s">
        <v>215</v>
      </c>
      <c r="L791" s="244">
        <v>44341</v>
      </c>
      <c r="M791" s="243">
        <v>43830</v>
      </c>
      <c r="N791" s="242" t="s">
        <v>290</v>
      </c>
      <c r="O791" s="242" t="s">
        <v>289</v>
      </c>
      <c r="P791" s="242" t="s">
        <v>1343</v>
      </c>
      <c r="Q791" s="242" t="s">
        <v>288</v>
      </c>
      <c r="R791" s="242" t="s">
        <v>247</v>
      </c>
      <c r="S791" s="119" t="s">
        <v>209</v>
      </c>
      <c r="T791" s="118" t="s">
        <v>2945</v>
      </c>
      <c r="U791" s="117" t="s">
        <v>207</v>
      </c>
      <c r="V791" s="115">
        <v>0</v>
      </c>
      <c r="W791" s="115">
        <v>0</v>
      </c>
      <c r="X791" s="115">
        <v>0</v>
      </c>
      <c r="Y791" s="115">
        <v>0</v>
      </c>
      <c r="Z791" s="115">
        <v>81946</v>
      </c>
      <c r="AA791" s="115">
        <v>0</v>
      </c>
      <c r="AB791" s="115">
        <v>100000</v>
      </c>
      <c r="AC791" s="114" t="s">
        <v>207</v>
      </c>
    </row>
    <row r="792" spans="1:29" x14ac:dyDescent="0.25">
      <c r="A792" s="242" t="s">
        <v>2908</v>
      </c>
      <c r="B792" s="242" t="s">
        <v>2901</v>
      </c>
      <c r="C792" s="242" t="s">
        <v>217</v>
      </c>
      <c r="D792" s="242" t="s">
        <v>1254</v>
      </c>
      <c r="E792" s="243">
        <v>43435</v>
      </c>
      <c r="F792" s="243">
        <v>43799</v>
      </c>
      <c r="G792" s="242">
        <v>2019</v>
      </c>
      <c r="H792" s="116">
        <v>15533</v>
      </c>
      <c r="I792" s="117" t="s">
        <v>207</v>
      </c>
      <c r="J792" s="244">
        <v>44005</v>
      </c>
      <c r="K792" s="245" t="s">
        <v>215</v>
      </c>
      <c r="L792" s="244">
        <v>44355</v>
      </c>
      <c r="M792" s="243">
        <v>43799</v>
      </c>
      <c r="N792" s="242" t="s">
        <v>2900</v>
      </c>
      <c r="O792" s="242" t="s">
        <v>2904</v>
      </c>
      <c r="P792" s="242" t="s">
        <v>220</v>
      </c>
      <c r="Q792" s="242" t="s">
        <v>1141</v>
      </c>
      <c r="R792" s="242" t="s">
        <v>247</v>
      </c>
      <c r="S792" s="119" t="s">
        <v>209</v>
      </c>
      <c r="T792" s="118" t="s">
        <v>2898</v>
      </c>
      <c r="U792" s="117" t="s">
        <v>207</v>
      </c>
      <c r="V792" s="115">
        <v>0</v>
      </c>
      <c r="W792" s="115">
        <v>0</v>
      </c>
      <c r="X792" s="115">
        <v>0</v>
      </c>
      <c r="Y792" s="115">
        <v>0</v>
      </c>
      <c r="Z792" s="115">
        <v>15533</v>
      </c>
      <c r="AA792" s="115">
        <v>0</v>
      </c>
      <c r="AB792" s="115">
        <v>0</v>
      </c>
      <c r="AC792" s="114" t="s">
        <v>207</v>
      </c>
    </row>
    <row r="793" spans="1:29" x14ac:dyDescent="0.25">
      <c r="A793" s="242" t="s">
        <v>1508</v>
      </c>
      <c r="B793" s="242" t="s">
        <v>1506</v>
      </c>
      <c r="C793" s="242" t="s">
        <v>229</v>
      </c>
      <c r="D793" s="242" t="s">
        <v>1254</v>
      </c>
      <c r="E793" s="243">
        <v>43361</v>
      </c>
      <c r="F793" s="243">
        <v>43570</v>
      </c>
      <c r="G793" s="242">
        <v>2019</v>
      </c>
      <c r="H793" s="116">
        <v>1479837</v>
      </c>
      <c r="I793" s="117">
        <v>128894</v>
      </c>
      <c r="J793" s="244">
        <v>44005</v>
      </c>
      <c r="K793" s="245" t="s">
        <v>215</v>
      </c>
      <c r="L793" s="244">
        <v>44144</v>
      </c>
      <c r="M793" s="243">
        <v>43570</v>
      </c>
      <c r="N793" s="242" t="s">
        <v>1505</v>
      </c>
      <c r="O793" s="242" t="s">
        <v>1504</v>
      </c>
      <c r="P793" s="242" t="s">
        <v>1272</v>
      </c>
      <c r="Q793" s="242" t="s">
        <v>248</v>
      </c>
      <c r="R793" s="242" t="s">
        <v>210</v>
      </c>
      <c r="S793" s="124" t="s">
        <v>1502</v>
      </c>
      <c r="T793" s="118" t="s">
        <v>1501</v>
      </c>
      <c r="U793" s="115">
        <v>0</v>
      </c>
      <c r="V793" s="115">
        <v>0</v>
      </c>
      <c r="W793" s="115">
        <v>0</v>
      </c>
      <c r="X793" s="115">
        <v>0</v>
      </c>
      <c r="Y793" s="115">
        <v>0</v>
      </c>
      <c r="Z793" s="115">
        <v>57936</v>
      </c>
      <c r="AA793" s="115">
        <v>1179678</v>
      </c>
      <c r="AB793" s="115">
        <v>0</v>
      </c>
      <c r="AC793" s="114" t="s">
        <v>207</v>
      </c>
    </row>
    <row r="794" spans="1:29" ht="31.5" customHeight="1" x14ac:dyDescent="0.25">
      <c r="A794" s="242" t="s">
        <v>3925</v>
      </c>
      <c r="B794" s="242" t="s">
        <v>3921</v>
      </c>
      <c r="C794" s="242" t="s">
        <v>229</v>
      </c>
      <c r="D794" s="242" t="s">
        <v>1254</v>
      </c>
      <c r="E794" s="243">
        <v>43374</v>
      </c>
      <c r="F794" s="243">
        <v>43738</v>
      </c>
      <c r="G794" s="242">
        <v>2019</v>
      </c>
      <c r="H794" s="116">
        <v>91454</v>
      </c>
      <c r="I794" s="116">
        <v>17592</v>
      </c>
      <c r="J794" s="244">
        <v>43991</v>
      </c>
      <c r="K794" s="245" t="s">
        <v>221</v>
      </c>
      <c r="L794" s="246" t="s">
        <v>207</v>
      </c>
      <c r="M794" s="243">
        <v>43738</v>
      </c>
      <c r="N794" s="242" t="s">
        <v>3920</v>
      </c>
      <c r="O794" s="242" t="s">
        <v>3919</v>
      </c>
      <c r="P794" s="242" t="s">
        <v>1272</v>
      </c>
      <c r="Q794" s="242" t="s">
        <v>211</v>
      </c>
      <c r="R794" s="242" t="s">
        <v>210</v>
      </c>
      <c r="S794" s="119" t="s">
        <v>209</v>
      </c>
      <c r="T794" s="118" t="s">
        <v>3918</v>
      </c>
      <c r="U794" s="115">
        <v>0</v>
      </c>
      <c r="V794" s="115">
        <v>0</v>
      </c>
      <c r="W794" s="115">
        <v>0</v>
      </c>
      <c r="X794" s="115">
        <v>0</v>
      </c>
      <c r="Y794" s="115">
        <v>0</v>
      </c>
      <c r="Z794" s="115">
        <v>0</v>
      </c>
      <c r="AA794" s="115">
        <v>25000</v>
      </c>
      <c r="AB794" s="115">
        <v>0</v>
      </c>
      <c r="AC794" s="114" t="s">
        <v>207</v>
      </c>
    </row>
    <row r="795" spans="1:29" ht="31.5" customHeight="1" x14ac:dyDescent="0.25">
      <c r="A795" s="242" t="s">
        <v>3534</v>
      </c>
      <c r="B795" s="242" t="s">
        <v>3532</v>
      </c>
      <c r="C795" s="242" t="s">
        <v>217</v>
      </c>
      <c r="D795" s="242" t="s">
        <v>1254</v>
      </c>
      <c r="E795" s="243">
        <v>42948</v>
      </c>
      <c r="F795" s="243">
        <v>43312</v>
      </c>
      <c r="G795" s="242">
        <v>2018</v>
      </c>
      <c r="H795" s="116">
        <v>17849</v>
      </c>
      <c r="I795" s="117" t="s">
        <v>207</v>
      </c>
      <c r="J795" s="244">
        <v>43991</v>
      </c>
      <c r="K795" s="245" t="s">
        <v>221</v>
      </c>
      <c r="L795" s="246" t="s">
        <v>207</v>
      </c>
      <c r="M795" s="243">
        <v>43312</v>
      </c>
      <c r="N795" s="242" t="s">
        <v>338</v>
      </c>
      <c r="O795" s="242" t="s">
        <v>337</v>
      </c>
      <c r="P795" s="242" t="s">
        <v>220</v>
      </c>
      <c r="Q795" s="242" t="s">
        <v>332</v>
      </c>
      <c r="R795" s="242" t="s">
        <v>247</v>
      </c>
      <c r="S795" s="119" t="s">
        <v>209</v>
      </c>
      <c r="T795" s="118" t="s">
        <v>3531</v>
      </c>
      <c r="U795" s="117" t="s">
        <v>207</v>
      </c>
      <c r="V795" s="115">
        <v>0</v>
      </c>
      <c r="W795" s="115">
        <v>0</v>
      </c>
      <c r="X795" s="115">
        <v>0</v>
      </c>
      <c r="Y795" s="115">
        <v>0</v>
      </c>
      <c r="Z795" s="115">
        <v>0</v>
      </c>
      <c r="AA795" s="115">
        <v>17849</v>
      </c>
      <c r="AB795" s="115">
        <v>0</v>
      </c>
      <c r="AC795" s="114" t="s">
        <v>207</v>
      </c>
    </row>
    <row r="796" spans="1:29" x14ac:dyDescent="0.25">
      <c r="A796" s="242" t="s">
        <v>3533</v>
      </c>
      <c r="B796" s="242" t="s">
        <v>3532</v>
      </c>
      <c r="C796" s="242" t="s">
        <v>217</v>
      </c>
      <c r="D796" s="242" t="s">
        <v>1254</v>
      </c>
      <c r="E796" s="243">
        <v>43313</v>
      </c>
      <c r="F796" s="243">
        <v>43449</v>
      </c>
      <c r="G796" s="242">
        <v>2018</v>
      </c>
      <c r="H796" s="116">
        <v>5579</v>
      </c>
      <c r="I796" s="117" t="s">
        <v>207</v>
      </c>
      <c r="J796" s="244">
        <v>43991</v>
      </c>
      <c r="K796" s="245" t="s">
        <v>221</v>
      </c>
      <c r="L796" s="246" t="s">
        <v>207</v>
      </c>
      <c r="M796" s="243">
        <v>43449</v>
      </c>
      <c r="N796" s="242" t="s">
        <v>338</v>
      </c>
      <c r="O796" s="242" t="s">
        <v>337</v>
      </c>
      <c r="P796" s="242" t="s">
        <v>220</v>
      </c>
      <c r="Q796" s="242" t="s">
        <v>332</v>
      </c>
      <c r="R796" s="242" t="s">
        <v>247</v>
      </c>
      <c r="S796" s="119" t="s">
        <v>209</v>
      </c>
      <c r="T796" s="118" t="s">
        <v>3531</v>
      </c>
      <c r="U796" s="117" t="s">
        <v>207</v>
      </c>
      <c r="V796" s="115">
        <v>0</v>
      </c>
      <c r="W796" s="115">
        <v>0</v>
      </c>
      <c r="X796" s="115">
        <v>0</v>
      </c>
      <c r="Y796" s="115">
        <v>0</v>
      </c>
      <c r="Z796" s="115">
        <v>0</v>
      </c>
      <c r="AA796" s="115">
        <v>5579</v>
      </c>
      <c r="AB796" s="115">
        <v>0</v>
      </c>
      <c r="AC796" s="114" t="s">
        <v>207</v>
      </c>
    </row>
    <row r="797" spans="1:29" x14ac:dyDescent="0.25">
      <c r="A797" s="242" t="s">
        <v>3525</v>
      </c>
      <c r="B797" s="242" t="s">
        <v>3524</v>
      </c>
      <c r="C797" s="242" t="s">
        <v>217</v>
      </c>
      <c r="D797" s="242" t="s">
        <v>1254</v>
      </c>
      <c r="E797" s="243">
        <v>43313</v>
      </c>
      <c r="F797" s="243">
        <v>43449</v>
      </c>
      <c r="G797" s="242">
        <v>2018</v>
      </c>
      <c r="H797" s="116">
        <v>685</v>
      </c>
      <c r="I797" s="117" t="s">
        <v>207</v>
      </c>
      <c r="J797" s="244">
        <v>43991</v>
      </c>
      <c r="K797" s="245" t="s">
        <v>221</v>
      </c>
      <c r="L797" s="246" t="s">
        <v>207</v>
      </c>
      <c r="M797" s="243">
        <v>43449</v>
      </c>
      <c r="N797" s="242" t="s">
        <v>342</v>
      </c>
      <c r="O797" s="242" t="s">
        <v>337</v>
      </c>
      <c r="P797" s="242" t="s">
        <v>220</v>
      </c>
      <c r="Q797" s="242" t="s">
        <v>332</v>
      </c>
      <c r="R797" s="242" t="s">
        <v>247</v>
      </c>
      <c r="S797" s="119" t="s">
        <v>209</v>
      </c>
      <c r="T797" s="118" t="s">
        <v>3523</v>
      </c>
      <c r="U797" s="117" t="s">
        <v>207</v>
      </c>
      <c r="V797" s="115">
        <v>0</v>
      </c>
      <c r="W797" s="115">
        <v>0</v>
      </c>
      <c r="X797" s="115">
        <v>0</v>
      </c>
      <c r="Y797" s="115">
        <v>0</v>
      </c>
      <c r="Z797" s="115">
        <v>685</v>
      </c>
      <c r="AA797" s="115">
        <v>0</v>
      </c>
      <c r="AB797" s="115">
        <v>0</v>
      </c>
      <c r="AC797" s="114" t="s">
        <v>207</v>
      </c>
    </row>
    <row r="798" spans="1:29" x14ac:dyDescent="0.25">
      <c r="A798" s="242" t="s">
        <v>3880</v>
      </c>
      <c r="B798" s="242" t="s">
        <v>3878</v>
      </c>
      <c r="C798" s="242" t="s">
        <v>229</v>
      </c>
      <c r="D798" s="242" t="s">
        <v>1254</v>
      </c>
      <c r="E798" s="243">
        <v>43327</v>
      </c>
      <c r="F798" s="243">
        <v>43691</v>
      </c>
      <c r="G798" s="242">
        <v>2019</v>
      </c>
      <c r="H798" s="116">
        <v>8513</v>
      </c>
      <c r="I798" s="116">
        <v>897</v>
      </c>
      <c r="J798" s="244">
        <v>43977</v>
      </c>
      <c r="K798" s="245" t="s">
        <v>221</v>
      </c>
      <c r="L798" s="246" t="s">
        <v>207</v>
      </c>
      <c r="M798" s="243">
        <v>43691</v>
      </c>
      <c r="N798" s="242" t="s">
        <v>3877</v>
      </c>
      <c r="O798" s="242" t="s">
        <v>689</v>
      </c>
      <c r="P798" s="242" t="s">
        <v>1910</v>
      </c>
      <c r="Q798" s="242" t="s">
        <v>536</v>
      </c>
      <c r="R798" s="242" t="s">
        <v>247</v>
      </c>
      <c r="S798" s="119" t="s">
        <v>209</v>
      </c>
      <c r="T798" s="118" t="s">
        <v>3876</v>
      </c>
      <c r="U798" s="115">
        <v>0</v>
      </c>
      <c r="V798" s="115">
        <v>0</v>
      </c>
      <c r="W798" s="115">
        <v>0</v>
      </c>
      <c r="X798" s="115">
        <v>0</v>
      </c>
      <c r="Y798" s="115">
        <v>0</v>
      </c>
      <c r="Z798" s="115">
        <v>7616</v>
      </c>
      <c r="AA798" s="115">
        <v>0</v>
      </c>
      <c r="AB798" s="115">
        <v>0</v>
      </c>
      <c r="AC798" s="114" t="s">
        <v>207</v>
      </c>
    </row>
    <row r="799" spans="1:29" x14ac:dyDescent="0.25">
      <c r="A799" s="242" t="s">
        <v>3871</v>
      </c>
      <c r="B799" s="242" t="s">
        <v>3866</v>
      </c>
      <c r="C799" s="242" t="s">
        <v>229</v>
      </c>
      <c r="D799" s="242" t="s">
        <v>1254</v>
      </c>
      <c r="E799" s="243">
        <v>43206</v>
      </c>
      <c r="F799" s="243">
        <v>43570</v>
      </c>
      <c r="G799" s="242">
        <v>2019</v>
      </c>
      <c r="H799" s="116">
        <v>72851</v>
      </c>
      <c r="I799" s="116">
        <v>14014</v>
      </c>
      <c r="J799" s="244">
        <v>43977</v>
      </c>
      <c r="K799" s="245" t="s">
        <v>221</v>
      </c>
      <c r="L799" s="246" t="s">
        <v>207</v>
      </c>
      <c r="M799" s="243">
        <v>43570</v>
      </c>
      <c r="N799" s="242" t="s">
        <v>3865</v>
      </c>
      <c r="O799" s="242" t="s">
        <v>869</v>
      </c>
      <c r="P799" s="242" t="s">
        <v>1272</v>
      </c>
      <c r="Q799" s="242" t="s">
        <v>211</v>
      </c>
      <c r="R799" s="242" t="s">
        <v>210</v>
      </c>
      <c r="S799" s="119" t="s">
        <v>209</v>
      </c>
      <c r="T799" s="118" t="s">
        <v>3864</v>
      </c>
      <c r="U799" s="115">
        <v>0</v>
      </c>
      <c r="V799" s="115">
        <v>0</v>
      </c>
      <c r="W799" s="115">
        <v>24</v>
      </c>
      <c r="X799" s="115">
        <v>0</v>
      </c>
      <c r="Y799" s="115">
        <v>0</v>
      </c>
      <c r="Z799" s="115">
        <v>0</v>
      </c>
      <c r="AA799" s="115">
        <v>49976</v>
      </c>
      <c r="AB799" s="115">
        <v>0</v>
      </c>
      <c r="AC799" s="114" t="s">
        <v>3870</v>
      </c>
    </row>
    <row r="800" spans="1:29" x14ac:dyDescent="0.25">
      <c r="A800" s="242" t="s">
        <v>3494</v>
      </c>
      <c r="B800" s="242" t="s">
        <v>3493</v>
      </c>
      <c r="C800" s="242" t="s">
        <v>229</v>
      </c>
      <c r="D800" s="242" t="s">
        <v>1254</v>
      </c>
      <c r="E800" s="243">
        <v>42201</v>
      </c>
      <c r="F800" s="243">
        <v>42931</v>
      </c>
      <c r="G800" s="242">
        <v>2017</v>
      </c>
      <c r="H800" s="116">
        <v>777</v>
      </c>
      <c r="I800" s="116">
        <v>150</v>
      </c>
      <c r="J800" s="244">
        <v>43977</v>
      </c>
      <c r="K800" s="245" t="s">
        <v>221</v>
      </c>
      <c r="L800" s="246" t="s">
        <v>207</v>
      </c>
      <c r="M800" s="243">
        <v>42931</v>
      </c>
      <c r="N800" s="242" t="s">
        <v>3492</v>
      </c>
      <c r="O800" s="242" t="s">
        <v>367</v>
      </c>
      <c r="P800" s="242" t="s">
        <v>1272</v>
      </c>
      <c r="Q800" s="242" t="s">
        <v>366</v>
      </c>
      <c r="R800" s="242" t="s">
        <v>247</v>
      </c>
      <c r="S800" s="119" t="s">
        <v>209</v>
      </c>
      <c r="T800" s="118" t="s">
        <v>3491</v>
      </c>
      <c r="U800" s="115">
        <v>0</v>
      </c>
      <c r="V800" s="115">
        <v>0</v>
      </c>
      <c r="W800" s="115">
        <v>0</v>
      </c>
      <c r="X800" s="115">
        <v>0</v>
      </c>
      <c r="Y800" s="115">
        <v>0</v>
      </c>
      <c r="Z800" s="115">
        <v>627</v>
      </c>
      <c r="AA800" s="115">
        <v>0</v>
      </c>
      <c r="AB800" s="115">
        <v>0</v>
      </c>
      <c r="AC800" s="114" t="s">
        <v>207</v>
      </c>
    </row>
    <row r="801" spans="1:29" x14ac:dyDescent="0.25">
      <c r="A801" s="242" t="s">
        <v>3378</v>
      </c>
      <c r="B801" s="242" t="s">
        <v>3375</v>
      </c>
      <c r="C801" s="242" t="s">
        <v>217</v>
      </c>
      <c r="D801" s="242" t="s">
        <v>1254</v>
      </c>
      <c r="E801" s="243">
        <v>43431</v>
      </c>
      <c r="F801" s="243">
        <v>43795</v>
      </c>
      <c r="G801" s="242">
        <v>2019</v>
      </c>
      <c r="H801" s="116">
        <v>11149</v>
      </c>
      <c r="I801" s="117" t="s">
        <v>207</v>
      </c>
      <c r="J801" s="244">
        <v>43977</v>
      </c>
      <c r="K801" s="245" t="s">
        <v>215</v>
      </c>
      <c r="L801" s="244">
        <v>44551</v>
      </c>
      <c r="M801" s="243">
        <v>43795</v>
      </c>
      <c r="N801" s="242" t="s">
        <v>468</v>
      </c>
      <c r="O801" s="242" t="s">
        <v>3374</v>
      </c>
      <c r="P801" s="242" t="s">
        <v>1610</v>
      </c>
      <c r="Q801" s="242" t="s">
        <v>279</v>
      </c>
      <c r="R801" s="242" t="s">
        <v>247</v>
      </c>
      <c r="S801" s="119" t="s">
        <v>209</v>
      </c>
      <c r="T801" s="118" t="s">
        <v>3373</v>
      </c>
      <c r="U801" s="117" t="s">
        <v>207</v>
      </c>
      <c r="V801" s="115">
        <v>0</v>
      </c>
      <c r="W801" s="115">
        <v>0</v>
      </c>
      <c r="X801" s="115">
        <v>0</v>
      </c>
      <c r="Y801" s="115">
        <v>0</v>
      </c>
      <c r="Z801" s="115">
        <v>0</v>
      </c>
      <c r="AA801" s="115">
        <v>0</v>
      </c>
      <c r="AB801" s="115">
        <v>11149</v>
      </c>
      <c r="AC801" s="114" t="s">
        <v>207</v>
      </c>
    </row>
    <row r="802" spans="1:29" x14ac:dyDescent="0.25">
      <c r="A802" s="242" t="s">
        <v>3163</v>
      </c>
      <c r="B802" s="242" t="s">
        <v>3156</v>
      </c>
      <c r="C802" s="242" t="s">
        <v>229</v>
      </c>
      <c r="D802" s="242" t="s">
        <v>1254</v>
      </c>
      <c r="E802" s="243">
        <v>42108</v>
      </c>
      <c r="F802" s="243">
        <v>42369</v>
      </c>
      <c r="G802" s="242">
        <v>2015</v>
      </c>
      <c r="H802" s="116">
        <v>218667</v>
      </c>
      <c r="I802" s="116">
        <v>38385</v>
      </c>
      <c r="J802" s="244">
        <v>43977</v>
      </c>
      <c r="K802" s="245" t="s">
        <v>215</v>
      </c>
      <c r="L802" s="244">
        <v>45027</v>
      </c>
      <c r="M802" s="243">
        <v>42369</v>
      </c>
      <c r="N802" s="242" t="s">
        <v>3155</v>
      </c>
      <c r="O802" s="242" t="s">
        <v>3154</v>
      </c>
      <c r="P802" s="242" t="s">
        <v>1272</v>
      </c>
      <c r="Q802" s="242" t="s">
        <v>612</v>
      </c>
      <c r="R802" s="242" t="s">
        <v>247</v>
      </c>
      <c r="S802" s="119" t="s">
        <v>209</v>
      </c>
      <c r="T802" s="118" t="s">
        <v>3153</v>
      </c>
      <c r="U802" s="115">
        <v>0</v>
      </c>
      <c r="V802" s="115">
        <v>0</v>
      </c>
      <c r="W802" s="115">
        <v>0</v>
      </c>
      <c r="X802" s="115">
        <v>0</v>
      </c>
      <c r="Y802" s="115">
        <v>0</v>
      </c>
      <c r="Z802" s="115">
        <v>180282</v>
      </c>
      <c r="AA802" s="115">
        <v>0</v>
      </c>
      <c r="AB802" s="115">
        <v>0</v>
      </c>
      <c r="AC802" s="114" t="s">
        <v>207</v>
      </c>
    </row>
    <row r="803" spans="1:29" x14ac:dyDescent="0.25">
      <c r="A803" s="242" t="s">
        <v>1975</v>
      </c>
      <c r="B803" s="242" t="s">
        <v>1974</v>
      </c>
      <c r="C803" s="242" t="s">
        <v>503</v>
      </c>
      <c r="D803" s="242" t="s">
        <v>1254</v>
      </c>
      <c r="E803" s="244">
        <v>43889</v>
      </c>
      <c r="F803" s="244">
        <v>43890</v>
      </c>
      <c r="G803" s="242">
        <v>2020</v>
      </c>
      <c r="H803" s="116">
        <v>89898</v>
      </c>
      <c r="I803" s="117" t="s">
        <v>207</v>
      </c>
      <c r="J803" s="244">
        <v>43977</v>
      </c>
      <c r="K803" s="245" t="s">
        <v>215</v>
      </c>
      <c r="L803" s="246">
        <v>44390</v>
      </c>
      <c r="M803" s="244">
        <v>43890</v>
      </c>
      <c r="N803" s="242" t="s">
        <v>1973</v>
      </c>
      <c r="O803" s="242" t="s">
        <v>1578</v>
      </c>
      <c r="P803" s="242" t="s">
        <v>212</v>
      </c>
      <c r="Q803" s="242" t="s">
        <v>500</v>
      </c>
      <c r="R803" s="242" t="s">
        <v>210</v>
      </c>
      <c r="S803" s="119" t="s">
        <v>209</v>
      </c>
      <c r="T803" s="118" t="s">
        <v>1972</v>
      </c>
      <c r="U803" s="117" t="s">
        <v>207</v>
      </c>
      <c r="V803" s="115">
        <v>0</v>
      </c>
      <c r="W803" s="115">
        <v>0</v>
      </c>
      <c r="X803" s="115">
        <v>0</v>
      </c>
      <c r="Y803" s="115">
        <v>0</v>
      </c>
      <c r="Z803" s="115">
        <v>89898</v>
      </c>
      <c r="AA803" s="115">
        <v>0</v>
      </c>
      <c r="AB803" s="115">
        <v>0</v>
      </c>
      <c r="AC803" s="114" t="s">
        <v>207</v>
      </c>
    </row>
    <row r="804" spans="1:29" ht="15.75" customHeight="1" x14ac:dyDescent="0.25">
      <c r="A804" s="242" t="s">
        <v>3713</v>
      </c>
      <c r="B804" s="242" t="s">
        <v>3710</v>
      </c>
      <c r="C804" s="242" t="s">
        <v>217</v>
      </c>
      <c r="D804" s="242" t="s">
        <v>1254</v>
      </c>
      <c r="E804" s="243">
        <v>43435</v>
      </c>
      <c r="F804" s="243">
        <v>43799</v>
      </c>
      <c r="G804" s="242">
        <v>2019</v>
      </c>
      <c r="H804" s="116">
        <v>6216</v>
      </c>
      <c r="I804" s="117" t="s">
        <v>207</v>
      </c>
      <c r="J804" s="244">
        <v>43963</v>
      </c>
      <c r="K804" s="245" t="s">
        <v>215</v>
      </c>
      <c r="L804" s="244">
        <v>44600</v>
      </c>
      <c r="M804" s="243">
        <v>43799</v>
      </c>
      <c r="N804" s="242" t="s">
        <v>473</v>
      </c>
      <c r="O804" s="242" t="s">
        <v>473</v>
      </c>
      <c r="P804" s="242" t="s">
        <v>1610</v>
      </c>
      <c r="Q804" s="242" t="s">
        <v>279</v>
      </c>
      <c r="R804" s="242" t="s">
        <v>247</v>
      </c>
      <c r="S804" s="119" t="s">
        <v>209</v>
      </c>
      <c r="T804" s="118" t="s">
        <v>3709</v>
      </c>
      <c r="U804" s="117" t="s">
        <v>207</v>
      </c>
      <c r="V804" s="115">
        <v>0</v>
      </c>
      <c r="W804" s="115">
        <v>0</v>
      </c>
      <c r="X804" s="115">
        <v>0</v>
      </c>
      <c r="Y804" s="115">
        <v>0</v>
      </c>
      <c r="Z804" s="115">
        <v>6216</v>
      </c>
      <c r="AA804" s="115">
        <v>0</v>
      </c>
      <c r="AB804" s="115">
        <v>0</v>
      </c>
      <c r="AC804" s="114" t="s">
        <v>207</v>
      </c>
    </row>
    <row r="805" spans="1:29" x14ac:dyDescent="0.25">
      <c r="A805" s="242" t="s">
        <v>3685</v>
      </c>
      <c r="B805" s="242" t="s">
        <v>3682</v>
      </c>
      <c r="C805" s="242" t="s">
        <v>217</v>
      </c>
      <c r="D805" s="242" t="s">
        <v>1254</v>
      </c>
      <c r="E805" s="243">
        <v>43434</v>
      </c>
      <c r="F805" s="243">
        <v>43798</v>
      </c>
      <c r="G805" s="242">
        <v>2019</v>
      </c>
      <c r="H805" s="116">
        <v>15442</v>
      </c>
      <c r="I805" s="117" t="s">
        <v>207</v>
      </c>
      <c r="J805" s="244">
        <v>43963</v>
      </c>
      <c r="K805" s="245" t="s">
        <v>215</v>
      </c>
      <c r="L805" s="244">
        <v>44551</v>
      </c>
      <c r="M805" s="243">
        <v>43798</v>
      </c>
      <c r="N805" s="242" t="s">
        <v>487</v>
      </c>
      <c r="O805" s="242" t="s">
        <v>3681</v>
      </c>
      <c r="P805" s="242" t="s">
        <v>1610</v>
      </c>
      <c r="Q805" s="242" t="s">
        <v>279</v>
      </c>
      <c r="R805" s="242" t="s">
        <v>247</v>
      </c>
      <c r="S805" s="119" t="s">
        <v>209</v>
      </c>
      <c r="T805" s="118" t="s">
        <v>3680</v>
      </c>
      <c r="U805" s="117" t="s">
        <v>207</v>
      </c>
      <c r="V805" s="115">
        <v>0</v>
      </c>
      <c r="W805" s="115">
        <v>0</v>
      </c>
      <c r="X805" s="115">
        <v>0</v>
      </c>
      <c r="Y805" s="115">
        <v>0</v>
      </c>
      <c r="Z805" s="115">
        <v>15442</v>
      </c>
      <c r="AA805" s="115">
        <v>0</v>
      </c>
      <c r="AB805" s="115">
        <v>0</v>
      </c>
      <c r="AC805" s="114" t="s">
        <v>207</v>
      </c>
    </row>
    <row r="806" spans="1:29" x14ac:dyDescent="0.25">
      <c r="A806" s="242" t="s">
        <v>3402</v>
      </c>
      <c r="B806" s="242" t="s">
        <v>3397</v>
      </c>
      <c r="C806" s="242" t="s">
        <v>258</v>
      </c>
      <c r="D806" s="242" t="s">
        <v>1254</v>
      </c>
      <c r="E806" s="243">
        <v>43466</v>
      </c>
      <c r="F806" s="243">
        <v>43830</v>
      </c>
      <c r="G806" s="242">
        <v>2019</v>
      </c>
      <c r="H806" s="116">
        <v>193290</v>
      </c>
      <c r="I806" s="117" t="s">
        <v>207</v>
      </c>
      <c r="J806" s="244">
        <v>43963</v>
      </c>
      <c r="K806" s="245" t="s">
        <v>215</v>
      </c>
      <c r="L806" s="244">
        <v>44495</v>
      </c>
      <c r="M806" s="243">
        <v>43830</v>
      </c>
      <c r="N806" s="242" t="s">
        <v>3400</v>
      </c>
      <c r="O806" s="242" t="s">
        <v>434</v>
      </c>
      <c r="P806" s="242" t="s">
        <v>212</v>
      </c>
      <c r="Q806" s="242" t="s">
        <v>254</v>
      </c>
      <c r="R806" s="242" t="s">
        <v>247</v>
      </c>
      <c r="S806" s="119" t="s">
        <v>209</v>
      </c>
      <c r="T806" s="118" t="s">
        <v>3394</v>
      </c>
      <c r="U806" s="117" t="s">
        <v>207</v>
      </c>
      <c r="V806" s="115">
        <v>0</v>
      </c>
      <c r="W806" s="115">
        <v>0</v>
      </c>
      <c r="X806" s="115">
        <v>0</v>
      </c>
      <c r="Y806" s="115">
        <v>0</v>
      </c>
      <c r="Z806" s="115">
        <v>91304</v>
      </c>
      <c r="AA806" s="115">
        <v>0</v>
      </c>
      <c r="AB806" s="115">
        <v>101986</v>
      </c>
      <c r="AC806" s="114" t="s">
        <v>207</v>
      </c>
    </row>
    <row r="807" spans="1:29" x14ac:dyDescent="0.25">
      <c r="A807" s="242" t="s">
        <v>3265</v>
      </c>
      <c r="B807" s="242" t="s">
        <v>3259</v>
      </c>
      <c r="C807" s="242" t="s">
        <v>229</v>
      </c>
      <c r="D807" s="242" t="s">
        <v>1254</v>
      </c>
      <c r="E807" s="243">
        <v>42917</v>
      </c>
      <c r="F807" s="243">
        <v>43281</v>
      </c>
      <c r="G807" s="242">
        <v>2018</v>
      </c>
      <c r="H807" s="116">
        <v>12068</v>
      </c>
      <c r="I807" s="116">
        <v>2322</v>
      </c>
      <c r="J807" s="244">
        <v>43963</v>
      </c>
      <c r="K807" s="245" t="s">
        <v>215</v>
      </c>
      <c r="L807" s="246">
        <v>44691</v>
      </c>
      <c r="M807" s="243">
        <v>43281</v>
      </c>
      <c r="N807" s="242" t="s">
        <v>3258</v>
      </c>
      <c r="O807" s="242" t="s">
        <v>3257</v>
      </c>
      <c r="P807" s="242" t="s">
        <v>255</v>
      </c>
      <c r="Q807" s="242" t="s">
        <v>211</v>
      </c>
      <c r="R807" s="242" t="s">
        <v>210</v>
      </c>
      <c r="S807" s="119" t="s">
        <v>209</v>
      </c>
      <c r="T807" s="118" t="s">
        <v>3256</v>
      </c>
      <c r="U807" s="115">
        <v>0</v>
      </c>
      <c r="V807" s="115">
        <v>0</v>
      </c>
      <c r="W807" s="115">
        <v>0</v>
      </c>
      <c r="X807" s="115">
        <v>0</v>
      </c>
      <c r="Y807" s="115">
        <v>0</v>
      </c>
      <c r="Z807" s="115">
        <v>0</v>
      </c>
      <c r="AA807" s="115">
        <v>0</v>
      </c>
      <c r="AB807" s="115">
        <v>9746</v>
      </c>
      <c r="AC807" s="114" t="s">
        <v>207</v>
      </c>
    </row>
    <row r="808" spans="1:29" x14ac:dyDescent="0.25">
      <c r="A808" s="242" t="s">
        <v>3264</v>
      </c>
      <c r="B808" s="242" t="s">
        <v>3259</v>
      </c>
      <c r="C808" s="242" t="s">
        <v>229</v>
      </c>
      <c r="D808" s="242" t="s">
        <v>1254</v>
      </c>
      <c r="E808" s="243">
        <v>43282</v>
      </c>
      <c r="F808" s="243">
        <v>43646</v>
      </c>
      <c r="G808" s="242">
        <v>2019</v>
      </c>
      <c r="H808" s="116">
        <v>12360</v>
      </c>
      <c r="I808" s="116">
        <v>2378</v>
      </c>
      <c r="J808" s="244">
        <v>43963</v>
      </c>
      <c r="K808" s="245" t="s">
        <v>215</v>
      </c>
      <c r="L808" s="246">
        <v>44691</v>
      </c>
      <c r="M808" s="243">
        <v>43646</v>
      </c>
      <c r="N808" s="242" t="s">
        <v>3258</v>
      </c>
      <c r="O808" s="242" t="s">
        <v>3257</v>
      </c>
      <c r="P808" s="242" t="s">
        <v>255</v>
      </c>
      <c r="Q808" s="242" t="s">
        <v>211</v>
      </c>
      <c r="R808" s="242" t="s">
        <v>210</v>
      </c>
      <c r="S808" s="119" t="s">
        <v>209</v>
      </c>
      <c r="T808" s="118" t="s">
        <v>3256</v>
      </c>
      <c r="U808" s="115">
        <v>0</v>
      </c>
      <c r="V808" s="115">
        <v>0</v>
      </c>
      <c r="W808" s="115">
        <v>0</v>
      </c>
      <c r="X808" s="115">
        <v>0</v>
      </c>
      <c r="Y808" s="115">
        <v>0</v>
      </c>
      <c r="Z808" s="115">
        <v>0</v>
      </c>
      <c r="AA808" s="115">
        <v>0</v>
      </c>
      <c r="AB808" s="115">
        <v>9982</v>
      </c>
      <c r="AC808" s="114" t="s">
        <v>207</v>
      </c>
    </row>
    <row r="809" spans="1:29" x14ac:dyDescent="0.25">
      <c r="A809" s="242" t="s">
        <v>3048</v>
      </c>
      <c r="B809" s="242" t="s">
        <v>3040</v>
      </c>
      <c r="C809" s="242" t="s">
        <v>229</v>
      </c>
      <c r="D809" s="242" t="s">
        <v>1254</v>
      </c>
      <c r="E809" s="243">
        <v>43282</v>
      </c>
      <c r="F809" s="243">
        <v>43646</v>
      </c>
      <c r="G809" s="242">
        <v>2019</v>
      </c>
      <c r="H809" s="116">
        <v>149643</v>
      </c>
      <c r="I809" s="116">
        <v>28786</v>
      </c>
      <c r="J809" s="244">
        <v>43963</v>
      </c>
      <c r="K809" s="245" t="s">
        <v>215</v>
      </c>
      <c r="L809" s="244">
        <v>44173</v>
      </c>
      <c r="M809" s="243">
        <v>43646</v>
      </c>
      <c r="N809" s="242" t="s">
        <v>3039</v>
      </c>
      <c r="O809" s="242" t="s">
        <v>3038</v>
      </c>
      <c r="P809" s="242" t="s">
        <v>226</v>
      </c>
      <c r="Q809" s="242" t="s">
        <v>211</v>
      </c>
      <c r="R809" s="242" t="s">
        <v>210</v>
      </c>
      <c r="S809" s="119" t="s">
        <v>209</v>
      </c>
      <c r="T809" s="118" t="s">
        <v>3037</v>
      </c>
      <c r="U809" s="115">
        <v>0</v>
      </c>
      <c r="V809" s="115">
        <v>0</v>
      </c>
      <c r="W809" s="115">
        <v>0</v>
      </c>
      <c r="X809" s="115">
        <v>0</v>
      </c>
      <c r="Y809" s="115">
        <v>0</v>
      </c>
      <c r="Z809" s="115">
        <v>0</v>
      </c>
      <c r="AA809" s="115">
        <v>120857</v>
      </c>
      <c r="AB809" s="115">
        <v>0</v>
      </c>
      <c r="AC809" s="114" t="s">
        <v>207</v>
      </c>
    </row>
    <row r="810" spans="1:29" x14ac:dyDescent="0.25">
      <c r="A810" s="242" t="s">
        <v>2762</v>
      </c>
      <c r="B810" s="242" t="s">
        <v>2758</v>
      </c>
      <c r="C810" s="242" t="s">
        <v>229</v>
      </c>
      <c r="D810" s="242" t="s">
        <v>1254</v>
      </c>
      <c r="E810" s="243">
        <v>43088</v>
      </c>
      <c r="F810" s="243">
        <v>43330</v>
      </c>
      <c r="G810" s="242">
        <v>2018</v>
      </c>
      <c r="H810" s="116">
        <v>2959030</v>
      </c>
      <c r="I810" s="116">
        <v>569318</v>
      </c>
      <c r="J810" s="244">
        <v>43963</v>
      </c>
      <c r="K810" s="245" t="s">
        <v>221</v>
      </c>
      <c r="L810" s="246" t="s">
        <v>207</v>
      </c>
      <c r="M810" s="243">
        <v>43330</v>
      </c>
      <c r="N810" s="242" t="s">
        <v>2757</v>
      </c>
      <c r="O810" s="242" t="s">
        <v>2756</v>
      </c>
      <c r="P810" s="242" t="s">
        <v>1272</v>
      </c>
      <c r="Q810" s="242" t="s">
        <v>461</v>
      </c>
      <c r="R810" s="242" t="s">
        <v>247</v>
      </c>
      <c r="S810" s="119" t="s">
        <v>209</v>
      </c>
      <c r="T810" s="118" t="s">
        <v>2755</v>
      </c>
      <c r="U810" s="115">
        <v>0</v>
      </c>
      <c r="V810" s="115">
        <v>0</v>
      </c>
      <c r="W810" s="115">
        <v>0</v>
      </c>
      <c r="X810" s="115">
        <v>0</v>
      </c>
      <c r="Y810" s="115">
        <v>0</v>
      </c>
      <c r="Z810" s="115">
        <v>1583344</v>
      </c>
      <c r="AA810" s="115">
        <v>3930</v>
      </c>
      <c r="AB810" s="115">
        <v>799054</v>
      </c>
      <c r="AC810" s="114" t="s">
        <v>207</v>
      </c>
    </row>
    <row r="811" spans="1:29" ht="15" customHeight="1" x14ac:dyDescent="0.25">
      <c r="A811" s="242" t="s">
        <v>2754</v>
      </c>
      <c r="B811" s="242" t="s">
        <v>2747</v>
      </c>
      <c r="C811" s="242" t="s">
        <v>229</v>
      </c>
      <c r="D811" s="242" t="s">
        <v>1254</v>
      </c>
      <c r="E811" s="243">
        <v>42647</v>
      </c>
      <c r="F811" s="243">
        <v>43011</v>
      </c>
      <c r="G811" s="242">
        <v>2017</v>
      </c>
      <c r="H811" s="116">
        <v>501850</v>
      </c>
      <c r="I811" s="116">
        <v>96556</v>
      </c>
      <c r="J811" s="244">
        <v>43963</v>
      </c>
      <c r="K811" s="245" t="s">
        <v>221</v>
      </c>
      <c r="L811" s="246" t="s">
        <v>207</v>
      </c>
      <c r="M811" s="243">
        <v>43011</v>
      </c>
      <c r="N811" s="242" t="s">
        <v>2746</v>
      </c>
      <c r="O811" s="242" t="s">
        <v>2745</v>
      </c>
      <c r="P811" s="242" t="s">
        <v>1503</v>
      </c>
      <c r="Q811" s="242" t="s">
        <v>1770</v>
      </c>
      <c r="R811" s="242" t="s">
        <v>247</v>
      </c>
      <c r="S811" s="119" t="s">
        <v>209</v>
      </c>
      <c r="T811" s="118" t="s">
        <v>2744</v>
      </c>
      <c r="U811" s="115">
        <v>0</v>
      </c>
      <c r="V811" s="115">
        <v>0</v>
      </c>
      <c r="W811" s="115">
        <v>0</v>
      </c>
      <c r="X811" s="115">
        <v>0</v>
      </c>
      <c r="Y811" s="115">
        <v>0</v>
      </c>
      <c r="Z811" s="115">
        <v>0</v>
      </c>
      <c r="AA811" s="115">
        <v>0</v>
      </c>
      <c r="AB811" s="115">
        <v>405294</v>
      </c>
      <c r="AC811" s="114" t="s">
        <v>207</v>
      </c>
    </row>
    <row r="812" spans="1:29" x14ac:dyDescent="0.25">
      <c r="A812" s="242" t="s">
        <v>2685</v>
      </c>
      <c r="B812" s="242" t="s">
        <v>2683</v>
      </c>
      <c r="C812" s="242" t="s">
        <v>217</v>
      </c>
      <c r="D812" s="242" t="s">
        <v>1254</v>
      </c>
      <c r="E812" s="243">
        <v>43420</v>
      </c>
      <c r="F812" s="243">
        <v>43784</v>
      </c>
      <c r="G812" s="242">
        <v>2019</v>
      </c>
      <c r="H812" s="116">
        <v>11691</v>
      </c>
      <c r="I812" s="117" t="s">
        <v>207</v>
      </c>
      <c r="J812" s="244">
        <v>43963</v>
      </c>
      <c r="K812" s="245" t="s">
        <v>221</v>
      </c>
      <c r="L812" s="246" t="s">
        <v>207</v>
      </c>
      <c r="M812" s="243">
        <v>43784</v>
      </c>
      <c r="N812" s="242" t="s">
        <v>2682</v>
      </c>
      <c r="O812" s="242" t="s">
        <v>2681</v>
      </c>
      <c r="P812" s="242" t="s">
        <v>1610</v>
      </c>
      <c r="Q812" s="242" t="s">
        <v>279</v>
      </c>
      <c r="R812" s="242" t="s">
        <v>247</v>
      </c>
      <c r="S812" s="119" t="s">
        <v>209</v>
      </c>
      <c r="T812" s="118" t="s">
        <v>2680</v>
      </c>
      <c r="U812" s="117" t="s">
        <v>207</v>
      </c>
      <c r="V812" s="115">
        <v>0</v>
      </c>
      <c r="W812" s="115">
        <v>0</v>
      </c>
      <c r="X812" s="115">
        <v>0</v>
      </c>
      <c r="Y812" s="115">
        <v>0</v>
      </c>
      <c r="Z812" s="115">
        <v>11691</v>
      </c>
      <c r="AA812" s="115">
        <v>0</v>
      </c>
      <c r="AB812" s="115">
        <v>0</v>
      </c>
      <c r="AC812" s="114" t="s">
        <v>207</v>
      </c>
    </row>
    <row r="813" spans="1:29" x14ac:dyDescent="0.25">
      <c r="A813" s="242" t="s">
        <v>2595</v>
      </c>
      <c r="B813" s="242" t="s">
        <v>2591</v>
      </c>
      <c r="C813" s="242" t="s">
        <v>229</v>
      </c>
      <c r="D813" s="242" t="s">
        <v>1254</v>
      </c>
      <c r="E813" s="244">
        <v>43319</v>
      </c>
      <c r="F813" s="244">
        <v>43683</v>
      </c>
      <c r="G813" s="242">
        <v>2019</v>
      </c>
      <c r="H813" s="116">
        <v>111190</v>
      </c>
      <c r="I813" s="117">
        <v>19559</v>
      </c>
      <c r="J813" s="244">
        <v>43963</v>
      </c>
      <c r="K813" s="245" t="s">
        <v>221</v>
      </c>
      <c r="L813" s="246" t="s">
        <v>207</v>
      </c>
      <c r="M813" s="244">
        <v>43683</v>
      </c>
      <c r="N813" s="242" t="s">
        <v>2590</v>
      </c>
      <c r="O813" s="242" t="s">
        <v>2589</v>
      </c>
      <c r="P813" s="242" t="s">
        <v>212</v>
      </c>
      <c r="Q813" s="242" t="s">
        <v>461</v>
      </c>
      <c r="R813" s="242" t="s">
        <v>247</v>
      </c>
      <c r="S813" s="119" t="s">
        <v>209</v>
      </c>
      <c r="T813" s="118" t="s">
        <v>2588</v>
      </c>
      <c r="U813" s="115">
        <v>0</v>
      </c>
      <c r="V813" s="115">
        <v>0</v>
      </c>
      <c r="W813" s="115">
        <v>0</v>
      </c>
      <c r="X813" s="115">
        <v>0</v>
      </c>
      <c r="Y813" s="115">
        <v>0</v>
      </c>
      <c r="Z813" s="115">
        <v>41631</v>
      </c>
      <c r="AA813" s="115">
        <v>0</v>
      </c>
      <c r="AB813" s="115">
        <v>50000</v>
      </c>
      <c r="AC813" s="114" t="s">
        <v>207</v>
      </c>
    </row>
    <row r="814" spans="1:29" x14ac:dyDescent="0.25">
      <c r="A814" s="242" t="s">
        <v>2458</v>
      </c>
      <c r="B814" s="242" t="s">
        <v>2450</v>
      </c>
      <c r="C814" s="242" t="s">
        <v>229</v>
      </c>
      <c r="D814" s="242" t="s">
        <v>1254</v>
      </c>
      <c r="E814" s="243">
        <v>42892</v>
      </c>
      <c r="F814" s="243">
        <v>43257</v>
      </c>
      <c r="G814" s="242">
        <v>2018</v>
      </c>
      <c r="H814" s="116">
        <v>7143740</v>
      </c>
      <c r="I814" s="117">
        <v>757236</v>
      </c>
      <c r="J814" s="244">
        <v>43963</v>
      </c>
      <c r="K814" s="245" t="s">
        <v>215</v>
      </c>
      <c r="L814" s="244">
        <v>44572</v>
      </c>
      <c r="M814" s="243">
        <v>43257</v>
      </c>
      <c r="N814" s="242" t="s">
        <v>2449</v>
      </c>
      <c r="O814" s="242" t="s">
        <v>2448</v>
      </c>
      <c r="P814" s="242" t="s">
        <v>1272</v>
      </c>
      <c r="Q814" s="242" t="s">
        <v>2096</v>
      </c>
      <c r="R814" s="242" t="s">
        <v>247</v>
      </c>
      <c r="S814" s="119" t="s">
        <v>209</v>
      </c>
      <c r="T814" s="118" t="s">
        <v>2447</v>
      </c>
      <c r="U814" s="115">
        <v>0</v>
      </c>
      <c r="V814" s="115">
        <v>0</v>
      </c>
      <c r="W814" s="115">
        <v>0</v>
      </c>
      <c r="X814" s="130">
        <v>0</v>
      </c>
      <c r="Y814" s="130">
        <v>0</v>
      </c>
      <c r="Z814" s="115">
        <v>4912160</v>
      </c>
      <c r="AA814" s="115">
        <v>101643</v>
      </c>
      <c r="AB814" s="115">
        <v>1224998</v>
      </c>
      <c r="AC814" s="129" t="s">
        <v>207</v>
      </c>
    </row>
    <row r="815" spans="1:29" x14ac:dyDescent="0.25">
      <c r="A815" s="242" t="s">
        <v>2405</v>
      </c>
      <c r="B815" s="242" t="s">
        <v>2400</v>
      </c>
      <c r="C815" s="242" t="s">
        <v>229</v>
      </c>
      <c r="D815" s="242" t="s">
        <v>1254</v>
      </c>
      <c r="E815" s="243">
        <v>42988</v>
      </c>
      <c r="F815" s="243">
        <v>43352</v>
      </c>
      <c r="G815" s="242">
        <v>2018</v>
      </c>
      <c r="H815" s="116">
        <v>12671</v>
      </c>
      <c r="I815" s="116">
        <v>2229</v>
      </c>
      <c r="J815" s="244">
        <v>43963</v>
      </c>
      <c r="K815" s="245" t="s">
        <v>221</v>
      </c>
      <c r="L815" s="246" t="s">
        <v>207</v>
      </c>
      <c r="M815" s="243">
        <v>43352</v>
      </c>
      <c r="N815" s="242" t="s">
        <v>2399</v>
      </c>
      <c r="O815" s="242" t="s">
        <v>2398</v>
      </c>
      <c r="P815" s="242" t="s">
        <v>255</v>
      </c>
      <c r="Q815" s="242" t="s">
        <v>2397</v>
      </c>
      <c r="R815" s="242" t="s">
        <v>247</v>
      </c>
      <c r="S815" s="119" t="s">
        <v>209</v>
      </c>
      <c r="T815" s="118" t="s">
        <v>2396</v>
      </c>
      <c r="U815" s="115">
        <v>0</v>
      </c>
      <c r="V815" s="115">
        <v>0</v>
      </c>
      <c r="W815" s="115">
        <v>0</v>
      </c>
      <c r="X815" s="115">
        <v>0</v>
      </c>
      <c r="Y815" s="115">
        <v>0</v>
      </c>
      <c r="Z815" s="115">
        <v>10442</v>
      </c>
      <c r="AA815" s="115">
        <v>0</v>
      </c>
      <c r="AB815" s="115">
        <v>0</v>
      </c>
      <c r="AC815" s="114" t="s">
        <v>207</v>
      </c>
    </row>
    <row r="816" spans="1:29" x14ac:dyDescent="0.25">
      <c r="A816" s="242" t="s">
        <v>2404</v>
      </c>
      <c r="B816" s="242" t="s">
        <v>2400</v>
      </c>
      <c r="C816" s="242" t="s">
        <v>229</v>
      </c>
      <c r="D816" s="242" t="s">
        <v>1254</v>
      </c>
      <c r="E816" s="243">
        <v>43353</v>
      </c>
      <c r="F816" s="243">
        <v>43717</v>
      </c>
      <c r="G816" s="242">
        <v>2019</v>
      </c>
      <c r="H816" s="116">
        <v>12611</v>
      </c>
      <c r="I816" s="116">
        <v>2219</v>
      </c>
      <c r="J816" s="244">
        <v>43963</v>
      </c>
      <c r="K816" s="245" t="s">
        <v>221</v>
      </c>
      <c r="L816" s="246" t="s">
        <v>207</v>
      </c>
      <c r="M816" s="243">
        <v>43717</v>
      </c>
      <c r="N816" s="242" t="s">
        <v>2399</v>
      </c>
      <c r="O816" s="242" t="s">
        <v>2398</v>
      </c>
      <c r="P816" s="242" t="s">
        <v>255</v>
      </c>
      <c r="Q816" s="242" t="s">
        <v>2397</v>
      </c>
      <c r="R816" s="242" t="s">
        <v>247</v>
      </c>
      <c r="S816" s="119" t="s">
        <v>209</v>
      </c>
      <c r="T816" s="118" t="s">
        <v>2396</v>
      </c>
      <c r="U816" s="115">
        <v>0</v>
      </c>
      <c r="V816" s="115">
        <v>0</v>
      </c>
      <c r="W816" s="115">
        <v>0</v>
      </c>
      <c r="X816" s="115">
        <v>0</v>
      </c>
      <c r="Y816" s="115">
        <v>0</v>
      </c>
      <c r="Z816" s="115">
        <v>10392</v>
      </c>
      <c r="AA816" s="115">
        <v>0</v>
      </c>
      <c r="AB816" s="115">
        <v>0</v>
      </c>
      <c r="AC816" s="114" t="s">
        <v>207</v>
      </c>
    </row>
    <row r="817" spans="1:29" x14ac:dyDescent="0.25">
      <c r="A817" s="242" t="s">
        <v>2000</v>
      </c>
      <c r="B817" s="242" t="s">
        <v>1999</v>
      </c>
      <c r="C817" s="242" t="s">
        <v>503</v>
      </c>
      <c r="D817" s="242" t="s">
        <v>1254</v>
      </c>
      <c r="E817" s="244">
        <v>43747</v>
      </c>
      <c r="F817" s="244">
        <v>43801</v>
      </c>
      <c r="G817" s="242">
        <v>2019</v>
      </c>
      <c r="H817" s="116">
        <v>62007</v>
      </c>
      <c r="I817" s="117" t="s">
        <v>207</v>
      </c>
      <c r="J817" s="244">
        <v>43963</v>
      </c>
      <c r="K817" s="245" t="s">
        <v>215</v>
      </c>
      <c r="L817" s="246">
        <v>44845</v>
      </c>
      <c r="M817" s="244">
        <v>43801</v>
      </c>
      <c r="N817" s="242" t="s">
        <v>1998</v>
      </c>
      <c r="O817" s="242" t="s">
        <v>613</v>
      </c>
      <c r="P817" s="242" t="s">
        <v>212</v>
      </c>
      <c r="Q817" s="242" t="s">
        <v>500</v>
      </c>
      <c r="R817" s="242" t="s">
        <v>210</v>
      </c>
      <c r="S817" s="119" t="s">
        <v>209</v>
      </c>
      <c r="T817" s="118" t="s">
        <v>1997</v>
      </c>
      <c r="U817" s="117" t="s">
        <v>207</v>
      </c>
      <c r="V817" s="115">
        <v>0</v>
      </c>
      <c r="W817" s="115">
        <v>0</v>
      </c>
      <c r="X817" s="115">
        <v>0</v>
      </c>
      <c r="Y817" s="115">
        <v>0</v>
      </c>
      <c r="Z817" s="115">
        <v>42007</v>
      </c>
      <c r="AA817" s="115">
        <v>0</v>
      </c>
      <c r="AB817" s="115">
        <v>12285</v>
      </c>
      <c r="AC817" s="114" t="s">
        <v>207</v>
      </c>
    </row>
    <row r="818" spans="1:29" x14ac:dyDescent="0.25">
      <c r="A818" s="242" t="s">
        <v>4230</v>
      </c>
      <c r="B818" s="242" t="s">
        <v>4229</v>
      </c>
      <c r="C818" s="242" t="s">
        <v>217</v>
      </c>
      <c r="D818" s="242" t="s">
        <v>1254</v>
      </c>
      <c r="E818" s="243">
        <v>43101</v>
      </c>
      <c r="F818" s="243">
        <v>43326</v>
      </c>
      <c r="G818" s="242">
        <v>2018</v>
      </c>
      <c r="H818" s="116">
        <v>10392</v>
      </c>
      <c r="I818" s="117" t="s">
        <v>207</v>
      </c>
      <c r="J818" s="244">
        <v>43942</v>
      </c>
      <c r="K818" s="245" t="s">
        <v>221</v>
      </c>
      <c r="L818" s="246" t="s">
        <v>207</v>
      </c>
      <c r="M818" s="243">
        <v>43326</v>
      </c>
      <c r="N818" s="242" t="s">
        <v>4228</v>
      </c>
      <c r="O818" s="242" t="s">
        <v>281</v>
      </c>
      <c r="P818" s="242" t="s">
        <v>267</v>
      </c>
      <c r="Q818" s="242" t="s">
        <v>717</v>
      </c>
      <c r="R818" s="242" t="s">
        <v>247</v>
      </c>
      <c r="S818" s="119" t="s">
        <v>209</v>
      </c>
      <c r="T818" s="118" t="s">
        <v>4227</v>
      </c>
      <c r="U818" s="117" t="s">
        <v>207</v>
      </c>
      <c r="V818" s="115">
        <v>0</v>
      </c>
      <c r="W818" s="115">
        <v>0</v>
      </c>
      <c r="X818" s="115">
        <v>0</v>
      </c>
      <c r="Y818" s="115">
        <v>0</v>
      </c>
      <c r="Z818" s="115">
        <v>10392</v>
      </c>
      <c r="AA818" s="115">
        <v>0</v>
      </c>
      <c r="AB818" s="115">
        <v>0</v>
      </c>
      <c r="AC818" s="114" t="s">
        <v>207</v>
      </c>
    </row>
    <row r="819" spans="1:29" x14ac:dyDescent="0.25">
      <c r="A819" s="242" t="s">
        <v>3472</v>
      </c>
      <c r="B819" s="242" t="s">
        <v>3469</v>
      </c>
      <c r="C819" s="242" t="s">
        <v>217</v>
      </c>
      <c r="D819" s="242" t="s">
        <v>1254</v>
      </c>
      <c r="E819" s="243">
        <v>43160</v>
      </c>
      <c r="F819" s="243">
        <v>43524</v>
      </c>
      <c r="G819" s="242">
        <v>2019</v>
      </c>
      <c r="H819" s="116">
        <v>62707</v>
      </c>
      <c r="I819" s="117" t="s">
        <v>207</v>
      </c>
      <c r="J819" s="244">
        <v>43942</v>
      </c>
      <c r="K819" s="245" t="s">
        <v>215</v>
      </c>
      <c r="L819" s="244">
        <v>44068</v>
      </c>
      <c r="M819" s="243">
        <v>43524</v>
      </c>
      <c r="N819" s="242" t="s">
        <v>3468</v>
      </c>
      <c r="O819" s="242" t="s">
        <v>3471</v>
      </c>
      <c r="P819" s="242" t="s">
        <v>1343</v>
      </c>
      <c r="Q819" s="242" t="s">
        <v>1893</v>
      </c>
      <c r="R819" s="242" t="s">
        <v>247</v>
      </c>
      <c r="S819" s="119" t="s">
        <v>209</v>
      </c>
      <c r="T819" s="118" t="s">
        <v>3466</v>
      </c>
      <c r="U819" s="117" t="s">
        <v>207</v>
      </c>
      <c r="V819" s="115">
        <v>0</v>
      </c>
      <c r="W819" s="115">
        <v>0</v>
      </c>
      <c r="X819" s="115">
        <v>0</v>
      </c>
      <c r="Y819" s="115">
        <v>0</v>
      </c>
      <c r="Z819" s="115">
        <v>62707</v>
      </c>
      <c r="AA819" s="115">
        <v>0</v>
      </c>
      <c r="AB819" s="115">
        <v>0</v>
      </c>
      <c r="AC819" s="114" t="s">
        <v>207</v>
      </c>
    </row>
    <row r="820" spans="1:29" x14ac:dyDescent="0.25">
      <c r="A820" s="242" t="s">
        <v>3439</v>
      </c>
      <c r="B820" s="242" t="s">
        <v>3434</v>
      </c>
      <c r="C820" s="242" t="s">
        <v>258</v>
      </c>
      <c r="D820" s="242" t="s">
        <v>1254</v>
      </c>
      <c r="E820" s="243">
        <v>43466</v>
      </c>
      <c r="F820" s="243">
        <v>43830</v>
      </c>
      <c r="G820" s="242">
        <v>2019</v>
      </c>
      <c r="H820" s="116">
        <v>43213</v>
      </c>
      <c r="I820" s="117" t="s">
        <v>207</v>
      </c>
      <c r="J820" s="244">
        <v>43942</v>
      </c>
      <c r="K820" s="245" t="s">
        <v>215</v>
      </c>
      <c r="L820" s="246">
        <v>44418</v>
      </c>
      <c r="M820" s="243">
        <v>43830</v>
      </c>
      <c r="N820" s="242" t="s">
        <v>319</v>
      </c>
      <c r="O820" s="242" t="s">
        <v>3433</v>
      </c>
      <c r="P820" s="242" t="s">
        <v>1503</v>
      </c>
      <c r="Q820" s="242" t="s">
        <v>318</v>
      </c>
      <c r="R820" s="242" t="s">
        <v>247</v>
      </c>
      <c r="S820" s="119" t="s">
        <v>209</v>
      </c>
      <c r="T820" s="118" t="s">
        <v>3432</v>
      </c>
      <c r="U820" s="117" t="s">
        <v>207</v>
      </c>
      <c r="V820" s="115">
        <v>0</v>
      </c>
      <c r="W820" s="115">
        <v>0</v>
      </c>
      <c r="X820" s="115">
        <v>0</v>
      </c>
      <c r="Y820" s="115">
        <v>0</v>
      </c>
      <c r="Z820" s="115">
        <v>0</v>
      </c>
      <c r="AA820" s="115">
        <v>0</v>
      </c>
      <c r="AB820" s="115">
        <v>43213</v>
      </c>
      <c r="AC820" s="114" t="s">
        <v>207</v>
      </c>
    </row>
    <row r="821" spans="1:29" x14ac:dyDescent="0.25">
      <c r="A821" s="242" t="s">
        <v>3390</v>
      </c>
      <c r="B821" s="242" t="s">
        <v>3387</v>
      </c>
      <c r="C821" s="242" t="s">
        <v>217</v>
      </c>
      <c r="D821" s="242" t="s">
        <v>1254</v>
      </c>
      <c r="E821" s="243">
        <v>43221</v>
      </c>
      <c r="F821" s="243">
        <v>43585</v>
      </c>
      <c r="G821" s="242">
        <v>2019</v>
      </c>
      <c r="H821" s="116">
        <v>17016</v>
      </c>
      <c r="I821" s="117" t="s">
        <v>207</v>
      </c>
      <c r="J821" s="244">
        <v>43942</v>
      </c>
      <c r="K821" s="245" t="s">
        <v>215</v>
      </c>
      <c r="L821" s="244">
        <v>44250</v>
      </c>
      <c r="M821" s="243">
        <v>43585</v>
      </c>
      <c r="N821" s="242" t="s">
        <v>3386</v>
      </c>
      <c r="O821" s="242" t="s">
        <v>3385</v>
      </c>
      <c r="P821" s="242" t="s">
        <v>325</v>
      </c>
      <c r="Q821" s="242" t="s">
        <v>332</v>
      </c>
      <c r="R821" s="242" t="s">
        <v>247</v>
      </c>
      <c r="S821" s="119" t="s">
        <v>209</v>
      </c>
      <c r="T821" s="118" t="s">
        <v>3384</v>
      </c>
      <c r="U821" s="117" t="s">
        <v>207</v>
      </c>
      <c r="V821" s="115">
        <v>0</v>
      </c>
      <c r="W821" s="115">
        <v>0</v>
      </c>
      <c r="X821" s="115">
        <v>0</v>
      </c>
      <c r="Y821" s="115">
        <v>0</v>
      </c>
      <c r="Z821" s="115">
        <v>0</v>
      </c>
      <c r="AA821" s="115">
        <v>0</v>
      </c>
      <c r="AB821" s="115">
        <v>17016</v>
      </c>
      <c r="AC821" s="114" t="s">
        <v>207</v>
      </c>
    </row>
    <row r="822" spans="1:29" x14ac:dyDescent="0.25">
      <c r="A822" s="242" t="s">
        <v>3251</v>
      </c>
      <c r="B822" s="242" t="s">
        <v>3250</v>
      </c>
      <c r="C822" s="242" t="s">
        <v>229</v>
      </c>
      <c r="D822" s="242" t="s">
        <v>1254</v>
      </c>
      <c r="E822" s="243">
        <v>41775</v>
      </c>
      <c r="F822" s="243">
        <v>42505</v>
      </c>
      <c r="G822" s="242">
        <v>2016</v>
      </c>
      <c r="H822" s="116">
        <v>780167</v>
      </c>
      <c r="I822" s="117">
        <v>150105</v>
      </c>
      <c r="J822" s="244">
        <v>43942</v>
      </c>
      <c r="K822" s="245" t="s">
        <v>221</v>
      </c>
      <c r="L822" s="246" t="s">
        <v>207</v>
      </c>
      <c r="M822" s="243">
        <v>42505</v>
      </c>
      <c r="N822" s="242" t="s">
        <v>3249</v>
      </c>
      <c r="O822" s="242" t="s">
        <v>3248</v>
      </c>
      <c r="P822" s="242" t="s">
        <v>255</v>
      </c>
      <c r="Q822" s="242" t="s">
        <v>279</v>
      </c>
      <c r="R822" s="242" t="s">
        <v>247</v>
      </c>
      <c r="S822" s="119" t="s">
        <v>209</v>
      </c>
      <c r="T822" s="118" t="s">
        <v>3247</v>
      </c>
      <c r="U822" s="115">
        <v>0</v>
      </c>
      <c r="V822" s="115">
        <v>0</v>
      </c>
      <c r="W822" s="115">
        <v>0</v>
      </c>
      <c r="X822" s="115">
        <v>0</v>
      </c>
      <c r="Y822" s="115">
        <v>0</v>
      </c>
      <c r="Z822" s="115">
        <v>630062</v>
      </c>
      <c r="AA822" s="115">
        <v>0</v>
      </c>
      <c r="AB822" s="115">
        <v>0</v>
      </c>
      <c r="AC822" s="114" t="s">
        <v>207</v>
      </c>
    </row>
    <row r="823" spans="1:29" x14ac:dyDescent="0.25">
      <c r="A823" s="242" t="s">
        <v>3093</v>
      </c>
      <c r="B823" s="242" t="s">
        <v>3087</v>
      </c>
      <c r="C823" s="242" t="s">
        <v>229</v>
      </c>
      <c r="D823" s="242" t="s">
        <v>1254</v>
      </c>
      <c r="E823" s="243">
        <v>42856</v>
      </c>
      <c r="F823" s="243">
        <v>43220</v>
      </c>
      <c r="G823" s="242">
        <v>2018</v>
      </c>
      <c r="H823" s="116">
        <v>5394</v>
      </c>
      <c r="I823" s="116">
        <v>1038</v>
      </c>
      <c r="J823" s="244">
        <v>43942</v>
      </c>
      <c r="K823" s="245" t="s">
        <v>221</v>
      </c>
      <c r="L823" s="246" t="s">
        <v>207</v>
      </c>
      <c r="M823" s="243">
        <v>43220</v>
      </c>
      <c r="N823" s="242" t="s">
        <v>3086</v>
      </c>
      <c r="O823" s="242" t="s">
        <v>3089</v>
      </c>
      <c r="P823" s="242" t="s">
        <v>212</v>
      </c>
      <c r="Q823" s="242" t="s">
        <v>461</v>
      </c>
      <c r="R823" s="242" t="s">
        <v>247</v>
      </c>
      <c r="S823" s="119" t="s">
        <v>209</v>
      </c>
      <c r="T823" s="118" t="s">
        <v>3085</v>
      </c>
      <c r="U823" s="115">
        <v>0</v>
      </c>
      <c r="V823" s="115">
        <v>0</v>
      </c>
      <c r="W823" s="115">
        <v>0</v>
      </c>
      <c r="X823" s="115">
        <v>0</v>
      </c>
      <c r="Y823" s="115">
        <v>0</v>
      </c>
      <c r="Z823" s="115">
        <v>4356</v>
      </c>
      <c r="AA823" s="115">
        <v>0</v>
      </c>
      <c r="AB823" s="115">
        <v>0</v>
      </c>
      <c r="AC823" s="114" t="s">
        <v>207</v>
      </c>
    </row>
    <row r="824" spans="1:29" x14ac:dyDescent="0.25">
      <c r="A824" s="242" t="s">
        <v>3092</v>
      </c>
      <c r="B824" s="242" t="s">
        <v>3087</v>
      </c>
      <c r="C824" s="242" t="s">
        <v>229</v>
      </c>
      <c r="D824" s="242" t="s">
        <v>1254</v>
      </c>
      <c r="E824" s="243">
        <v>43221</v>
      </c>
      <c r="F824" s="243">
        <v>43585</v>
      </c>
      <c r="G824" s="242">
        <v>2019</v>
      </c>
      <c r="H824" s="116">
        <v>92040</v>
      </c>
      <c r="I824" s="116">
        <v>17706</v>
      </c>
      <c r="J824" s="244">
        <v>43942</v>
      </c>
      <c r="K824" s="245" t="s">
        <v>221</v>
      </c>
      <c r="L824" s="246" t="s">
        <v>207</v>
      </c>
      <c r="M824" s="243">
        <v>43585</v>
      </c>
      <c r="N824" s="242" t="s">
        <v>3086</v>
      </c>
      <c r="O824" s="242" t="s">
        <v>3089</v>
      </c>
      <c r="P824" s="242" t="s">
        <v>212</v>
      </c>
      <c r="Q824" s="242" t="s">
        <v>461</v>
      </c>
      <c r="R824" s="242" t="s">
        <v>247</v>
      </c>
      <c r="S824" s="119" t="s">
        <v>209</v>
      </c>
      <c r="T824" s="118" t="s">
        <v>3085</v>
      </c>
      <c r="U824" s="115">
        <v>0</v>
      </c>
      <c r="V824" s="115">
        <v>0</v>
      </c>
      <c r="W824" s="115">
        <v>0</v>
      </c>
      <c r="X824" s="115">
        <v>0</v>
      </c>
      <c r="Y824" s="115">
        <v>0</v>
      </c>
      <c r="Z824" s="115">
        <v>58001</v>
      </c>
      <c r="AA824" s="115">
        <v>8833</v>
      </c>
      <c r="AB824" s="115">
        <v>7500</v>
      </c>
      <c r="AC824" s="114" t="s">
        <v>207</v>
      </c>
    </row>
    <row r="825" spans="1:29" x14ac:dyDescent="0.25">
      <c r="A825" s="242" t="s">
        <v>2532</v>
      </c>
      <c r="B825" s="242" t="s">
        <v>2530</v>
      </c>
      <c r="C825" s="242" t="s">
        <v>217</v>
      </c>
      <c r="D825" s="242" t="s">
        <v>1254</v>
      </c>
      <c r="E825" s="243">
        <v>43374</v>
      </c>
      <c r="F825" s="243">
        <v>43738</v>
      </c>
      <c r="G825" s="242">
        <v>2019</v>
      </c>
      <c r="H825" s="116">
        <v>22981</v>
      </c>
      <c r="I825" s="117" t="s">
        <v>207</v>
      </c>
      <c r="J825" s="244">
        <v>43942</v>
      </c>
      <c r="K825" s="245" t="s">
        <v>215</v>
      </c>
      <c r="L825" s="244">
        <v>44390</v>
      </c>
      <c r="M825" s="243">
        <v>43738</v>
      </c>
      <c r="N825" s="242" t="s">
        <v>2529</v>
      </c>
      <c r="O825" s="242" t="s">
        <v>1464</v>
      </c>
      <c r="P825" s="242" t="s">
        <v>212</v>
      </c>
      <c r="Q825" s="242" t="s">
        <v>452</v>
      </c>
      <c r="R825" s="242" t="s">
        <v>247</v>
      </c>
      <c r="S825" s="119" t="s">
        <v>209</v>
      </c>
      <c r="T825" s="118" t="s">
        <v>2528</v>
      </c>
      <c r="U825" s="117" t="s">
        <v>207</v>
      </c>
      <c r="V825" s="115">
        <v>0</v>
      </c>
      <c r="W825" s="115">
        <v>0</v>
      </c>
      <c r="X825" s="115">
        <v>0</v>
      </c>
      <c r="Y825" s="115">
        <v>0</v>
      </c>
      <c r="Z825" s="115">
        <v>0</v>
      </c>
      <c r="AA825" s="115">
        <v>0</v>
      </c>
      <c r="AB825" s="115">
        <v>22981</v>
      </c>
      <c r="AC825" s="114" t="s">
        <v>207</v>
      </c>
    </row>
    <row r="826" spans="1:29" x14ac:dyDescent="0.25">
      <c r="A826" s="242" t="s">
        <v>2316</v>
      </c>
      <c r="B826" s="242" t="s">
        <v>2315</v>
      </c>
      <c r="C826" s="242" t="s">
        <v>217</v>
      </c>
      <c r="D826" s="242" t="s">
        <v>1254</v>
      </c>
      <c r="E826" s="243">
        <v>43313</v>
      </c>
      <c r="F826" s="243">
        <v>43677</v>
      </c>
      <c r="G826" s="242">
        <v>2019</v>
      </c>
      <c r="H826" s="116">
        <v>21734</v>
      </c>
      <c r="I826" s="117" t="s">
        <v>207</v>
      </c>
      <c r="J826" s="244">
        <v>43942</v>
      </c>
      <c r="K826" s="245" t="s">
        <v>221</v>
      </c>
      <c r="L826" s="246" t="s">
        <v>207</v>
      </c>
      <c r="M826" s="243">
        <v>43677</v>
      </c>
      <c r="N826" s="242" t="s">
        <v>2314</v>
      </c>
      <c r="O826" s="242" t="s">
        <v>2313</v>
      </c>
      <c r="P826" s="242" t="s">
        <v>1524</v>
      </c>
      <c r="Q826" s="242" t="s">
        <v>211</v>
      </c>
      <c r="R826" s="242" t="s">
        <v>210</v>
      </c>
      <c r="S826" s="119" t="s">
        <v>209</v>
      </c>
      <c r="T826" s="118" t="s">
        <v>2312</v>
      </c>
      <c r="U826" s="117" t="s">
        <v>207</v>
      </c>
      <c r="V826" s="115">
        <v>0</v>
      </c>
      <c r="W826" s="115">
        <v>0</v>
      </c>
      <c r="X826" s="115">
        <v>0</v>
      </c>
      <c r="Y826" s="115">
        <v>0</v>
      </c>
      <c r="Z826" s="115">
        <v>21734</v>
      </c>
      <c r="AA826" s="115">
        <v>0</v>
      </c>
      <c r="AB826" s="115">
        <v>0</v>
      </c>
      <c r="AC826" s="114" t="s">
        <v>207</v>
      </c>
    </row>
    <row r="827" spans="1:29" x14ac:dyDescent="0.25">
      <c r="A827" s="242" t="s">
        <v>2306</v>
      </c>
      <c r="B827" s="242" t="s">
        <v>2303</v>
      </c>
      <c r="C827" s="242" t="s">
        <v>217</v>
      </c>
      <c r="D827" s="242" t="s">
        <v>1254</v>
      </c>
      <c r="E827" s="243">
        <v>43191</v>
      </c>
      <c r="F827" s="243">
        <v>43555</v>
      </c>
      <c r="G827" s="242">
        <v>2019</v>
      </c>
      <c r="H827" s="116">
        <v>13996</v>
      </c>
      <c r="I827" s="117" t="s">
        <v>207</v>
      </c>
      <c r="J827" s="244">
        <v>43942</v>
      </c>
      <c r="K827" s="245" t="s">
        <v>215</v>
      </c>
      <c r="L827" s="244">
        <v>44278</v>
      </c>
      <c r="M827" s="243">
        <v>43555</v>
      </c>
      <c r="N827" s="242" t="s">
        <v>2302</v>
      </c>
      <c r="O827" s="242" t="s">
        <v>1464</v>
      </c>
      <c r="P827" s="242" t="s">
        <v>325</v>
      </c>
      <c r="Q827" s="242" t="s">
        <v>332</v>
      </c>
      <c r="R827" s="242" t="s">
        <v>247</v>
      </c>
      <c r="S827" s="119" t="s">
        <v>209</v>
      </c>
      <c r="T827" s="118" t="s">
        <v>2301</v>
      </c>
      <c r="U827" s="117" t="s">
        <v>207</v>
      </c>
      <c r="V827" s="115">
        <v>0</v>
      </c>
      <c r="W827" s="115">
        <v>0</v>
      </c>
      <c r="X827" s="115">
        <v>0</v>
      </c>
      <c r="Y827" s="115">
        <v>0</v>
      </c>
      <c r="Z827" s="115">
        <v>0</v>
      </c>
      <c r="AA827" s="115">
        <v>0</v>
      </c>
      <c r="AB827" s="115">
        <v>13996</v>
      </c>
      <c r="AC827" s="114" t="s">
        <v>207</v>
      </c>
    </row>
    <row r="828" spans="1:29" x14ac:dyDescent="0.25">
      <c r="A828" s="242" t="s">
        <v>1979</v>
      </c>
      <c r="B828" s="242" t="s">
        <v>1978</v>
      </c>
      <c r="C828" s="242" t="s">
        <v>503</v>
      </c>
      <c r="D828" s="242" t="s">
        <v>1254</v>
      </c>
      <c r="E828" s="244">
        <v>43844</v>
      </c>
      <c r="F828" s="244">
        <v>43846</v>
      </c>
      <c r="G828" s="242">
        <v>2020</v>
      </c>
      <c r="H828" s="116">
        <v>89632</v>
      </c>
      <c r="I828" s="117" t="s">
        <v>207</v>
      </c>
      <c r="J828" s="244">
        <v>43942</v>
      </c>
      <c r="K828" s="245" t="s">
        <v>221</v>
      </c>
      <c r="L828" s="246" t="s">
        <v>207</v>
      </c>
      <c r="M828" s="244">
        <v>43846</v>
      </c>
      <c r="N828" s="242" t="s">
        <v>1977</v>
      </c>
      <c r="O828" s="242" t="s">
        <v>1386</v>
      </c>
      <c r="P828" s="242" t="s">
        <v>1343</v>
      </c>
      <c r="Q828" s="242" t="s">
        <v>500</v>
      </c>
      <c r="R828" s="242" t="s">
        <v>247</v>
      </c>
      <c r="S828" s="119" t="s">
        <v>209</v>
      </c>
      <c r="T828" s="118" t="s">
        <v>1976</v>
      </c>
      <c r="U828" s="117" t="s">
        <v>207</v>
      </c>
      <c r="V828" s="115">
        <v>0</v>
      </c>
      <c r="W828" s="115">
        <v>0</v>
      </c>
      <c r="X828" s="115">
        <v>0</v>
      </c>
      <c r="Y828" s="115">
        <v>0</v>
      </c>
      <c r="Z828" s="115">
        <v>39632</v>
      </c>
      <c r="AA828" s="115">
        <v>50000</v>
      </c>
      <c r="AB828" s="115">
        <v>0</v>
      </c>
      <c r="AC828" s="114" t="s">
        <v>207</v>
      </c>
    </row>
    <row r="829" spans="1:29" x14ac:dyDescent="0.25">
      <c r="A829" s="242" t="s">
        <v>4202</v>
      </c>
      <c r="B829" s="242" t="s">
        <v>4201</v>
      </c>
      <c r="C829" s="242" t="s">
        <v>217</v>
      </c>
      <c r="D829" s="242" t="s">
        <v>1254</v>
      </c>
      <c r="E829" s="243">
        <v>43101</v>
      </c>
      <c r="F829" s="243">
        <v>43326</v>
      </c>
      <c r="G829" s="242">
        <v>2018</v>
      </c>
      <c r="H829" s="116">
        <v>13253</v>
      </c>
      <c r="I829" s="117" t="s">
        <v>207</v>
      </c>
      <c r="J829" s="244">
        <v>43914</v>
      </c>
      <c r="K829" s="245" t="s">
        <v>221</v>
      </c>
      <c r="L829" s="246" t="s">
        <v>207</v>
      </c>
      <c r="M829" s="243">
        <v>43326</v>
      </c>
      <c r="N829" s="242" t="s">
        <v>4200</v>
      </c>
      <c r="O829" s="242" t="s">
        <v>281</v>
      </c>
      <c r="P829" s="242" t="s">
        <v>267</v>
      </c>
      <c r="Q829" s="242" t="s">
        <v>717</v>
      </c>
      <c r="R829" s="242" t="s">
        <v>247</v>
      </c>
      <c r="S829" s="119" t="s">
        <v>209</v>
      </c>
      <c r="T829" s="118" t="s">
        <v>4199</v>
      </c>
      <c r="U829" s="117" t="s">
        <v>207</v>
      </c>
      <c r="V829" s="115">
        <v>0</v>
      </c>
      <c r="W829" s="115">
        <v>0</v>
      </c>
      <c r="X829" s="115">
        <v>0</v>
      </c>
      <c r="Y829" s="115">
        <v>0</v>
      </c>
      <c r="Z829" s="115">
        <v>13253</v>
      </c>
      <c r="AA829" s="115">
        <v>0</v>
      </c>
      <c r="AB829" s="115">
        <v>0</v>
      </c>
      <c r="AC829" s="114" t="s">
        <v>207</v>
      </c>
    </row>
    <row r="830" spans="1:29" x14ac:dyDescent="0.25">
      <c r="A830" s="242" t="s">
        <v>3778</v>
      </c>
      <c r="B830" s="242" t="s">
        <v>3777</v>
      </c>
      <c r="C830" s="242" t="s">
        <v>217</v>
      </c>
      <c r="D830" s="242" t="s">
        <v>1254</v>
      </c>
      <c r="E830" s="243">
        <v>43313</v>
      </c>
      <c r="F830" s="243">
        <v>43677</v>
      </c>
      <c r="G830" s="242">
        <v>2019</v>
      </c>
      <c r="H830" s="116">
        <v>6501</v>
      </c>
      <c r="I830" s="117" t="s">
        <v>207</v>
      </c>
      <c r="J830" s="246">
        <v>43914</v>
      </c>
      <c r="K830" s="245" t="s">
        <v>221</v>
      </c>
      <c r="L830" s="246" t="s">
        <v>207</v>
      </c>
      <c r="M830" s="243">
        <v>43677</v>
      </c>
      <c r="N830" s="248" t="s">
        <v>250</v>
      </c>
      <c r="O830" s="248" t="s">
        <v>3776</v>
      </c>
      <c r="P830" s="248" t="s">
        <v>325</v>
      </c>
      <c r="Q830" s="242" t="s">
        <v>248</v>
      </c>
      <c r="R830" s="242" t="s">
        <v>247</v>
      </c>
      <c r="S830" s="119" t="s">
        <v>209</v>
      </c>
      <c r="T830" s="118" t="s">
        <v>3775</v>
      </c>
      <c r="U830" s="117" t="s">
        <v>207</v>
      </c>
      <c r="V830" s="115">
        <v>0</v>
      </c>
      <c r="W830" s="115">
        <v>0</v>
      </c>
      <c r="X830" s="115">
        <v>0</v>
      </c>
      <c r="Y830" s="115">
        <v>0</v>
      </c>
      <c r="Z830" s="115">
        <v>6501</v>
      </c>
      <c r="AA830" s="115">
        <v>0</v>
      </c>
      <c r="AB830" s="115">
        <v>0</v>
      </c>
      <c r="AC830" s="114" t="s">
        <v>207</v>
      </c>
    </row>
    <row r="831" spans="1:29" x14ac:dyDescent="0.25">
      <c r="A831" s="242" t="s">
        <v>3083</v>
      </c>
      <c r="B831" s="242" t="s">
        <v>3076</v>
      </c>
      <c r="C831" s="242" t="s">
        <v>229</v>
      </c>
      <c r="D831" s="242" t="s">
        <v>1254</v>
      </c>
      <c r="E831" s="243">
        <v>42887</v>
      </c>
      <c r="F831" s="243">
        <v>43251</v>
      </c>
      <c r="G831" s="242">
        <v>2018</v>
      </c>
      <c r="H831" s="116">
        <v>54049</v>
      </c>
      <c r="I831" s="116">
        <v>10378</v>
      </c>
      <c r="J831" s="244">
        <v>43914</v>
      </c>
      <c r="K831" s="245" t="s">
        <v>221</v>
      </c>
      <c r="L831" s="246" t="s">
        <v>207</v>
      </c>
      <c r="M831" s="243">
        <v>43251</v>
      </c>
      <c r="N831" s="242" t="s">
        <v>3081</v>
      </c>
      <c r="O831" s="242" t="s">
        <v>3080</v>
      </c>
      <c r="P831" s="242" t="s">
        <v>212</v>
      </c>
      <c r="Q831" s="242" t="s">
        <v>416</v>
      </c>
      <c r="R831" s="242" t="s">
        <v>247</v>
      </c>
      <c r="S831" s="119" t="s">
        <v>209</v>
      </c>
      <c r="T831" s="118" t="s">
        <v>3073</v>
      </c>
      <c r="U831" s="115">
        <v>0</v>
      </c>
      <c r="V831" s="115">
        <v>0</v>
      </c>
      <c r="W831" s="115">
        <v>0</v>
      </c>
      <c r="X831" s="115">
        <v>0</v>
      </c>
      <c r="Y831" s="115">
        <v>0</v>
      </c>
      <c r="Z831" s="115">
        <v>43671</v>
      </c>
      <c r="AA831" s="115">
        <v>0</v>
      </c>
      <c r="AB831" s="115">
        <v>0</v>
      </c>
      <c r="AC831" s="114" t="s">
        <v>207</v>
      </c>
    </row>
    <row r="832" spans="1:29" x14ac:dyDescent="0.25">
      <c r="A832" s="242" t="s">
        <v>3082</v>
      </c>
      <c r="B832" s="242" t="s">
        <v>3076</v>
      </c>
      <c r="C832" s="242" t="s">
        <v>229</v>
      </c>
      <c r="D832" s="242" t="s">
        <v>1254</v>
      </c>
      <c r="E832" s="243">
        <v>43252</v>
      </c>
      <c r="F832" s="243">
        <v>43616</v>
      </c>
      <c r="G832" s="242">
        <v>2019</v>
      </c>
      <c r="H832" s="116">
        <v>48192</v>
      </c>
      <c r="I832" s="116">
        <v>9253</v>
      </c>
      <c r="J832" s="244">
        <v>43914</v>
      </c>
      <c r="K832" s="245" t="s">
        <v>221</v>
      </c>
      <c r="L832" s="246" t="s">
        <v>207</v>
      </c>
      <c r="M832" s="243">
        <v>43616</v>
      </c>
      <c r="N832" s="242" t="s">
        <v>3081</v>
      </c>
      <c r="O832" s="242" t="s">
        <v>3080</v>
      </c>
      <c r="P832" s="242" t="s">
        <v>212</v>
      </c>
      <c r="Q832" s="242" t="s">
        <v>416</v>
      </c>
      <c r="R832" s="242" t="s">
        <v>247</v>
      </c>
      <c r="S832" s="119" t="s">
        <v>209</v>
      </c>
      <c r="T832" s="118" t="s">
        <v>3073</v>
      </c>
      <c r="U832" s="115">
        <v>0</v>
      </c>
      <c r="V832" s="115">
        <v>0</v>
      </c>
      <c r="W832" s="115">
        <v>0</v>
      </c>
      <c r="X832" s="115">
        <v>0</v>
      </c>
      <c r="Y832" s="115">
        <v>0</v>
      </c>
      <c r="Z832" s="115">
        <v>38731</v>
      </c>
      <c r="AA832" s="115">
        <v>208</v>
      </c>
      <c r="AB832" s="115">
        <v>0</v>
      </c>
      <c r="AC832" s="114" t="s">
        <v>207</v>
      </c>
    </row>
    <row r="833" spans="1:29" x14ac:dyDescent="0.25">
      <c r="A833" s="242" t="s">
        <v>2702</v>
      </c>
      <c r="B833" s="242" t="s">
        <v>2695</v>
      </c>
      <c r="C833" s="242" t="s">
        <v>229</v>
      </c>
      <c r="D833" s="242" t="s">
        <v>1254</v>
      </c>
      <c r="E833" s="243">
        <v>42643</v>
      </c>
      <c r="F833" s="243">
        <v>43007</v>
      </c>
      <c r="G833" s="242">
        <v>2017</v>
      </c>
      <c r="H833" s="116">
        <v>8155</v>
      </c>
      <c r="I833" s="116">
        <v>1566</v>
      </c>
      <c r="J833" s="244">
        <v>43914</v>
      </c>
      <c r="K833" s="245" t="s">
        <v>215</v>
      </c>
      <c r="L833" s="244">
        <v>44964</v>
      </c>
      <c r="M833" s="243">
        <v>43007</v>
      </c>
      <c r="N833" s="242" t="s">
        <v>2694</v>
      </c>
      <c r="O833" s="242" t="s">
        <v>1217</v>
      </c>
      <c r="P833" s="242" t="s">
        <v>226</v>
      </c>
      <c r="Q833" s="242" t="s">
        <v>366</v>
      </c>
      <c r="R833" s="242" t="s">
        <v>247</v>
      </c>
      <c r="S833" s="119" t="s">
        <v>209</v>
      </c>
      <c r="T833" s="118" t="s">
        <v>2693</v>
      </c>
      <c r="U833" s="115">
        <v>0</v>
      </c>
      <c r="V833" s="115">
        <v>5272</v>
      </c>
      <c r="W833" s="115">
        <v>0</v>
      </c>
      <c r="X833" s="115">
        <v>0</v>
      </c>
      <c r="Y833" s="115">
        <v>0</v>
      </c>
      <c r="Z833" s="115">
        <v>1317</v>
      </c>
      <c r="AA833" s="115">
        <v>0</v>
      </c>
      <c r="AB833" s="115">
        <v>0</v>
      </c>
      <c r="AC833" s="114" t="s">
        <v>2701</v>
      </c>
    </row>
    <row r="834" spans="1:29" x14ac:dyDescent="0.25">
      <c r="A834" s="242" t="s">
        <v>2292</v>
      </c>
      <c r="B834" s="242" t="s">
        <v>2291</v>
      </c>
      <c r="C834" s="242" t="s">
        <v>229</v>
      </c>
      <c r="D834" s="242" t="s">
        <v>1254</v>
      </c>
      <c r="E834" s="243">
        <v>43027</v>
      </c>
      <c r="F834" s="243">
        <v>43391</v>
      </c>
      <c r="G834" s="242">
        <v>2018</v>
      </c>
      <c r="H834" s="116">
        <v>172592</v>
      </c>
      <c r="I834" s="117">
        <v>30355</v>
      </c>
      <c r="J834" s="244">
        <v>43914</v>
      </c>
      <c r="K834" s="245" t="s">
        <v>221</v>
      </c>
      <c r="L834" s="246" t="s">
        <v>207</v>
      </c>
      <c r="M834" s="243">
        <v>43391</v>
      </c>
      <c r="N834" s="242" t="s">
        <v>2290</v>
      </c>
      <c r="O834" s="242" t="s">
        <v>417</v>
      </c>
      <c r="P834" s="242" t="s">
        <v>1272</v>
      </c>
      <c r="Q834" s="242" t="s">
        <v>855</v>
      </c>
      <c r="R834" s="242" t="s">
        <v>247</v>
      </c>
      <c r="S834" s="119" t="s">
        <v>209</v>
      </c>
      <c r="T834" s="118" t="s">
        <v>2289</v>
      </c>
      <c r="U834" s="115">
        <v>0</v>
      </c>
      <c r="V834" s="115">
        <v>0</v>
      </c>
      <c r="W834" s="115">
        <v>0</v>
      </c>
      <c r="X834" s="115">
        <v>0</v>
      </c>
      <c r="Y834" s="115">
        <v>0</v>
      </c>
      <c r="Z834" s="115">
        <v>92454</v>
      </c>
      <c r="AA834" s="115">
        <v>0</v>
      </c>
      <c r="AB834" s="115">
        <v>49783</v>
      </c>
      <c r="AC834" s="114" t="s">
        <v>207</v>
      </c>
    </row>
    <row r="835" spans="1:29" x14ac:dyDescent="0.25">
      <c r="A835" s="242" t="s">
        <v>2016</v>
      </c>
      <c r="B835" s="242" t="s">
        <v>2015</v>
      </c>
      <c r="C835" s="242" t="s">
        <v>503</v>
      </c>
      <c r="D835" s="242" t="s">
        <v>1254</v>
      </c>
      <c r="E835" s="243">
        <v>43723</v>
      </c>
      <c r="F835" s="244">
        <v>43741</v>
      </c>
      <c r="G835" s="242">
        <v>2019</v>
      </c>
      <c r="H835" s="116">
        <v>136444</v>
      </c>
      <c r="I835" s="117" t="s">
        <v>207</v>
      </c>
      <c r="J835" s="244">
        <v>43914</v>
      </c>
      <c r="K835" s="245" t="s">
        <v>221</v>
      </c>
      <c r="L835" s="246" t="s">
        <v>207</v>
      </c>
      <c r="M835" s="244">
        <v>43741</v>
      </c>
      <c r="N835" s="242" t="s">
        <v>2014</v>
      </c>
      <c r="O835" s="242" t="s">
        <v>613</v>
      </c>
      <c r="P835" s="242" t="s">
        <v>1343</v>
      </c>
      <c r="Q835" s="242" t="s">
        <v>500</v>
      </c>
      <c r="R835" s="242" t="s">
        <v>210</v>
      </c>
      <c r="S835" s="119" t="s">
        <v>209</v>
      </c>
      <c r="T835" s="118" t="s">
        <v>2013</v>
      </c>
      <c r="U835" s="117" t="s">
        <v>207</v>
      </c>
      <c r="V835" s="115">
        <v>0</v>
      </c>
      <c r="W835" s="115">
        <v>0</v>
      </c>
      <c r="X835" s="115">
        <v>0</v>
      </c>
      <c r="Y835" s="115">
        <v>0</v>
      </c>
      <c r="Z835" s="115">
        <v>76631</v>
      </c>
      <c r="AA835" s="115">
        <v>23369</v>
      </c>
      <c r="AB835" s="115">
        <v>36444</v>
      </c>
      <c r="AC835" s="114" t="s">
        <v>207</v>
      </c>
    </row>
    <row r="836" spans="1:29" x14ac:dyDescent="0.25">
      <c r="A836" s="242" t="s">
        <v>1368</v>
      </c>
      <c r="B836" s="242" t="s">
        <v>1367</v>
      </c>
      <c r="C836" s="242" t="s">
        <v>503</v>
      </c>
      <c r="D836" s="242" t="s">
        <v>1254</v>
      </c>
      <c r="E836" s="243">
        <v>43746</v>
      </c>
      <c r="F836" s="243">
        <v>43749</v>
      </c>
      <c r="G836" s="242">
        <v>2019</v>
      </c>
      <c r="H836" s="116">
        <v>96280</v>
      </c>
      <c r="I836" s="117" t="s">
        <v>207</v>
      </c>
      <c r="J836" s="244">
        <v>43914</v>
      </c>
      <c r="K836" s="245" t="s">
        <v>215</v>
      </c>
      <c r="L836" s="246">
        <v>44677</v>
      </c>
      <c r="M836" s="243">
        <v>43749</v>
      </c>
      <c r="N836" s="242" t="s">
        <v>1366</v>
      </c>
      <c r="O836" s="242" t="s">
        <v>281</v>
      </c>
      <c r="P836" s="242" t="s">
        <v>267</v>
      </c>
      <c r="Q836" s="242" t="s">
        <v>500</v>
      </c>
      <c r="R836" s="242" t="s">
        <v>210</v>
      </c>
      <c r="S836" s="119" t="s">
        <v>209</v>
      </c>
      <c r="T836" s="118" t="s">
        <v>1365</v>
      </c>
      <c r="U836" s="117" t="s">
        <v>207</v>
      </c>
      <c r="V836" s="115">
        <v>0</v>
      </c>
      <c r="W836" s="115">
        <v>0</v>
      </c>
      <c r="X836" s="115">
        <v>0</v>
      </c>
      <c r="Y836" s="115">
        <v>0</v>
      </c>
      <c r="Z836" s="115">
        <v>0</v>
      </c>
      <c r="AA836" s="115">
        <v>0</v>
      </c>
      <c r="AB836" s="115">
        <v>0</v>
      </c>
      <c r="AC836" s="114" t="s">
        <v>207</v>
      </c>
    </row>
    <row r="837" spans="1:29" x14ac:dyDescent="0.25">
      <c r="A837" s="242" t="s">
        <v>3979</v>
      </c>
      <c r="B837" s="242" t="s">
        <v>3977</v>
      </c>
      <c r="C837" s="242" t="s">
        <v>229</v>
      </c>
      <c r="D837" s="242" t="s">
        <v>1254</v>
      </c>
      <c r="E837" s="243">
        <v>42736</v>
      </c>
      <c r="F837" s="243">
        <v>43100</v>
      </c>
      <c r="G837" s="242">
        <v>2017</v>
      </c>
      <c r="H837" s="116">
        <v>59541</v>
      </c>
      <c r="I837" s="116">
        <v>9429</v>
      </c>
      <c r="J837" s="244">
        <v>43900</v>
      </c>
      <c r="K837" s="245" t="s">
        <v>221</v>
      </c>
      <c r="L837" s="246" t="s">
        <v>207</v>
      </c>
      <c r="M837" s="243">
        <v>43100</v>
      </c>
      <c r="N837" s="242" t="s">
        <v>3976</v>
      </c>
      <c r="O837" s="242" t="s">
        <v>677</v>
      </c>
      <c r="P837" s="242" t="s">
        <v>1910</v>
      </c>
      <c r="Q837" s="242" t="s">
        <v>211</v>
      </c>
      <c r="R837" s="242" t="s">
        <v>210</v>
      </c>
      <c r="S837" s="119" t="s">
        <v>209</v>
      </c>
      <c r="T837" s="118" t="s">
        <v>3975</v>
      </c>
      <c r="U837" s="115">
        <v>0</v>
      </c>
      <c r="V837" s="115">
        <v>0</v>
      </c>
      <c r="W837" s="115">
        <v>0</v>
      </c>
      <c r="X837" s="115">
        <v>0</v>
      </c>
      <c r="Y837" s="115">
        <v>0</v>
      </c>
      <c r="Z837" s="115">
        <v>0</v>
      </c>
      <c r="AA837" s="115">
        <v>13706</v>
      </c>
      <c r="AB837" s="115">
        <v>0</v>
      </c>
      <c r="AC837" s="114" t="s">
        <v>207</v>
      </c>
    </row>
    <row r="838" spans="1:29" x14ac:dyDescent="0.25">
      <c r="A838" s="242" t="s">
        <v>3978</v>
      </c>
      <c r="B838" s="242" t="s">
        <v>3977</v>
      </c>
      <c r="C838" s="242" t="s">
        <v>229</v>
      </c>
      <c r="D838" s="242" t="s">
        <v>1254</v>
      </c>
      <c r="E838" s="243">
        <v>43101</v>
      </c>
      <c r="F838" s="243">
        <v>43465</v>
      </c>
      <c r="G838" s="242">
        <v>2018</v>
      </c>
      <c r="H838" s="116">
        <v>102530</v>
      </c>
      <c r="I838" s="116">
        <v>16236</v>
      </c>
      <c r="J838" s="244">
        <v>43900</v>
      </c>
      <c r="K838" s="245" t="s">
        <v>221</v>
      </c>
      <c r="L838" s="246" t="s">
        <v>207</v>
      </c>
      <c r="M838" s="243">
        <v>43465</v>
      </c>
      <c r="N838" s="242" t="s">
        <v>3976</v>
      </c>
      <c r="O838" s="242" t="s">
        <v>677</v>
      </c>
      <c r="P838" s="242" t="s">
        <v>1910</v>
      </c>
      <c r="Q838" s="242" t="s">
        <v>211</v>
      </c>
      <c r="R838" s="242" t="s">
        <v>210</v>
      </c>
      <c r="S838" s="119" t="s">
        <v>209</v>
      </c>
      <c r="T838" s="118" t="s">
        <v>3975</v>
      </c>
      <c r="U838" s="115">
        <v>0</v>
      </c>
      <c r="V838" s="115">
        <v>0</v>
      </c>
      <c r="W838" s="115">
        <v>0</v>
      </c>
      <c r="X838" s="115">
        <v>0</v>
      </c>
      <c r="Y838" s="115">
        <v>0</v>
      </c>
      <c r="Z838" s="115">
        <v>0</v>
      </c>
      <c r="AA838" s="115">
        <v>55313</v>
      </c>
      <c r="AB838" s="115">
        <v>0</v>
      </c>
      <c r="AC838" s="114" t="s">
        <v>207</v>
      </c>
    </row>
    <row r="839" spans="1:29" x14ac:dyDescent="0.25">
      <c r="A839" s="242" t="s">
        <v>3661</v>
      </c>
      <c r="B839" s="242" t="s">
        <v>3655</v>
      </c>
      <c r="C839" s="242" t="s">
        <v>229</v>
      </c>
      <c r="D839" s="242" t="s">
        <v>1254</v>
      </c>
      <c r="E839" s="243">
        <v>43146</v>
      </c>
      <c r="F839" s="243">
        <v>43510</v>
      </c>
      <c r="G839" s="242">
        <v>2019</v>
      </c>
      <c r="H839" s="116">
        <v>136771</v>
      </c>
      <c r="I839" s="116">
        <v>26310</v>
      </c>
      <c r="J839" s="244">
        <v>43900</v>
      </c>
      <c r="K839" s="245" t="s">
        <v>215</v>
      </c>
      <c r="L839" s="244">
        <v>45104</v>
      </c>
      <c r="M839" s="243">
        <v>43510</v>
      </c>
      <c r="N839" s="242" t="s">
        <v>3654</v>
      </c>
      <c r="O839" s="242" t="s">
        <v>869</v>
      </c>
      <c r="P839" s="242" t="s">
        <v>226</v>
      </c>
      <c r="Q839" s="242" t="s">
        <v>211</v>
      </c>
      <c r="R839" s="242" t="s">
        <v>210</v>
      </c>
      <c r="S839" s="119" t="s">
        <v>209</v>
      </c>
      <c r="T839" s="118" t="s">
        <v>3653</v>
      </c>
      <c r="U839" s="115">
        <v>0</v>
      </c>
      <c r="V839" s="115">
        <v>0</v>
      </c>
      <c r="W839" s="115">
        <v>103833</v>
      </c>
      <c r="X839" s="115">
        <v>0</v>
      </c>
      <c r="Y839" s="115">
        <v>0</v>
      </c>
      <c r="Z839" s="115">
        <v>0</v>
      </c>
      <c r="AA839" s="115">
        <v>0</v>
      </c>
      <c r="AB839" s="115">
        <v>0</v>
      </c>
      <c r="AC839" s="114" t="s">
        <v>3660</v>
      </c>
    </row>
    <row r="840" spans="1:29" x14ac:dyDescent="0.25">
      <c r="A840" s="242" t="s">
        <v>3192</v>
      </c>
      <c r="B840" s="242" t="s">
        <v>3188</v>
      </c>
      <c r="C840" s="242" t="s">
        <v>229</v>
      </c>
      <c r="D840" s="242" t="s">
        <v>1254</v>
      </c>
      <c r="E840" s="243">
        <v>43275</v>
      </c>
      <c r="F840" s="243">
        <v>43639</v>
      </c>
      <c r="G840" s="242">
        <v>2019</v>
      </c>
      <c r="H840" s="116">
        <v>897670</v>
      </c>
      <c r="I840" s="116">
        <v>99954</v>
      </c>
      <c r="J840" s="244">
        <v>43900</v>
      </c>
      <c r="K840" s="245" t="s">
        <v>221</v>
      </c>
      <c r="L840" s="246" t="s">
        <v>207</v>
      </c>
      <c r="M840" s="243">
        <v>43639</v>
      </c>
      <c r="N840" s="242" t="s">
        <v>3187</v>
      </c>
      <c r="O840" s="242" t="s">
        <v>3178</v>
      </c>
      <c r="P840" s="242" t="s">
        <v>1272</v>
      </c>
      <c r="Q840" s="242" t="s">
        <v>2989</v>
      </c>
      <c r="R840" s="242" t="s">
        <v>247</v>
      </c>
      <c r="S840" s="119" t="s">
        <v>209</v>
      </c>
      <c r="T840" s="118" t="s">
        <v>3186</v>
      </c>
      <c r="U840" s="115">
        <v>0</v>
      </c>
      <c r="V840" s="115">
        <v>0</v>
      </c>
      <c r="W840" s="115">
        <v>0</v>
      </c>
      <c r="X840" s="115">
        <v>0</v>
      </c>
      <c r="Y840" s="115">
        <v>0</v>
      </c>
      <c r="Z840" s="115">
        <v>765401</v>
      </c>
      <c r="AA840" s="115">
        <v>1870</v>
      </c>
      <c r="AB840" s="115">
        <v>30445</v>
      </c>
      <c r="AC840" s="114" t="s">
        <v>207</v>
      </c>
    </row>
    <row r="841" spans="1:29" x14ac:dyDescent="0.25">
      <c r="A841" s="242" t="s">
        <v>3184</v>
      </c>
      <c r="B841" s="242" t="s">
        <v>3180</v>
      </c>
      <c r="C841" s="242" t="s">
        <v>229</v>
      </c>
      <c r="D841" s="242" t="s">
        <v>1254</v>
      </c>
      <c r="E841" s="243">
        <v>43276</v>
      </c>
      <c r="F841" s="243">
        <v>43640</v>
      </c>
      <c r="G841" s="242">
        <v>2019</v>
      </c>
      <c r="H841" s="116">
        <v>386164</v>
      </c>
      <c r="I841" s="116">
        <v>42999</v>
      </c>
      <c r="J841" s="244">
        <v>43900</v>
      </c>
      <c r="K841" s="245" t="s">
        <v>221</v>
      </c>
      <c r="L841" s="246" t="s">
        <v>207</v>
      </c>
      <c r="M841" s="243">
        <v>43640</v>
      </c>
      <c r="N841" s="242" t="s">
        <v>3179</v>
      </c>
      <c r="O841" s="242" t="s">
        <v>3178</v>
      </c>
      <c r="P841" s="242" t="s">
        <v>1272</v>
      </c>
      <c r="Q841" s="242" t="s">
        <v>348</v>
      </c>
      <c r="R841" s="242" t="s">
        <v>247</v>
      </c>
      <c r="S841" s="119" t="s">
        <v>209</v>
      </c>
      <c r="T841" s="118" t="s">
        <v>3177</v>
      </c>
      <c r="U841" s="115">
        <v>0</v>
      </c>
      <c r="V841" s="115">
        <v>0</v>
      </c>
      <c r="W841" s="115">
        <v>0</v>
      </c>
      <c r="X841" s="115">
        <v>0</v>
      </c>
      <c r="Y841" s="115">
        <v>0</v>
      </c>
      <c r="Z841" s="115">
        <v>342960</v>
      </c>
      <c r="AA841" s="115">
        <v>205</v>
      </c>
      <c r="AB841" s="115">
        <v>0</v>
      </c>
      <c r="AC841" s="114" t="s">
        <v>207</v>
      </c>
    </row>
    <row r="842" spans="1:29" x14ac:dyDescent="0.25">
      <c r="A842" s="242" t="s">
        <v>1988</v>
      </c>
      <c r="B842" s="242" t="s">
        <v>1987</v>
      </c>
      <c r="C842" s="242" t="s">
        <v>503</v>
      </c>
      <c r="D842" s="242" t="s">
        <v>1254</v>
      </c>
      <c r="E842" s="244">
        <v>43816</v>
      </c>
      <c r="F842" s="244">
        <v>43830</v>
      </c>
      <c r="G842" s="242">
        <v>2019</v>
      </c>
      <c r="H842" s="116">
        <v>108679</v>
      </c>
      <c r="I842" s="117" t="s">
        <v>207</v>
      </c>
      <c r="J842" s="244">
        <v>43900</v>
      </c>
      <c r="K842" s="245" t="s">
        <v>215</v>
      </c>
      <c r="L842" s="246">
        <v>44278</v>
      </c>
      <c r="M842" s="244">
        <v>43830</v>
      </c>
      <c r="N842" s="242" t="s">
        <v>1986</v>
      </c>
      <c r="O842" s="242" t="s">
        <v>1578</v>
      </c>
      <c r="P842" s="242" t="s">
        <v>267</v>
      </c>
      <c r="Q842" s="242" t="s">
        <v>500</v>
      </c>
      <c r="R842" s="242" t="s">
        <v>247</v>
      </c>
      <c r="S842" s="119" t="s">
        <v>209</v>
      </c>
      <c r="T842" s="118" t="s">
        <v>1985</v>
      </c>
      <c r="U842" s="117" t="s">
        <v>207</v>
      </c>
      <c r="V842" s="115">
        <v>0</v>
      </c>
      <c r="W842" s="115">
        <v>6504</v>
      </c>
      <c r="X842" s="115">
        <v>0</v>
      </c>
      <c r="Y842" s="115">
        <v>0</v>
      </c>
      <c r="Z842" s="115">
        <v>102175</v>
      </c>
      <c r="AA842" s="115">
        <v>0</v>
      </c>
      <c r="AB842" s="115">
        <v>0</v>
      </c>
      <c r="AC842" s="114" t="s">
        <v>1984</v>
      </c>
    </row>
    <row r="843" spans="1:29" x14ac:dyDescent="0.25">
      <c r="A843" s="242" t="s">
        <v>3675</v>
      </c>
      <c r="B843" s="242" t="s">
        <v>3673</v>
      </c>
      <c r="C843" s="242" t="s">
        <v>217</v>
      </c>
      <c r="D843" s="242" t="s">
        <v>1254</v>
      </c>
      <c r="E843" s="243">
        <v>43344</v>
      </c>
      <c r="F843" s="243">
        <v>43708</v>
      </c>
      <c r="G843" s="242">
        <v>2019</v>
      </c>
      <c r="H843" s="116">
        <v>5349</v>
      </c>
      <c r="I843" s="117" t="s">
        <v>207</v>
      </c>
      <c r="J843" s="244">
        <v>43886</v>
      </c>
      <c r="K843" s="245" t="s">
        <v>221</v>
      </c>
      <c r="L843" s="246">
        <v>44831</v>
      </c>
      <c r="M843" s="243">
        <v>43708</v>
      </c>
      <c r="N843" s="242" t="s">
        <v>573</v>
      </c>
      <c r="O843" s="242" t="s">
        <v>573</v>
      </c>
      <c r="P843" s="242" t="s">
        <v>1610</v>
      </c>
      <c r="Q843" s="242" t="s">
        <v>248</v>
      </c>
      <c r="R843" s="242" t="s">
        <v>247</v>
      </c>
      <c r="S843" s="119" t="s">
        <v>209</v>
      </c>
      <c r="T843" s="118" t="s">
        <v>3672</v>
      </c>
      <c r="U843" s="117" t="s">
        <v>207</v>
      </c>
      <c r="V843" s="115">
        <v>0</v>
      </c>
      <c r="W843" s="115">
        <v>0</v>
      </c>
      <c r="X843" s="115">
        <v>0</v>
      </c>
      <c r="Y843" s="115">
        <v>0</v>
      </c>
      <c r="Z843" s="115">
        <v>5349</v>
      </c>
      <c r="AA843" s="115">
        <v>0</v>
      </c>
      <c r="AB843" s="115">
        <v>0</v>
      </c>
      <c r="AC843" s="114" t="s">
        <v>207</v>
      </c>
    </row>
    <row r="844" spans="1:29" x14ac:dyDescent="0.25">
      <c r="A844" s="242" t="s">
        <v>3618</v>
      </c>
      <c r="B844" s="242" t="s">
        <v>3616</v>
      </c>
      <c r="C844" s="242" t="s">
        <v>217</v>
      </c>
      <c r="D844" s="242" t="s">
        <v>1254</v>
      </c>
      <c r="E844" s="243">
        <v>43191</v>
      </c>
      <c r="F844" s="243">
        <v>43555</v>
      </c>
      <c r="G844" s="242">
        <v>2019</v>
      </c>
      <c r="H844" s="116">
        <v>15789</v>
      </c>
      <c r="I844" s="117" t="s">
        <v>207</v>
      </c>
      <c r="J844" s="244">
        <v>43886</v>
      </c>
      <c r="K844" s="245" t="s">
        <v>215</v>
      </c>
      <c r="L844" s="244">
        <v>44327</v>
      </c>
      <c r="M844" s="244">
        <v>43555</v>
      </c>
      <c r="N844" s="242" t="s">
        <v>333</v>
      </c>
      <c r="O844" s="242" t="s">
        <v>333</v>
      </c>
      <c r="P844" s="242" t="s">
        <v>325</v>
      </c>
      <c r="Q844" s="242" t="s">
        <v>332</v>
      </c>
      <c r="R844" s="242" t="s">
        <v>247</v>
      </c>
      <c r="S844" s="119" t="s">
        <v>209</v>
      </c>
      <c r="T844" s="118" t="s">
        <v>3615</v>
      </c>
      <c r="U844" s="117" t="s">
        <v>207</v>
      </c>
      <c r="V844" s="115">
        <v>0</v>
      </c>
      <c r="W844" s="115">
        <v>0</v>
      </c>
      <c r="X844" s="115">
        <v>0</v>
      </c>
      <c r="Y844" s="115">
        <v>0</v>
      </c>
      <c r="Z844" s="115">
        <v>0</v>
      </c>
      <c r="AA844" s="115">
        <v>0</v>
      </c>
      <c r="AB844" s="115">
        <v>15789</v>
      </c>
      <c r="AC844" s="114" t="s">
        <v>207</v>
      </c>
    </row>
    <row r="845" spans="1:29" x14ac:dyDescent="0.25">
      <c r="A845" s="242" t="s">
        <v>3070</v>
      </c>
      <c r="B845" s="242" t="s">
        <v>3064</v>
      </c>
      <c r="C845" s="242" t="s">
        <v>229</v>
      </c>
      <c r="D845" s="242" t="s">
        <v>1254</v>
      </c>
      <c r="E845" s="243">
        <v>42856</v>
      </c>
      <c r="F845" s="243">
        <v>43220</v>
      </c>
      <c r="G845" s="242">
        <v>2018</v>
      </c>
      <c r="H845" s="116">
        <v>23578</v>
      </c>
      <c r="I845" s="116">
        <v>4536</v>
      </c>
      <c r="J845" s="244">
        <v>43886</v>
      </c>
      <c r="K845" s="245" t="s">
        <v>221</v>
      </c>
      <c r="L845" s="246" t="s">
        <v>207</v>
      </c>
      <c r="M845" s="243">
        <v>43220</v>
      </c>
      <c r="N845" s="242" t="s">
        <v>3063</v>
      </c>
      <c r="O845" s="242" t="s">
        <v>3066</v>
      </c>
      <c r="P845" s="242" t="s">
        <v>212</v>
      </c>
      <c r="Q845" s="242" t="s">
        <v>461</v>
      </c>
      <c r="R845" s="242" t="s">
        <v>247</v>
      </c>
      <c r="S845" s="119" t="s">
        <v>209</v>
      </c>
      <c r="T845" s="118" t="s">
        <v>3062</v>
      </c>
      <c r="U845" s="115">
        <v>0</v>
      </c>
      <c r="V845" s="115">
        <v>0</v>
      </c>
      <c r="W845" s="115">
        <v>0</v>
      </c>
      <c r="X845" s="115">
        <v>0</v>
      </c>
      <c r="Y845" s="115">
        <v>0</v>
      </c>
      <c r="Z845" s="115">
        <v>6325</v>
      </c>
      <c r="AA845" s="115">
        <v>0</v>
      </c>
      <c r="AB845" s="115">
        <v>12717</v>
      </c>
      <c r="AC845" s="114" t="s">
        <v>207</v>
      </c>
    </row>
    <row r="846" spans="1:29" x14ac:dyDescent="0.25">
      <c r="A846" s="242" t="s">
        <v>3069</v>
      </c>
      <c r="B846" s="242" t="s">
        <v>3064</v>
      </c>
      <c r="C846" s="242" t="s">
        <v>229</v>
      </c>
      <c r="D846" s="242" t="s">
        <v>1254</v>
      </c>
      <c r="E846" s="243">
        <v>43221</v>
      </c>
      <c r="F846" s="243">
        <v>43585</v>
      </c>
      <c r="G846" s="242">
        <v>2019</v>
      </c>
      <c r="H846" s="116">
        <v>113180</v>
      </c>
      <c r="I846" s="116">
        <v>21772</v>
      </c>
      <c r="J846" s="244">
        <v>43886</v>
      </c>
      <c r="K846" s="245" t="s">
        <v>221</v>
      </c>
      <c r="L846" s="246" t="s">
        <v>207</v>
      </c>
      <c r="M846" s="243">
        <v>43585</v>
      </c>
      <c r="N846" s="242" t="s">
        <v>3063</v>
      </c>
      <c r="O846" s="242" t="s">
        <v>3066</v>
      </c>
      <c r="P846" s="242" t="s">
        <v>212</v>
      </c>
      <c r="Q846" s="242" t="s">
        <v>461</v>
      </c>
      <c r="R846" s="242" t="s">
        <v>247</v>
      </c>
      <c r="S846" s="119" t="s">
        <v>209</v>
      </c>
      <c r="T846" s="118" t="s">
        <v>3062</v>
      </c>
      <c r="U846" s="115">
        <v>0</v>
      </c>
      <c r="V846" s="115">
        <v>0</v>
      </c>
      <c r="W846" s="115">
        <v>0</v>
      </c>
      <c r="X846" s="115">
        <v>0</v>
      </c>
      <c r="Y846" s="115">
        <v>0</v>
      </c>
      <c r="Z846" s="115">
        <v>84770</v>
      </c>
      <c r="AA846" s="115">
        <v>6638</v>
      </c>
      <c r="AB846" s="115">
        <v>0</v>
      </c>
      <c r="AC846" s="114" t="s">
        <v>207</v>
      </c>
    </row>
    <row r="847" spans="1:29" x14ac:dyDescent="0.25">
      <c r="A847" s="242" t="s">
        <v>1993</v>
      </c>
      <c r="B847" s="242" t="s">
        <v>1992</v>
      </c>
      <c r="C847" s="242" t="s">
        <v>503</v>
      </c>
      <c r="D847" s="242" t="s">
        <v>1254</v>
      </c>
      <c r="E847" s="244">
        <v>43790</v>
      </c>
      <c r="F847" s="244">
        <v>43807</v>
      </c>
      <c r="G847" s="242">
        <v>2019</v>
      </c>
      <c r="H847" s="116">
        <v>118763</v>
      </c>
      <c r="I847" s="117" t="s">
        <v>207</v>
      </c>
      <c r="J847" s="244">
        <v>43886</v>
      </c>
      <c r="K847" s="245" t="s">
        <v>221</v>
      </c>
      <c r="L847" s="246" t="s">
        <v>207</v>
      </c>
      <c r="M847" s="244">
        <v>43807</v>
      </c>
      <c r="N847" s="242" t="s">
        <v>1991</v>
      </c>
      <c r="O847" s="242" t="s">
        <v>1386</v>
      </c>
      <c r="P847" s="242" t="s">
        <v>267</v>
      </c>
      <c r="Q847" s="242" t="s">
        <v>500</v>
      </c>
      <c r="R847" s="242" t="s">
        <v>247</v>
      </c>
      <c r="S847" s="119" t="s">
        <v>209</v>
      </c>
      <c r="T847" s="118" t="s">
        <v>1990</v>
      </c>
      <c r="U847" s="117" t="s">
        <v>207</v>
      </c>
      <c r="V847" s="115">
        <v>0</v>
      </c>
      <c r="W847" s="115">
        <v>84</v>
      </c>
      <c r="X847" s="115">
        <v>0</v>
      </c>
      <c r="Y847" s="115">
        <v>0</v>
      </c>
      <c r="Z847" s="115">
        <v>118673</v>
      </c>
      <c r="AA847" s="115">
        <v>0</v>
      </c>
      <c r="AB847" s="115">
        <v>0</v>
      </c>
      <c r="AC847" s="114" t="s">
        <v>1989</v>
      </c>
    </row>
    <row r="848" spans="1:29" x14ac:dyDescent="0.25">
      <c r="A848" s="242" t="s">
        <v>4281</v>
      </c>
      <c r="B848" s="242" t="s">
        <v>4276</v>
      </c>
      <c r="C848" s="242" t="s">
        <v>217</v>
      </c>
      <c r="D848" s="242" t="s">
        <v>1254</v>
      </c>
      <c r="E848" s="243">
        <v>43132</v>
      </c>
      <c r="F848" s="243">
        <v>43496</v>
      </c>
      <c r="G848" s="242">
        <v>2019</v>
      </c>
      <c r="H848" s="116">
        <v>18657</v>
      </c>
      <c r="I848" s="117" t="s">
        <v>207</v>
      </c>
      <c r="J848" s="244">
        <v>43872</v>
      </c>
      <c r="K848" s="245" t="s">
        <v>215</v>
      </c>
      <c r="L848" s="244">
        <v>44208</v>
      </c>
      <c r="M848" s="244">
        <v>43496</v>
      </c>
      <c r="N848" s="242" t="s">
        <v>4275</v>
      </c>
      <c r="O848" s="242" t="s">
        <v>4274</v>
      </c>
      <c r="P848" s="242" t="s">
        <v>267</v>
      </c>
      <c r="Q848" s="242" t="s">
        <v>855</v>
      </c>
      <c r="R848" s="242" t="s">
        <v>247</v>
      </c>
      <c r="S848" s="119" t="s">
        <v>209</v>
      </c>
      <c r="T848" s="118" t="s">
        <v>4273</v>
      </c>
      <c r="U848" s="117" t="s">
        <v>207</v>
      </c>
      <c r="V848" s="115">
        <v>0</v>
      </c>
      <c r="W848" s="115">
        <v>0</v>
      </c>
      <c r="X848" s="115">
        <v>0</v>
      </c>
      <c r="Y848" s="115">
        <v>0</v>
      </c>
      <c r="Z848" s="115">
        <v>0</v>
      </c>
      <c r="AA848" s="115">
        <v>0</v>
      </c>
      <c r="AB848" s="115">
        <v>18657</v>
      </c>
      <c r="AC848" s="114" t="s">
        <v>207</v>
      </c>
    </row>
    <row r="849" spans="1:29" x14ac:dyDescent="0.25">
      <c r="A849" s="242" t="s">
        <v>3758</v>
      </c>
      <c r="B849" s="242" t="s">
        <v>3757</v>
      </c>
      <c r="C849" s="242" t="s">
        <v>217</v>
      </c>
      <c r="D849" s="242" t="s">
        <v>1254</v>
      </c>
      <c r="E849" s="243">
        <v>43101</v>
      </c>
      <c r="F849" s="243">
        <v>43465</v>
      </c>
      <c r="G849" s="242">
        <v>2018</v>
      </c>
      <c r="H849" s="116">
        <v>19362</v>
      </c>
      <c r="I849" s="117" t="s">
        <v>207</v>
      </c>
      <c r="J849" s="244">
        <v>43872</v>
      </c>
      <c r="K849" s="245" t="s">
        <v>221</v>
      </c>
      <c r="L849" s="246" t="s">
        <v>207</v>
      </c>
      <c r="M849" s="244">
        <v>43465</v>
      </c>
      <c r="N849" s="242" t="s">
        <v>3756</v>
      </c>
      <c r="O849" s="242" t="s">
        <v>3755</v>
      </c>
      <c r="P849" s="242" t="s">
        <v>212</v>
      </c>
      <c r="Q849" s="242" t="s">
        <v>211</v>
      </c>
      <c r="R849" s="242" t="s">
        <v>210</v>
      </c>
      <c r="S849" s="119" t="s">
        <v>209</v>
      </c>
      <c r="T849" s="118" t="s">
        <v>3754</v>
      </c>
      <c r="U849" s="117" t="s">
        <v>207</v>
      </c>
      <c r="V849" s="115">
        <v>0</v>
      </c>
      <c r="W849" s="115">
        <v>0</v>
      </c>
      <c r="X849" s="115">
        <v>0</v>
      </c>
      <c r="Y849" s="115">
        <v>0</v>
      </c>
      <c r="Z849" s="115">
        <v>8624</v>
      </c>
      <c r="AA849" s="115">
        <v>10738</v>
      </c>
      <c r="AB849" s="115">
        <v>0</v>
      </c>
      <c r="AC849" s="114" t="s">
        <v>207</v>
      </c>
    </row>
    <row r="850" spans="1:29" x14ac:dyDescent="0.25">
      <c r="A850" s="242" t="s">
        <v>3202</v>
      </c>
      <c r="B850" s="242" t="s">
        <v>3198</v>
      </c>
      <c r="C850" s="242" t="s">
        <v>229</v>
      </c>
      <c r="D850" s="242" t="s">
        <v>1254</v>
      </c>
      <c r="E850" s="243">
        <v>42856</v>
      </c>
      <c r="F850" s="243">
        <v>43220</v>
      </c>
      <c r="G850" s="242">
        <v>2018</v>
      </c>
      <c r="H850" s="116">
        <v>103795</v>
      </c>
      <c r="I850" s="116">
        <v>19967</v>
      </c>
      <c r="J850" s="244">
        <v>43872</v>
      </c>
      <c r="K850" s="245" t="s">
        <v>221</v>
      </c>
      <c r="L850" s="246" t="s">
        <v>207</v>
      </c>
      <c r="M850" s="243">
        <v>43220</v>
      </c>
      <c r="N850" s="242" t="s">
        <v>3197</v>
      </c>
      <c r="O850" s="242" t="s">
        <v>3196</v>
      </c>
      <c r="P850" s="242" t="s">
        <v>212</v>
      </c>
      <c r="Q850" s="242" t="s">
        <v>461</v>
      </c>
      <c r="R850" s="242" t="s">
        <v>247</v>
      </c>
      <c r="S850" s="119" t="s">
        <v>209</v>
      </c>
      <c r="T850" s="118" t="s">
        <v>3195</v>
      </c>
      <c r="U850" s="115">
        <v>0</v>
      </c>
      <c r="V850" s="115">
        <v>0</v>
      </c>
      <c r="W850" s="115">
        <v>0</v>
      </c>
      <c r="X850" s="115">
        <v>0</v>
      </c>
      <c r="Y850" s="115">
        <v>0</v>
      </c>
      <c r="Z850" s="115">
        <v>51680</v>
      </c>
      <c r="AA850" s="115">
        <v>0</v>
      </c>
      <c r="AB850" s="115">
        <v>32148</v>
      </c>
      <c r="AC850" s="114" t="s">
        <v>207</v>
      </c>
    </row>
    <row r="851" spans="1:29" x14ac:dyDescent="0.25">
      <c r="A851" s="242" t="s">
        <v>3201</v>
      </c>
      <c r="B851" s="242" t="s">
        <v>3198</v>
      </c>
      <c r="C851" s="242" t="s">
        <v>229</v>
      </c>
      <c r="D851" s="242" t="s">
        <v>1254</v>
      </c>
      <c r="E851" s="243">
        <v>43221</v>
      </c>
      <c r="F851" s="243">
        <v>43585</v>
      </c>
      <c r="G851" s="242">
        <v>2019</v>
      </c>
      <c r="H851" s="116">
        <v>130386</v>
      </c>
      <c r="I851" s="116">
        <v>25082</v>
      </c>
      <c r="J851" s="244">
        <v>43872</v>
      </c>
      <c r="K851" s="245" t="s">
        <v>221</v>
      </c>
      <c r="L851" s="246" t="s">
        <v>207</v>
      </c>
      <c r="M851" s="243">
        <v>43585</v>
      </c>
      <c r="N851" s="242" t="s">
        <v>3197</v>
      </c>
      <c r="O851" s="242" t="s">
        <v>3196</v>
      </c>
      <c r="P851" s="242" t="s">
        <v>212</v>
      </c>
      <c r="Q851" s="242" t="s">
        <v>461</v>
      </c>
      <c r="R851" s="242" t="s">
        <v>247</v>
      </c>
      <c r="S851" s="119" t="s">
        <v>209</v>
      </c>
      <c r="T851" s="118" t="s">
        <v>3195</v>
      </c>
      <c r="U851" s="115">
        <v>0</v>
      </c>
      <c r="V851" s="115">
        <v>0</v>
      </c>
      <c r="W851" s="115">
        <v>0</v>
      </c>
      <c r="X851" s="115">
        <v>0</v>
      </c>
      <c r="Y851" s="115">
        <v>0</v>
      </c>
      <c r="Z851" s="115">
        <v>86474</v>
      </c>
      <c r="AA851" s="115">
        <v>6518</v>
      </c>
      <c r="AB851" s="115">
        <v>8064</v>
      </c>
      <c r="AC851" s="114" t="s">
        <v>207</v>
      </c>
    </row>
    <row r="852" spans="1:29" x14ac:dyDescent="0.25">
      <c r="A852" s="242" t="s">
        <v>2024</v>
      </c>
      <c r="B852" s="242" t="s">
        <v>2023</v>
      </c>
      <c r="C852" s="242" t="s">
        <v>503</v>
      </c>
      <c r="D852" s="242" t="s">
        <v>1254</v>
      </c>
      <c r="E852" s="243">
        <v>43692</v>
      </c>
      <c r="F852" s="243">
        <v>43722</v>
      </c>
      <c r="G852" s="242">
        <v>2019</v>
      </c>
      <c r="H852" s="116">
        <v>42038</v>
      </c>
      <c r="I852" s="117" t="s">
        <v>207</v>
      </c>
      <c r="J852" s="244">
        <v>43872</v>
      </c>
      <c r="K852" s="245" t="s">
        <v>221</v>
      </c>
      <c r="L852" s="246" t="s">
        <v>207</v>
      </c>
      <c r="M852" s="243">
        <v>43722</v>
      </c>
      <c r="N852" s="242" t="s">
        <v>2022</v>
      </c>
      <c r="O852" s="242" t="s">
        <v>613</v>
      </c>
      <c r="P852" s="242" t="s">
        <v>1343</v>
      </c>
      <c r="Q852" s="242" t="s">
        <v>500</v>
      </c>
      <c r="R852" s="242" t="s">
        <v>210</v>
      </c>
      <c r="S852" s="119" t="s">
        <v>209</v>
      </c>
      <c r="T852" s="118" t="s">
        <v>2021</v>
      </c>
      <c r="U852" s="117" t="s">
        <v>207</v>
      </c>
      <c r="V852" s="115">
        <v>0</v>
      </c>
      <c r="W852" s="115">
        <v>0</v>
      </c>
      <c r="X852" s="115">
        <v>0</v>
      </c>
      <c r="Y852" s="115">
        <v>0</v>
      </c>
      <c r="Z852" s="115">
        <v>42038</v>
      </c>
      <c r="AA852" s="115">
        <v>0</v>
      </c>
      <c r="AB852" s="115">
        <v>0</v>
      </c>
      <c r="AC852" s="114" t="s">
        <v>207</v>
      </c>
    </row>
    <row r="853" spans="1:29" x14ac:dyDescent="0.25">
      <c r="A853" s="242" t="s">
        <v>4213</v>
      </c>
      <c r="B853" s="242" t="s">
        <v>4210</v>
      </c>
      <c r="C853" s="242" t="s">
        <v>217</v>
      </c>
      <c r="D853" s="242" t="s">
        <v>1254</v>
      </c>
      <c r="E853" s="243">
        <v>43101</v>
      </c>
      <c r="F853" s="243">
        <v>43465</v>
      </c>
      <c r="G853" s="242">
        <v>2018</v>
      </c>
      <c r="H853" s="116">
        <v>7463</v>
      </c>
      <c r="I853" s="117" t="s">
        <v>207</v>
      </c>
      <c r="J853" s="244">
        <v>43858</v>
      </c>
      <c r="K853" s="245" t="s">
        <v>215</v>
      </c>
      <c r="L853" s="244">
        <v>44208</v>
      </c>
      <c r="M853" s="243">
        <v>43465</v>
      </c>
      <c r="N853" s="242" t="s">
        <v>4209</v>
      </c>
      <c r="O853" s="242" t="s">
        <v>281</v>
      </c>
      <c r="P853" s="242" t="s">
        <v>267</v>
      </c>
      <c r="Q853" s="242" t="s">
        <v>717</v>
      </c>
      <c r="R853" s="242" t="s">
        <v>247</v>
      </c>
      <c r="S853" s="119" t="s">
        <v>209</v>
      </c>
      <c r="T853" s="118" t="s">
        <v>4208</v>
      </c>
      <c r="U853" s="117" t="s">
        <v>207</v>
      </c>
      <c r="V853" s="115">
        <v>0</v>
      </c>
      <c r="W853" s="115">
        <v>0</v>
      </c>
      <c r="X853" s="115">
        <v>0</v>
      </c>
      <c r="Y853" s="115">
        <v>0</v>
      </c>
      <c r="Z853" s="115">
        <v>7463</v>
      </c>
      <c r="AA853" s="115">
        <v>0</v>
      </c>
      <c r="AB853" s="115">
        <v>0</v>
      </c>
      <c r="AC853" s="114" t="s">
        <v>207</v>
      </c>
    </row>
    <row r="854" spans="1:29" x14ac:dyDescent="0.25">
      <c r="A854" s="242" t="s">
        <v>4080</v>
      </c>
      <c r="B854" s="242" t="s">
        <v>4074</v>
      </c>
      <c r="C854" s="242" t="s">
        <v>229</v>
      </c>
      <c r="D854" s="242" t="s">
        <v>1254</v>
      </c>
      <c r="E854" s="243">
        <v>42583</v>
      </c>
      <c r="F854" s="243">
        <v>42947</v>
      </c>
      <c r="G854" s="242">
        <v>2017</v>
      </c>
      <c r="H854" s="116">
        <v>83517</v>
      </c>
      <c r="I854" s="116">
        <v>11760</v>
      </c>
      <c r="J854" s="244">
        <v>43858</v>
      </c>
      <c r="K854" s="245" t="s">
        <v>221</v>
      </c>
      <c r="L854" s="246" t="s">
        <v>207</v>
      </c>
      <c r="M854" s="243">
        <v>42947</v>
      </c>
      <c r="N854" s="242" t="s">
        <v>4073</v>
      </c>
      <c r="O854" s="242" t="s">
        <v>2928</v>
      </c>
      <c r="P854" s="242" t="s">
        <v>1272</v>
      </c>
      <c r="Q854" s="242" t="s">
        <v>492</v>
      </c>
      <c r="R854" s="242" t="s">
        <v>210</v>
      </c>
      <c r="S854" s="124" t="s">
        <v>4072</v>
      </c>
      <c r="T854" s="118" t="s">
        <v>4071</v>
      </c>
      <c r="U854" s="115">
        <v>0</v>
      </c>
      <c r="V854" s="115">
        <v>0</v>
      </c>
      <c r="W854" s="115">
        <v>0</v>
      </c>
      <c r="X854" s="115">
        <v>0</v>
      </c>
      <c r="Y854" s="115">
        <v>0</v>
      </c>
      <c r="Z854" s="115">
        <v>20535</v>
      </c>
      <c r="AA854" s="115">
        <v>1104</v>
      </c>
      <c r="AB854" s="115">
        <v>2484</v>
      </c>
      <c r="AC854" s="114" t="s">
        <v>207</v>
      </c>
    </row>
    <row r="855" spans="1:29" x14ac:dyDescent="0.25">
      <c r="A855" s="242" t="s">
        <v>4079</v>
      </c>
      <c r="B855" s="242" t="s">
        <v>4074</v>
      </c>
      <c r="C855" s="242" t="s">
        <v>229</v>
      </c>
      <c r="D855" s="242" t="s">
        <v>1254</v>
      </c>
      <c r="E855" s="243">
        <v>42948</v>
      </c>
      <c r="F855" s="243">
        <v>43312</v>
      </c>
      <c r="G855" s="242">
        <v>2018</v>
      </c>
      <c r="H855" s="116">
        <v>89054</v>
      </c>
      <c r="I855" s="116">
        <v>12539</v>
      </c>
      <c r="J855" s="244">
        <v>43858</v>
      </c>
      <c r="K855" s="245" t="s">
        <v>221</v>
      </c>
      <c r="L855" s="246" t="s">
        <v>207</v>
      </c>
      <c r="M855" s="243">
        <v>43312</v>
      </c>
      <c r="N855" s="242" t="s">
        <v>4073</v>
      </c>
      <c r="O855" s="242" t="s">
        <v>2928</v>
      </c>
      <c r="P855" s="242" t="s">
        <v>1272</v>
      </c>
      <c r="Q855" s="242" t="s">
        <v>492</v>
      </c>
      <c r="R855" s="242" t="s">
        <v>210</v>
      </c>
      <c r="S855" s="124" t="s">
        <v>4072</v>
      </c>
      <c r="T855" s="118" t="s">
        <v>4071</v>
      </c>
      <c r="U855" s="115">
        <v>0</v>
      </c>
      <c r="V855" s="115">
        <v>0</v>
      </c>
      <c r="W855" s="115">
        <v>0</v>
      </c>
      <c r="X855" s="115">
        <v>0</v>
      </c>
      <c r="Y855" s="115">
        <v>0</v>
      </c>
      <c r="Z855" s="115">
        <v>0</v>
      </c>
      <c r="AA855" s="115">
        <v>0</v>
      </c>
      <c r="AB855" s="115">
        <v>3826</v>
      </c>
      <c r="AC855" s="114" t="s">
        <v>207</v>
      </c>
    </row>
    <row r="856" spans="1:29" x14ac:dyDescent="0.25">
      <c r="A856" s="242" t="s">
        <v>3629</v>
      </c>
      <c r="B856" s="242" t="s">
        <v>3624</v>
      </c>
      <c r="C856" s="242" t="s">
        <v>217</v>
      </c>
      <c r="D856" s="242" t="s">
        <v>1254</v>
      </c>
      <c r="E856" s="243">
        <v>43101</v>
      </c>
      <c r="F856" s="243">
        <v>43465</v>
      </c>
      <c r="G856" s="242">
        <v>2018</v>
      </c>
      <c r="H856" s="116">
        <v>29482</v>
      </c>
      <c r="I856" s="117" t="s">
        <v>207</v>
      </c>
      <c r="J856" s="244">
        <v>43858</v>
      </c>
      <c r="K856" s="245" t="s">
        <v>215</v>
      </c>
      <c r="L856" s="244">
        <v>44264</v>
      </c>
      <c r="M856" s="243">
        <v>43465</v>
      </c>
      <c r="N856" s="242" t="s">
        <v>3623</v>
      </c>
      <c r="O856" s="242" t="s">
        <v>281</v>
      </c>
      <c r="P856" s="242" t="s">
        <v>267</v>
      </c>
      <c r="Q856" s="242" t="s">
        <v>279</v>
      </c>
      <c r="R856" s="242" t="s">
        <v>247</v>
      </c>
      <c r="S856" s="119" t="s">
        <v>209</v>
      </c>
      <c r="T856" s="118" t="s">
        <v>3622</v>
      </c>
      <c r="U856" s="117" t="s">
        <v>207</v>
      </c>
      <c r="V856" s="115">
        <v>0</v>
      </c>
      <c r="W856" s="115">
        <v>0</v>
      </c>
      <c r="X856" s="115">
        <v>0</v>
      </c>
      <c r="Y856" s="115">
        <v>0</v>
      </c>
      <c r="Z856" s="115">
        <v>29482</v>
      </c>
      <c r="AA856" s="115">
        <v>0</v>
      </c>
      <c r="AB856" s="115">
        <v>0</v>
      </c>
      <c r="AC856" s="114" t="s">
        <v>207</v>
      </c>
    </row>
    <row r="857" spans="1:29" x14ac:dyDescent="0.25">
      <c r="A857" s="242" t="s">
        <v>3034</v>
      </c>
      <c r="B857" s="242" t="s">
        <v>3027</v>
      </c>
      <c r="C857" s="242" t="s">
        <v>229</v>
      </c>
      <c r="D857" s="242" t="s">
        <v>1254</v>
      </c>
      <c r="E857" s="243">
        <v>43085</v>
      </c>
      <c r="F857" s="243">
        <v>43449</v>
      </c>
      <c r="G857" s="242">
        <v>2018</v>
      </c>
      <c r="H857" s="116">
        <v>272865</v>
      </c>
      <c r="I857" s="116">
        <v>49505</v>
      </c>
      <c r="J857" s="244">
        <v>43858</v>
      </c>
      <c r="K857" s="245" t="s">
        <v>215</v>
      </c>
      <c r="L857" s="244">
        <v>45363</v>
      </c>
      <c r="M857" s="243">
        <v>43449</v>
      </c>
      <c r="N857" s="242" t="s">
        <v>3026</v>
      </c>
      <c r="O857" s="242" t="s">
        <v>1406</v>
      </c>
      <c r="P857" s="242" t="s">
        <v>1272</v>
      </c>
      <c r="Q857" s="242" t="s">
        <v>1893</v>
      </c>
      <c r="R857" s="242" t="s">
        <v>210</v>
      </c>
      <c r="S857" s="124" t="s">
        <v>3025</v>
      </c>
      <c r="T857" s="118" t="s">
        <v>3024</v>
      </c>
      <c r="U857" s="115">
        <v>0</v>
      </c>
      <c r="V857" s="115">
        <v>0</v>
      </c>
      <c r="W857" s="115">
        <v>151000</v>
      </c>
      <c r="X857" s="115">
        <v>0</v>
      </c>
      <c r="Y857" s="115">
        <v>0</v>
      </c>
      <c r="Z857" s="115">
        <v>50000</v>
      </c>
      <c r="AA857" s="115">
        <v>22360</v>
      </c>
      <c r="AB857" s="115">
        <v>0</v>
      </c>
      <c r="AC857" s="114" t="s">
        <v>3033</v>
      </c>
    </row>
    <row r="858" spans="1:29" x14ac:dyDescent="0.25">
      <c r="A858" s="242" t="s">
        <v>2189</v>
      </c>
      <c r="B858" s="242" t="s">
        <v>2188</v>
      </c>
      <c r="C858" s="242" t="s">
        <v>229</v>
      </c>
      <c r="D858" s="242" t="s">
        <v>1254</v>
      </c>
      <c r="E858" s="243">
        <v>43215</v>
      </c>
      <c r="F858" s="243">
        <v>43398</v>
      </c>
      <c r="G858" s="242">
        <v>2018</v>
      </c>
      <c r="H858" s="116">
        <v>28048</v>
      </c>
      <c r="I858" s="117">
        <v>4936</v>
      </c>
      <c r="J858" s="244">
        <v>43858</v>
      </c>
      <c r="K858" s="245" t="s">
        <v>221</v>
      </c>
      <c r="L858" s="246" t="s">
        <v>207</v>
      </c>
      <c r="M858" s="243">
        <v>43398</v>
      </c>
      <c r="N858" s="242" t="s">
        <v>2187</v>
      </c>
      <c r="O858" s="242" t="s">
        <v>2186</v>
      </c>
      <c r="P858" s="242" t="s">
        <v>1272</v>
      </c>
      <c r="Q858" s="242" t="s">
        <v>1893</v>
      </c>
      <c r="R858" s="242" t="s">
        <v>247</v>
      </c>
      <c r="S858" s="119" t="s">
        <v>209</v>
      </c>
      <c r="T858" s="118" t="s">
        <v>2185</v>
      </c>
      <c r="U858" s="115">
        <v>0</v>
      </c>
      <c r="V858" s="115">
        <v>0</v>
      </c>
      <c r="W858" s="115">
        <v>0</v>
      </c>
      <c r="X858" s="115">
        <v>0</v>
      </c>
      <c r="Y858" s="115">
        <v>0</v>
      </c>
      <c r="Z858" s="115">
        <v>0</v>
      </c>
      <c r="AA858" s="115">
        <v>0</v>
      </c>
      <c r="AB858" s="115">
        <v>23112</v>
      </c>
      <c r="AC858" s="114" t="s">
        <v>207</v>
      </c>
    </row>
    <row r="859" spans="1:29" x14ac:dyDescent="0.25">
      <c r="A859" s="242" t="s">
        <v>2004</v>
      </c>
      <c r="B859" s="242" t="s">
        <v>2003</v>
      </c>
      <c r="C859" s="242" t="s">
        <v>503</v>
      </c>
      <c r="D859" s="242" t="s">
        <v>1254</v>
      </c>
      <c r="E859" s="244">
        <v>43793</v>
      </c>
      <c r="F859" s="244">
        <v>43794</v>
      </c>
      <c r="G859" s="242">
        <v>2019</v>
      </c>
      <c r="H859" s="116">
        <v>79438</v>
      </c>
      <c r="I859" s="117" t="s">
        <v>207</v>
      </c>
      <c r="J859" s="244">
        <v>43858</v>
      </c>
      <c r="K859" s="245" t="s">
        <v>215</v>
      </c>
      <c r="L859" s="246">
        <v>44278</v>
      </c>
      <c r="M859" s="244">
        <v>43794</v>
      </c>
      <c r="N859" s="242" t="s">
        <v>2002</v>
      </c>
      <c r="O859" s="242" t="s">
        <v>1578</v>
      </c>
      <c r="P859" s="242" t="s">
        <v>267</v>
      </c>
      <c r="Q859" s="242" t="s">
        <v>500</v>
      </c>
      <c r="R859" s="242" t="s">
        <v>210</v>
      </c>
      <c r="S859" s="119" t="s">
        <v>209</v>
      </c>
      <c r="T859" s="118" t="s">
        <v>2001</v>
      </c>
      <c r="U859" s="117" t="s">
        <v>207</v>
      </c>
      <c r="V859" s="115">
        <v>0</v>
      </c>
      <c r="W859" s="115">
        <v>0</v>
      </c>
      <c r="X859" s="115">
        <v>0</v>
      </c>
      <c r="Y859" s="115">
        <v>0</v>
      </c>
      <c r="Z859" s="115">
        <v>0</v>
      </c>
      <c r="AA859" s="115">
        <v>0</v>
      </c>
      <c r="AB859" s="115">
        <v>0</v>
      </c>
      <c r="AC859" s="114" t="s">
        <v>207</v>
      </c>
    </row>
    <row r="860" spans="1:29" x14ac:dyDescent="0.25">
      <c r="A860" s="242" t="s">
        <v>3150</v>
      </c>
      <c r="B860" s="242" t="s">
        <v>3145</v>
      </c>
      <c r="C860" s="242" t="s">
        <v>229</v>
      </c>
      <c r="D860" s="242" t="s">
        <v>1254</v>
      </c>
      <c r="E860" s="243">
        <v>42275</v>
      </c>
      <c r="F860" s="243">
        <v>42640</v>
      </c>
      <c r="G860" s="242">
        <v>2016</v>
      </c>
      <c r="H860" s="116">
        <v>390155</v>
      </c>
      <c r="I860" s="116">
        <v>61784</v>
      </c>
      <c r="J860" s="246">
        <v>43844</v>
      </c>
      <c r="K860" s="245" t="s">
        <v>221</v>
      </c>
      <c r="L860" s="246" t="s">
        <v>207</v>
      </c>
      <c r="M860" s="243">
        <v>42640</v>
      </c>
      <c r="N860" s="242" t="s">
        <v>3144</v>
      </c>
      <c r="O860" s="242" t="s">
        <v>3143</v>
      </c>
      <c r="P860" s="242" t="s">
        <v>1272</v>
      </c>
      <c r="Q860" s="242" t="s">
        <v>1893</v>
      </c>
      <c r="R860" s="242" t="s">
        <v>247</v>
      </c>
      <c r="S860" s="119" t="s">
        <v>209</v>
      </c>
      <c r="T860" s="118" t="s">
        <v>3142</v>
      </c>
      <c r="U860" s="115">
        <v>0</v>
      </c>
      <c r="V860" s="115">
        <v>0</v>
      </c>
      <c r="W860" s="115">
        <v>0</v>
      </c>
      <c r="X860" s="115">
        <v>0</v>
      </c>
      <c r="Y860" s="115">
        <v>0</v>
      </c>
      <c r="Z860" s="115">
        <v>214506</v>
      </c>
      <c r="AA860" s="115">
        <v>0</v>
      </c>
      <c r="AB860" s="115">
        <v>113865</v>
      </c>
      <c r="AC860" s="114" t="s">
        <v>207</v>
      </c>
    </row>
    <row r="861" spans="1:29" x14ac:dyDescent="0.25">
      <c r="A861" s="242" t="s">
        <v>3147</v>
      </c>
      <c r="B861" s="242" t="s">
        <v>3145</v>
      </c>
      <c r="C861" s="242" t="s">
        <v>229</v>
      </c>
      <c r="D861" s="242" t="s">
        <v>1254</v>
      </c>
      <c r="E861" s="243">
        <v>43006</v>
      </c>
      <c r="F861" s="243">
        <v>43370</v>
      </c>
      <c r="G861" s="242">
        <v>2018</v>
      </c>
      <c r="H861" s="116">
        <v>131957</v>
      </c>
      <c r="I861" s="116">
        <v>20896</v>
      </c>
      <c r="J861" s="246">
        <v>43844</v>
      </c>
      <c r="K861" s="245" t="s">
        <v>221</v>
      </c>
      <c r="L861" s="246" t="s">
        <v>207</v>
      </c>
      <c r="M861" s="243">
        <v>43370</v>
      </c>
      <c r="N861" s="242" t="s">
        <v>3144</v>
      </c>
      <c r="O861" s="242" t="s">
        <v>3143</v>
      </c>
      <c r="P861" s="242" t="s">
        <v>1272</v>
      </c>
      <c r="Q861" s="242" t="s">
        <v>1893</v>
      </c>
      <c r="R861" s="242" t="s">
        <v>247</v>
      </c>
      <c r="S861" s="119" t="s">
        <v>209</v>
      </c>
      <c r="T861" s="118" t="s">
        <v>3142</v>
      </c>
      <c r="U861" s="115">
        <v>0</v>
      </c>
      <c r="V861" s="115">
        <v>0</v>
      </c>
      <c r="W861" s="115">
        <v>0</v>
      </c>
      <c r="X861" s="115">
        <v>0</v>
      </c>
      <c r="Y861" s="115">
        <v>0</v>
      </c>
      <c r="Z861" s="115">
        <v>111061</v>
      </c>
      <c r="AA861" s="115">
        <v>0</v>
      </c>
      <c r="AB861" s="115">
        <v>0</v>
      </c>
      <c r="AC861" s="114" t="s">
        <v>207</v>
      </c>
    </row>
    <row r="862" spans="1:29" x14ac:dyDescent="0.25">
      <c r="A862" s="242" t="s">
        <v>2893</v>
      </c>
      <c r="B862" s="242" t="s">
        <v>2892</v>
      </c>
      <c r="C862" s="242" t="s">
        <v>229</v>
      </c>
      <c r="D862" s="242" t="s">
        <v>1254</v>
      </c>
      <c r="E862" s="243">
        <v>42307</v>
      </c>
      <c r="F862" s="243">
        <v>43037</v>
      </c>
      <c r="G862" s="242">
        <v>2017</v>
      </c>
      <c r="H862" s="116">
        <v>97193</v>
      </c>
      <c r="I862" s="117">
        <v>18696</v>
      </c>
      <c r="J862" s="244">
        <v>43844</v>
      </c>
      <c r="K862" s="245" t="s">
        <v>221</v>
      </c>
      <c r="L862" s="246" t="s">
        <v>207</v>
      </c>
      <c r="M862" s="243">
        <v>43037</v>
      </c>
      <c r="N862" s="242" t="s">
        <v>2891</v>
      </c>
      <c r="O862" s="242" t="s">
        <v>2890</v>
      </c>
      <c r="P862" s="242" t="s">
        <v>1343</v>
      </c>
      <c r="Q862" s="242" t="s">
        <v>523</v>
      </c>
      <c r="R862" s="242" t="s">
        <v>247</v>
      </c>
      <c r="S862" s="119" t="s">
        <v>209</v>
      </c>
      <c r="T862" s="118" t="s">
        <v>2889</v>
      </c>
      <c r="U862" s="115">
        <v>0</v>
      </c>
      <c r="V862" s="115">
        <v>0</v>
      </c>
      <c r="W862" s="115">
        <v>0</v>
      </c>
      <c r="X862" s="115">
        <v>0</v>
      </c>
      <c r="Y862" s="115">
        <v>0</v>
      </c>
      <c r="Z862" s="115">
        <v>78497</v>
      </c>
      <c r="AA862" s="115">
        <v>0</v>
      </c>
      <c r="AB862" s="115">
        <v>0</v>
      </c>
      <c r="AC862" s="114" t="s">
        <v>207</v>
      </c>
    </row>
    <row r="863" spans="1:29" x14ac:dyDescent="0.25">
      <c r="A863" s="242" t="s">
        <v>2863</v>
      </c>
      <c r="B863" s="242" t="s">
        <v>2857</v>
      </c>
      <c r="C863" s="242" t="s">
        <v>229</v>
      </c>
      <c r="D863" s="242" t="s">
        <v>1254</v>
      </c>
      <c r="E863" s="243">
        <v>43101</v>
      </c>
      <c r="F863" s="243">
        <v>43465</v>
      </c>
      <c r="G863" s="242">
        <v>2018</v>
      </c>
      <c r="H863" s="116">
        <v>251056</v>
      </c>
      <c r="I863" s="116">
        <v>48294</v>
      </c>
      <c r="J863" s="244">
        <v>43844</v>
      </c>
      <c r="K863" s="245" t="s">
        <v>215</v>
      </c>
      <c r="L863" s="244">
        <v>44859</v>
      </c>
      <c r="M863" s="244">
        <v>43465</v>
      </c>
      <c r="N863" s="242" t="s">
        <v>2856</v>
      </c>
      <c r="O863" s="242" t="s">
        <v>227</v>
      </c>
      <c r="P863" s="242" t="s">
        <v>255</v>
      </c>
      <c r="Q863" s="242" t="s">
        <v>211</v>
      </c>
      <c r="R863" s="242" t="s">
        <v>210</v>
      </c>
      <c r="S863" s="119" t="s">
        <v>209</v>
      </c>
      <c r="T863" s="118" t="s">
        <v>2855</v>
      </c>
      <c r="U863" s="115">
        <v>0</v>
      </c>
      <c r="V863" s="115">
        <v>0</v>
      </c>
      <c r="W863" s="115">
        <v>0</v>
      </c>
      <c r="X863" s="115">
        <v>0</v>
      </c>
      <c r="Y863" s="115">
        <v>0</v>
      </c>
      <c r="Z863" s="115">
        <v>0</v>
      </c>
      <c r="AA863" s="115">
        <v>21677</v>
      </c>
      <c r="AB863" s="115">
        <v>16893</v>
      </c>
      <c r="AC863" s="114" t="s">
        <v>207</v>
      </c>
    </row>
    <row r="864" spans="1:29" x14ac:dyDescent="0.25">
      <c r="A864" s="242" t="s">
        <v>2788</v>
      </c>
      <c r="B864" s="242" t="s">
        <v>2784</v>
      </c>
      <c r="C864" s="242" t="s">
        <v>229</v>
      </c>
      <c r="D864" s="242" t="s">
        <v>1254</v>
      </c>
      <c r="E864" s="243">
        <v>43079</v>
      </c>
      <c r="F864" s="243">
        <v>43443</v>
      </c>
      <c r="G864" s="242">
        <v>2018</v>
      </c>
      <c r="H864" s="116">
        <v>391478</v>
      </c>
      <c r="I864" s="116">
        <v>62128</v>
      </c>
      <c r="J864" s="244">
        <v>43844</v>
      </c>
      <c r="K864" s="245" t="s">
        <v>221</v>
      </c>
      <c r="L864" s="246" t="s">
        <v>207</v>
      </c>
      <c r="M864" s="244">
        <v>43443</v>
      </c>
      <c r="N864" s="242" t="s">
        <v>2783</v>
      </c>
      <c r="O864" s="242" t="s">
        <v>2191</v>
      </c>
      <c r="P864" s="242" t="s">
        <v>255</v>
      </c>
      <c r="Q864" s="242" t="s">
        <v>2096</v>
      </c>
      <c r="R864" s="242" t="s">
        <v>247</v>
      </c>
      <c r="S864" s="119" t="s">
        <v>209</v>
      </c>
      <c r="T864" s="118" t="s">
        <v>2782</v>
      </c>
      <c r="U864" s="115">
        <v>0</v>
      </c>
      <c r="V864" s="115">
        <v>0</v>
      </c>
      <c r="W864" s="115">
        <v>0</v>
      </c>
      <c r="X864" s="115">
        <v>0</v>
      </c>
      <c r="Y864" s="115">
        <v>0</v>
      </c>
      <c r="Z864" s="115">
        <v>243941</v>
      </c>
      <c r="AA864" s="115">
        <v>0</v>
      </c>
      <c r="AB864" s="115">
        <v>85409</v>
      </c>
      <c r="AC864" s="114" t="s">
        <v>207</v>
      </c>
    </row>
    <row r="865" spans="1:29" x14ac:dyDescent="0.25">
      <c r="A865" s="242" t="s">
        <v>2730</v>
      </c>
      <c r="B865" s="242" t="s">
        <v>2726</v>
      </c>
      <c r="C865" s="242" t="s">
        <v>229</v>
      </c>
      <c r="D865" s="242" t="s">
        <v>1254</v>
      </c>
      <c r="E865" s="243">
        <v>43103</v>
      </c>
      <c r="F865" s="243">
        <v>43467</v>
      </c>
      <c r="G865" s="242">
        <v>2019</v>
      </c>
      <c r="H865" s="116">
        <v>24512</v>
      </c>
      <c r="I865" s="116">
        <v>4717</v>
      </c>
      <c r="J865" s="244">
        <v>43844</v>
      </c>
      <c r="K865" s="245" t="s">
        <v>221</v>
      </c>
      <c r="L865" s="246" t="s">
        <v>207</v>
      </c>
      <c r="M865" s="243">
        <v>43467</v>
      </c>
      <c r="N865" s="242" t="s">
        <v>2725</v>
      </c>
      <c r="O865" s="242" t="s">
        <v>2724</v>
      </c>
      <c r="P865" s="242" t="s">
        <v>1272</v>
      </c>
      <c r="Q865" s="242" t="s">
        <v>279</v>
      </c>
      <c r="R865" s="242" t="s">
        <v>247</v>
      </c>
      <c r="S865" s="119" t="s">
        <v>209</v>
      </c>
      <c r="T865" s="118" t="s">
        <v>2723</v>
      </c>
      <c r="U865" s="115">
        <v>0</v>
      </c>
      <c r="V865" s="115">
        <v>0</v>
      </c>
      <c r="W865" s="115">
        <v>0</v>
      </c>
      <c r="X865" s="115">
        <v>0</v>
      </c>
      <c r="Y865" s="115">
        <v>0</v>
      </c>
      <c r="Z865" s="115">
        <v>11251</v>
      </c>
      <c r="AA865" s="115">
        <v>6367</v>
      </c>
      <c r="AB865" s="115">
        <v>2177</v>
      </c>
      <c r="AC865" s="114" t="s">
        <v>207</v>
      </c>
    </row>
    <row r="866" spans="1:29" x14ac:dyDescent="0.25">
      <c r="A866" s="242" t="s">
        <v>3361</v>
      </c>
      <c r="B866" s="242" t="s">
        <v>3360</v>
      </c>
      <c r="C866" s="242" t="s">
        <v>217</v>
      </c>
      <c r="D866" s="242" t="s">
        <v>1254</v>
      </c>
      <c r="E866" s="243">
        <v>42887</v>
      </c>
      <c r="F866" s="243">
        <v>43251</v>
      </c>
      <c r="G866" s="242">
        <v>2018</v>
      </c>
      <c r="H866" s="116">
        <v>32105</v>
      </c>
      <c r="I866" s="117" t="s">
        <v>207</v>
      </c>
      <c r="J866" s="244">
        <v>43817</v>
      </c>
      <c r="K866" s="245" t="s">
        <v>221</v>
      </c>
      <c r="L866" s="246" t="s">
        <v>207</v>
      </c>
      <c r="M866" s="243">
        <v>43251</v>
      </c>
      <c r="N866" s="242" t="s">
        <v>3359</v>
      </c>
      <c r="O866" s="242" t="s">
        <v>3358</v>
      </c>
      <c r="P866" s="242" t="s">
        <v>212</v>
      </c>
      <c r="Q866" s="242" t="s">
        <v>523</v>
      </c>
      <c r="R866" s="242" t="s">
        <v>247</v>
      </c>
      <c r="S866" s="119" t="s">
        <v>209</v>
      </c>
      <c r="T866" s="118" t="s">
        <v>3357</v>
      </c>
      <c r="U866" s="117" t="s">
        <v>207</v>
      </c>
      <c r="V866" s="115">
        <v>0</v>
      </c>
      <c r="W866" s="115">
        <v>0</v>
      </c>
      <c r="X866" s="115">
        <v>0</v>
      </c>
      <c r="Y866" s="115">
        <v>0</v>
      </c>
      <c r="Z866" s="115">
        <v>32105</v>
      </c>
      <c r="AA866" s="115">
        <v>0</v>
      </c>
      <c r="AB866" s="115">
        <v>0</v>
      </c>
      <c r="AC866" s="114" t="s">
        <v>207</v>
      </c>
    </row>
    <row r="867" spans="1:29" x14ac:dyDescent="0.25">
      <c r="A867" s="242" t="s">
        <v>2065</v>
      </c>
      <c r="B867" s="242" t="s">
        <v>2064</v>
      </c>
      <c r="C867" s="242" t="s">
        <v>503</v>
      </c>
      <c r="D867" s="242" t="s">
        <v>1254</v>
      </c>
      <c r="E867" s="243">
        <v>43551</v>
      </c>
      <c r="F867" s="243">
        <v>43612</v>
      </c>
      <c r="G867" s="242">
        <v>2019</v>
      </c>
      <c r="H867" s="116">
        <v>125403</v>
      </c>
      <c r="I867" s="117" t="s">
        <v>207</v>
      </c>
      <c r="J867" s="244">
        <v>43817</v>
      </c>
      <c r="K867" s="245" t="s">
        <v>215</v>
      </c>
      <c r="L867" s="246">
        <v>44733</v>
      </c>
      <c r="M867" s="243">
        <v>43612</v>
      </c>
      <c r="N867" s="242" t="s">
        <v>2063</v>
      </c>
      <c r="O867" s="242" t="s">
        <v>613</v>
      </c>
      <c r="P867" s="242" t="s">
        <v>1343</v>
      </c>
      <c r="Q867" s="242" t="s">
        <v>500</v>
      </c>
      <c r="R867" s="242" t="s">
        <v>210</v>
      </c>
      <c r="S867" s="119" t="s">
        <v>209</v>
      </c>
      <c r="T867" s="118" t="s">
        <v>2062</v>
      </c>
      <c r="U867" s="117" t="s">
        <v>207</v>
      </c>
      <c r="V867" s="115">
        <v>0</v>
      </c>
      <c r="W867" s="115">
        <v>0</v>
      </c>
      <c r="X867" s="115">
        <v>0</v>
      </c>
      <c r="Y867" s="115">
        <v>0</v>
      </c>
      <c r="Z867" s="115">
        <v>125403</v>
      </c>
      <c r="AA867" s="115">
        <v>0</v>
      </c>
      <c r="AB867" s="115">
        <v>0</v>
      </c>
      <c r="AC867" s="114" t="s">
        <v>207</v>
      </c>
    </row>
    <row r="868" spans="1:29" x14ac:dyDescent="0.25">
      <c r="A868" s="242" t="s">
        <v>2061</v>
      </c>
      <c r="B868" s="242" t="s">
        <v>2060</v>
      </c>
      <c r="C868" s="242" t="s">
        <v>503</v>
      </c>
      <c r="D868" s="242" t="s">
        <v>1254</v>
      </c>
      <c r="E868" s="243">
        <v>43614</v>
      </c>
      <c r="F868" s="243">
        <v>43661</v>
      </c>
      <c r="G868" s="242">
        <v>2019</v>
      </c>
      <c r="H868" s="116">
        <v>149835</v>
      </c>
      <c r="I868" s="117" t="s">
        <v>207</v>
      </c>
      <c r="J868" s="244">
        <v>43817</v>
      </c>
      <c r="K868" s="245" t="s">
        <v>215</v>
      </c>
      <c r="L868" s="246">
        <v>44733</v>
      </c>
      <c r="M868" s="243">
        <v>43661</v>
      </c>
      <c r="N868" s="242" t="s">
        <v>2059</v>
      </c>
      <c r="O868" s="242" t="s">
        <v>613</v>
      </c>
      <c r="P868" s="242" t="s">
        <v>1343</v>
      </c>
      <c r="Q868" s="242" t="s">
        <v>500</v>
      </c>
      <c r="R868" s="242" t="s">
        <v>210</v>
      </c>
      <c r="S868" s="119" t="s">
        <v>209</v>
      </c>
      <c r="T868" s="118" t="s">
        <v>2058</v>
      </c>
      <c r="U868" s="117" t="s">
        <v>207</v>
      </c>
      <c r="V868" s="115">
        <v>0</v>
      </c>
      <c r="W868" s="115">
        <v>0</v>
      </c>
      <c r="X868" s="115">
        <v>0</v>
      </c>
      <c r="Y868" s="115">
        <v>0</v>
      </c>
      <c r="Z868" s="115">
        <v>124597</v>
      </c>
      <c r="AA868" s="115">
        <v>0</v>
      </c>
      <c r="AB868" s="115">
        <v>25238</v>
      </c>
      <c r="AC868" s="114" t="s">
        <v>207</v>
      </c>
    </row>
    <row r="869" spans="1:29" x14ac:dyDescent="0.25">
      <c r="A869" s="242" t="s">
        <v>2057</v>
      </c>
      <c r="B869" s="242" t="s">
        <v>2056</v>
      </c>
      <c r="C869" s="242" t="s">
        <v>503</v>
      </c>
      <c r="D869" s="242" t="s">
        <v>1254</v>
      </c>
      <c r="E869" s="243">
        <v>43602</v>
      </c>
      <c r="F869" s="243">
        <v>43685</v>
      </c>
      <c r="G869" s="242">
        <v>2019</v>
      </c>
      <c r="H869" s="116">
        <v>91017</v>
      </c>
      <c r="I869" s="117" t="s">
        <v>207</v>
      </c>
      <c r="J869" s="244">
        <v>43817</v>
      </c>
      <c r="K869" s="245" t="s">
        <v>215</v>
      </c>
      <c r="L869" s="246">
        <v>44733</v>
      </c>
      <c r="M869" s="243">
        <v>43685</v>
      </c>
      <c r="N869" s="242" t="s">
        <v>2055</v>
      </c>
      <c r="O869" s="242" t="s">
        <v>613</v>
      </c>
      <c r="P869" s="242" t="s">
        <v>1343</v>
      </c>
      <c r="Q869" s="242" t="s">
        <v>500</v>
      </c>
      <c r="R869" s="242" t="s">
        <v>210</v>
      </c>
      <c r="S869" s="119" t="s">
        <v>209</v>
      </c>
      <c r="T869" s="118" t="s">
        <v>2054</v>
      </c>
      <c r="U869" s="117" t="s">
        <v>207</v>
      </c>
      <c r="V869" s="115">
        <v>0</v>
      </c>
      <c r="W869" s="115">
        <v>0</v>
      </c>
      <c r="X869" s="115">
        <v>0</v>
      </c>
      <c r="Y869" s="115">
        <v>0</v>
      </c>
      <c r="Z869" s="115">
        <v>0</v>
      </c>
      <c r="AA869" s="115">
        <v>0</v>
      </c>
      <c r="AB869" s="115">
        <v>90023</v>
      </c>
      <c r="AC869" s="114" t="s">
        <v>207</v>
      </c>
    </row>
    <row r="870" spans="1:29" x14ac:dyDescent="0.25">
      <c r="A870" s="242" t="s">
        <v>2045</v>
      </c>
      <c r="B870" s="242" t="s">
        <v>2044</v>
      </c>
      <c r="C870" s="242" t="s">
        <v>503</v>
      </c>
      <c r="D870" s="242" t="s">
        <v>1254</v>
      </c>
      <c r="E870" s="244">
        <v>43647</v>
      </c>
      <c r="F870" s="244">
        <v>43649</v>
      </c>
      <c r="G870" s="242">
        <v>2019</v>
      </c>
      <c r="H870" s="116">
        <v>84831</v>
      </c>
      <c r="I870" s="117" t="s">
        <v>207</v>
      </c>
      <c r="J870" s="244">
        <v>43817</v>
      </c>
      <c r="K870" s="245" t="s">
        <v>215</v>
      </c>
      <c r="L870" s="246">
        <v>44250</v>
      </c>
      <c r="M870" s="244">
        <v>43649</v>
      </c>
      <c r="N870" s="242" t="s">
        <v>2043</v>
      </c>
      <c r="O870" s="242" t="s">
        <v>1578</v>
      </c>
      <c r="P870" s="242" t="s">
        <v>267</v>
      </c>
      <c r="Q870" s="242" t="s">
        <v>500</v>
      </c>
      <c r="R870" s="242" t="s">
        <v>210</v>
      </c>
      <c r="S870" s="119" t="s">
        <v>209</v>
      </c>
      <c r="T870" s="118" t="s">
        <v>2042</v>
      </c>
      <c r="U870" s="117" t="s">
        <v>207</v>
      </c>
      <c r="V870" s="115">
        <v>0</v>
      </c>
      <c r="W870" s="115">
        <v>0</v>
      </c>
      <c r="X870" s="115">
        <v>0</v>
      </c>
      <c r="Y870" s="115">
        <v>0</v>
      </c>
      <c r="Z870" s="115">
        <v>0</v>
      </c>
      <c r="AA870" s="115">
        <v>84831</v>
      </c>
      <c r="AB870" s="115">
        <v>0</v>
      </c>
      <c r="AC870" s="114" t="s">
        <v>207</v>
      </c>
    </row>
    <row r="871" spans="1:29" x14ac:dyDescent="0.25">
      <c r="A871" s="242" t="s">
        <v>2032</v>
      </c>
      <c r="B871" s="242" t="s">
        <v>2031</v>
      </c>
      <c r="C871" s="242" t="s">
        <v>503</v>
      </c>
      <c r="D871" s="242" t="s">
        <v>1254</v>
      </c>
      <c r="E871" s="244">
        <v>43673</v>
      </c>
      <c r="F871" s="244">
        <v>43675</v>
      </c>
      <c r="G871" s="242">
        <v>2019</v>
      </c>
      <c r="H871" s="116">
        <v>84842</v>
      </c>
      <c r="I871" s="117" t="s">
        <v>207</v>
      </c>
      <c r="J871" s="244">
        <v>43817</v>
      </c>
      <c r="K871" s="245" t="s">
        <v>215</v>
      </c>
      <c r="L871" s="246">
        <v>44250</v>
      </c>
      <c r="M871" s="244">
        <v>43675</v>
      </c>
      <c r="N871" s="242" t="s">
        <v>2030</v>
      </c>
      <c r="O871" s="242" t="s">
        <v>1578</v>
      </c>
      <c r="P871" s="242" t="s">
        <v>267</v>
      </c>
      <c r="Q871" s="242" t="s">
        <v>500</v>
      </c>
      <c r="R871" s="242" t="s">
        <v>210</v>
      </c>
      <c r="S871" s="119" t="s">
        <v>209</v>
      </c>
      <c r="T871" s="118" t="s">
        <v>2029</v>
      </c>
      <c r="U871" s="117" t="s">
        <v>207</v>
      </c>
      <c r="V871" s="115">
        <v>0</v>
      </c>
      <c r="W871" s="115">
        <v>0</v>
      </c>
      <c r="X871" s="115">
        <v>0</v>
      </c>
      <c r="Y871" s="115">
        <v>0</v>
      </c>
      <c r="Z871" s="115">
        <v>0</v>
      </c>
      <c r="AA871" s="115">
        <v>84842</v>
      </c>
      <c r="AB871" s="115">
        <v>0</v>
      </c>
      <c r="AC871" s="114" t="s">
        <v>207</v>
      </c>
    </row>
    <row r="872" spans="1:29" x14ac:dyDescent="0.25">
      <c r="A872" s="242" t="s">
        <v>2028</v>
      </c>
      <c r="B872" s="242" t="s">
        <v>2027</v>
      </c>
      <c r="C872" s="242" t="s">
        <v>503</v>
      </c>
      <c r="D872" s="242" t="s">
        <v>1254</v>
      </c>
      <c r="E872" s="243">
        <v>43693</v>
      </c>
      <c r="F872" s="243">
        <v>43718</v>
      </c>
      <c r="G872" s="242">
        <v>2019</v>
      </c>
      <c r="H872" s="116">
        <v>51610</v>
      </c>
      <c r="I872" s="117" t="s">
        <v>207</v>
      </c>
      <c r="J872" s="244">
        <v>43817</v>
      </c>
      <c r="K872" s="245" t="s">
        <v>215</v>
      </c>
      <c r="L872" s="246">
        <v>44572</v>
      </c>
      <c r="M872" s="243">
        <v>43718</v>
      </c>
      <c r="N872" s="242" t="s">
        <v>2026</v>
      </c>
      <c r="O872" s="242" t="s">
        <v>613</v>
      </c>
      <c r="P872" s="242" t="s">
        <v>1343</v>
      </c>
      <c r="Q872" s="242" t="s">
        <v>500</v>
      </c>
      <c r="R872" s="242" t="s">
        <v>247</v>
      </c>
      <c r="S872" s="119" t="s">
        <v>209</v>
      </c>
      <c r="T872" s="118" t="s">
        <v>2025</v>
      </c>
      <c r="U872" s="117" t="s">
        <v>207</v>
      </c>
      <c r="V872" s="115">
        <v>0</v>
      </c>
      <c r="W872" s="115">
        <v>0</v>
      </c>
      <c r="X872" s="115">
        <v>0</v>
      </c>
      <c r="Y872" s="115">
        <v>0</v>
      </c>
      <c r="Z872" s="115">
        <v>0</v>
      </c>
      <c r="AA872" s="115">
        <v>0</v>
      </c>
      <c r="AB872" s="115">
        <v>49622</v>
      </c>
      <c r="AC872" s="114" t="s">
        <v>207</v>
      </c>
    </row>
    <row r="873" spans="1:29" x14ac:dyDescent="0.25">
      <c r="A873" s="242" t="s">
        <v>2020</v>
      </c>
      <c r="B873" s="242" t="s">
        <v>2019</v>
      </c>
      <c r="C873" s="242" t="s">
        <v>503</v>
      </c>
      <c r="D873" s="242" t="s">
        <v>1254</v>
      </c>
      <c r="E873" s="244">
        <v>43703</v>
      </c>
      <c r="F873" s="244">
        <v>43709</v>
      </c>
      <c r="G873" s="242">
        <v>2019</v>
      </c>
      <c r="H873" s="116">
        <v>106355</v>
      </c>
      <c r="I873" s="117" t="s">
        <v>207</v>
      </c>
      <c r="J873" s="244">
        <v>43817</v>
      </c>
      <c r="K873" s="245" t="s">
        <v>215</v>
      </c>
      <c r="L873" s="246">
        <v>44250</v>
      </c>
      <c r="M873" s="244">
        <v>43709</v>
      </c>
      <c r="N873" s="242" t="s">
        <v>2018</v>
      </c>
      <c r="O873" s="242" t="s">
        <v>1578</v>
      </c>
      <c r="P873" s="242" t="s">
        <v>267</v>
      </c>
      <c r="Q873" s="242" t="s">
        <v>500</v>
      </c>
      <c r="R873" s="242" t="s">
        <v>210</v>
      </c>
      <c r="S873" s="119" t="s">
        <v>209</v>
      </c>
      <c r="T873" s="118" t="s">
        <v>2017</v>
      </c>
      <c r="U873" s="117" t="s">
        <v>207</v>
      </c>
      <c r="V873" s="115">
        <v>0</v>
      </c>
      <c r="W873" s="115">
        <v>0</v>
      </c>
      <c r="X873" s="115">
        <v>0</v>
      </c>
      <c r="Y873" s="115">
        <v>0</v>
      </c>
      <c r="Z873" s="115">
        <v>0</v>
      </c>
      <c r="AA873" s="115">
        <v>14259</v>
      </c>
      <c r="AB873" s="115">
        <v>0</v>
      </c>
      <c r="AC873" s="114" t="s">
        <v>207</v>
      </c>
    </row>
    <row r="874" spans="1:29" x14ac:dyDescent="0.25">
      <c r="A874" s="242" t="s">
        <v>2008</v>
      </c>
      <c r="B874" s="242" t="s">
        <v>2007</v>
      </c>
      <c r="C874" s="242" t="s">
        <v>503</v>
      </c>
      <c r="D874" s="242" t="s">
        <v>1254</v>
      </c>
      <c r="E874" s="244">
        <v>43759</v>
      </c>
      <c r="F874" s="244">
        <v>43761</v>
      </c>
      <c r="G874" s="242">
        <v>2019</v>
      </c>
      <c r="H874" s="116">
        <v>129697</v>
      </c>
      <c r="I874" s="117" t="s">
        <v>207</v>
      </c>
      <c r="J874" s="244">
        <v>43817</v>
      </c>
      <c r="K874" s="245" t="s">
        <v>215</v>
      </c>
      <c r="L874" s="246">
        <v>44278</v>
      </c>
      <c r="M874" s="244">
        <v>43761</v>
      </c>
      <c r="N874" s="242" t="s">
        <v>2006</v>
      </c>
      <c r="O874" s="242" t="s">
        <v>1578</v>
      </c>
      <c r="P874" s="242" t="s">
        <v>267</v>
      </c>
      <c r="Q874" s="242" t="s">
        <v>500</v>
      </c>
      <c r="R874" s="242" t="s">
        <v>210</v>
      </c>
      <c r="S874" s="119" t="s">
        <v>209</v>
      </c>
      <c r="T874" s="118" t="s">
        <v>2005</v>
      </c>
      <c r="U874" s="117" t="s">
        <v>207</v>
      </c>
      <c r="V874" s="115">
        <v>0</v>
      </c>
      <c r="W874" s="115">
        <v>0</v>
      </c>
      <c r="X874" s="115">
        <v>0</v>
      </c>
      <c r="Y874" s="115">
        <v>0</v>
      </c>
      <c r="Z874" s="115">
        <v>7962</v>
      </c>
      <c r="AA874" s="115">
        <v>13498</v>
      </c>
      <c r="AB874" s="115">
        <v>232</v>
      </c>
      <c r="AC874" s="114" t="s">
        <v>207</v>
      </c>
    </row>
    <row r="875" spans="1:29" x14ac:dyDescent="0.25">
      <c r="A875" s="242" t="s">
        <v>3562</v>
      </c>
      <c r="B875" s="242" t="s">
        <v>3557</v>
      </c>
      <c r="C875" s="242" t="s">
        <v>217</v>
      </c>
      <c r="D875" s="242" t="s">
        <v>1254</v>
      </c>
      <c r="E875" s="243">
        <v>43101</v>
      </c>
      <c r="F875" s="243">
        <v>43465</v>
      </c>
      <c r="G875" s="242">
        <v>2018</v>
      </c>
      <c r="H875" s="116">
        <v>11450</v>
      </c>
      <c r="I875" s="117" t="s">
        <v>207</v>
      </c>
      <c r="J875" s="244">
        <v>43809</v>
      </c>
      <c r="K875" s="245" t="s">
        <v>215</v>
      </c>
      <c r="L875" s="244">
        <v>44250</v>
      </c>
      <c r="M875" s="243">
        <v>43465</v>
      </c>
      <c r="N875" s="242" t="s">
        <v>3556</v>
      </c>
      <c r="O875" s="242" t="s">
        <v>297</v>
      </c>
      <c r="P875" s="242" t="s">
        <v>212</v>
      </c>
      <c r="Q875" s="242" t="s">
        <v>279</v>
      </c>
      <c r="R875" s="242" t="s">
        <v>247</v>
      </c>
      <c r="S875" s="119" t="s">
        <v>209</v>
      </c>
      <c r="T875" s="118" t="s">
        <v>3554</v>
      </c>
      <c r="U875" s="117" t="s">
        <v>207</v>
      </c>
      <c r="V875" s="115">
        <v>0</v>
      </c>
      <c r="W875" s="115">
        <v>0</v>
      </c>
      <c r="X875" s="115">
        <v>0</v>
      </c>
      <c r="Y875" s="115">
        <v>0</v>
      </c>
      <c r="Z875" s="115">
        <v>0</v>
      </c>
      <c r="AA875" s="115">
        <v>0</v>
      </c>
      <c r="AB875" s="115">
        <v>11450</v>
      </c>
      <c r="AC875" s="114" t="s">
        <v>207</v>
      </c>
    </row>
    <row r="876" spans="1:29" x14ac:dyDescent="0.25">
      <c r="A876" s="242" t="s">
        <v>2505</v>
      </c>
      <c r="B876" s="242" t="s">
        <v>2500</v>
      </c>
      <c r="C876" s="242" t="s">
        <v>217</v>
      </c>
      <c r="D876" s="242" t="s">
        <v>1254</v>
      </c>
      <c r="E876" s="243">
        <v>43191</v>
      </c>
      <c r="F876" s="243">
        <v>43555</v>
      </c>
      <c r="G876" s="242">
        <v>2019</v>
      </c>
      <c r="H876" s="116">
        <v>9311</v>
      </c>
      <c r="I876" s="117" t="s">
        <v>207</v>
      </c>
      <c r="J876" s="244">
        <v>43809</v>
      </c>
      <c r="K876" s="245" t="s">
        <v>215</v>
      </c>
      <c r="L876" s="244">
        <v>44250</v>
      </c>
      <c r="M876" s="243">
        <v>43555</v>
      </c>
      <c r="N876" s="242" t="s">
        <v>2499</v>
      </c>
      <c r="O876" s="242" t="s">
        <v>1464</v>
      </c>
      <c r="P876" s="242" t="s">
        <v>267</v>
      </c>
      <c r="Q876" s="242" t="s">
        <v>279</v>
      </c>
      <c r="R876" s="242" t="s">
        <v>247</v>
      </c>
      <c r="S876" s="119" t="s">
        <v>209</v>
      </c>
      <c r="T876" s="118" t="s">
        <v>2498</v>
      </c>
      <c r="U876" s="117" t="s">
        <v>207</v>
      </c>
      <c r="V876" s="115">
        <v>0</v>
      </c>
      <c r="W876" s="115">
        <v>0</v>
      </c>
      <c r="X876" s="115">
        <v>0</v>
      </c>
      <c r="Y876" s="115">
        <v>0</v>
      </c>
      <c r="Z876" s="115">
        <v>9311</v>
      </c>
      <c r="AA876" s="115">
        <v>0</v>
      </c>
      <c r="AB876" s="115">
        <v>0</v>
      </c>
      <c r="AC876" s="114" t="s">
        <v>207</v>
      </c>
    </row>
    <row r="877" spans="1:29" x14ac:dyDescent="0.25">
      <c r="A877" s="242" t="s">
        <v>2473</v>
      </c>
      <c r="B877" s="242" t="s">
        <v>2470</v>
      </c>
      <c r="C877" s="242" t="s">
        <v>229</v>
      </c>
      <c r="D877" s="242" t="s">
        <v>1254</v>
      </c>
      <c r="E877" s="243">
        <v>42731</v>
      </c>
      <c r="F877" s="243">
        <v>43185</v>
      </c>
      <c r="G877" s="242">
        <v>2018</v>
      </c>
      <c r="H877" s="116">
        <v>2374235</v>
      </c>
      <c r="I877" s="116">
        <v>417865</v>
      </c>
      <c r="J877" s="244">
        <v>43809</v>
      </c>
      <c r="K877" s="245" t="s">
        <v>215</v>
      </c>
      <c r="L877" s="246">
        <v>44509</v>
      </c>
      <c r="M877" s="243">
        <v>43185</v>
      </c>
      <c r="N877" s="242" t="s">
        <v>2469</v>
      </c>
      <c r="O877" s="242" t="s">
        <v>2468</v>
      </c>
      <c r="P877" s="242" t="s">
        <v>1272</v>
      </c>
      <c r="Q877" s="242" t="s">
        <v>2096</v>
      </c>
      <c r="R877" s="242" t="s">
        <v>247</v>
      </c>
      <c r="S877" s="119" t="s">
        <v>209</v>
      </c>
      <c r="T877" s="118" t="s">
        <v>2467</v>
      </c>
      <c r="U877" s="115">
        <v>0</v>
      </c>
      <c r="V877" s="115">
        <v>0</v>
      </c>
      <c r="W877" s="115">
        <v>0</v>
      </c>
      <c r="X877" s="130">
        <v>0</v>
      </c>
      <c r="Y877" s="130">
        <v>0</v>
      </c>
      <c r="Z877" s="115">
        <v>1387115</v>
      </c>
      <c r="AA877" s="115">
        <v>82398</v>
      </c>
      <c r="AB877" s="115">
        <v>485028</v>
      </c>
      <c r="AC877" s="129" t="s">
        <v>207</v>
      </c>
    </row>
    <row r="878" spans="1:29" x14ac:dyDescent="0.25">
      <c r="A878" s="242" t="s">
        <v>4017</v>
      </c>
      <c r="B878" s="242" t="s">
        <v>4015</v>
      </c>
      <c r="C878" s="242" t="s">
        <v>217</v>
      </c>
      <c r="D878" s="242" t="s">
        <v>1254</v>
      </c>
      <c r="E878" s="243">
        <v>43101</v>
      </c>
      <c r="F878" s="243">
        <v>43465</v>
      </c>
      <c r="G878" s="242">
        <v>2018</v>
      </c>
      <c r="H878" s="116">
        <v>17761</v>
      </c>
      <c r="I878" s="117" t="s">
        <v>207</v>
      </c>
      <c r="J878" s="244">
        <v>43795</v>
      </c>
      <c r="K878" s="245" t="s">
        <v>221</v>
      </c>
      <c r="L878" s="246" t="s">
        <v>207</v>
      </c>
      <c r="M878" s="243">
        <v>43465</v>
      </c>
      <c r="N878" s="242" t="s">
        <v>4014</v>
      </c>
      <c r="O878" s="242" t="s">
        <v>3358</v>
      </c>
      <c r="P878" s="242" t="s">
        <v>212</v>
      </c>
      <c r="Q878" s="242" t="s">
        <v>523</v>
      </c>
      <c r="R878" s="242" t="s">
        <v>247</v>
      </c>
      <c r="S878" s="119" t="s">
        <v>209</v>
      </c>
      <c r="T878" s="118" t="s">
        <v>4013</v>
      </c>
      <c r="U878" s="117" t="s">
        <v>207</v>
      </c>
      <c r="V878" s="115">
        <v>0</v>
      </c>
      <c r="W878" s="115">
        <v>0</v>
      </c>
      <c r="X878" s="115">
        <v>0</v>
      </c>
      <c r="Y878" s="115">
        <v>0</v>
      </c>
      <c r="Z878" s="115">
        <v>17761</v>
      </c>
      <c r="AA878" s="115">
        <v>0</v>
      </c>
      <c r="AB878" s="115">
        <v>0</v>
      </c>
      <c r="AC878" s="114" t="s">
        <v>207</v>
      </c>
    </row>
    <row r="879" spans="1:29" x14ac:dyDescent="0.25">
      <c r="A879" s="242" t="s">
        <v>3168</v>
      </c>
      <c r="B879" s="242" t="s">
        <v>3167</v>
      </c>
      <c r="C879" s="242" t="s">
        <v>229</v>
      </c>
      <c r="D879" s="242" t="s">
        <v>1254</v>
      </c>
      <c r="E879" s="243">
        <v>43009</v>
      </c>
      <c r="F879" s="243">
        <v>43373</v>
      </c>
      <c r="G879" s="242">
        <v>2018</v>
      </c>
      <c r="H879" s="116">
        <v>66267</v>
      </c>
      <c r="I879" s="116">
        <v>12747</v>
      </c>
      <c r="J879" s="244">
        <v>43795</v>
      </c>
      <c r="K879" s="245" t="s">
        <v>221</v>
      </c>
      <c r="L879" s="246" t="s">
        <v>207</v>
      </c>
      <c r="M879" s="243">
        <v>43373</v>
      </c>
      <c r="N879" s="242" t="s">
        <v>3166</v>
      </c>
      <c r="O879" s="242" t="s">
        <v>3165</v>
      </c>
      <c r="P879" s="242" t="s">
        <v>1272</v>
      </c>
      <c r="Q879" s="242" t="s">
        <v>211</v>
      </c>
      <c r="R879" s="242" t="s">
        <v>210</v>
      </c>
      <c r="S879" s="119" t="s">
        <v>209</v>
      </c>
      <c r="T879" s="118" t="s">
        <v>3164</v>
      </c>
      <c r="U879" s="115">
        <v>0</v>
      </c>
      <c r="V879" s="115">
        <v>0</v>
      </c>
      <c r="W879" s="115">
        <v>0</v>
      </c>
      <c r="X879" s="115">
        <v>0</v>
      </c>
      <c r="Y879" s="115">
        <v>0</v>
      </c>
      <c r="Z879" s="115">
        <v>0</v>
      </c>
      <c r="AA879" s="115">
        <v>32112</v>
      </c>
      <c r="AB879" s="115">
        <v>0</v>
      </c>
      <c r="AC879" s="114" t="s">
        <v>207</v>
      </c>
    </row>
    <row r="880" spans="1:29" x14ac:dyDescent="0.25">
      <c r="A880" s="242" t="s">
        <v>2995</v>
      </c>
      <c r="B880" s="242" t="s">
        <v>2992</v>
      </c>
      <c r="C880" s="242" t="s">
        <v>229</v>
      </c>
      <c r="D880" s="242" t="s">
        <v>1254</v>
      </c>
      <c r="E880" s="243">
        <v>43234</v>
      </c>
      <c r="F880" s="243">
        <v>43598</v>
      </c>
      <c r="G880" s="242">
        <v>2019</v>
      </c>
      <c r="H880" s="116">
        <v>169341</v>
      </c>
      <c r="I880" s="116">
        <v>20940</v>
      </c>
      <c r="J880" s="244">
        <v>43795</v>
      </c>
      <c r="K880" s="245" t="s">
        <v>221</v>
      </c>
      <c r="L880" s="246" t="s">
        <v>207</v>
      </c>
      <c r="M880" s="243">
        <v>43598</v>
      </c>
      <c r="N880" s="242" t="s">
        <v>2991</v>
      </c>
      <c r="O880" s="242" t="s">
        <v>2990</v>
      </c>
      <c r="P880" s="242" t="s">
        <v>1272</v>
      </c>
      <c r="Q880" s="242" t="s">
        <v>2989</v>
      </c>
      <c r="R880" s="242" t="s">
        <v>247</v>
      </c>
      <c r="S880" s="119" t="s">
        <v>209</v>
      </c>
      <c r="T880" s="118" t="s">
        <v>2988</v>
      </c>
      <c r="U880" s="115">
        <v>0</v>
      </c>
      <c r="V880" s="115">
        <v>0</v>
      </c>
      <c r="W880" s="115">
        <v>0</v>
      </c>
      <c r="X880" s="115">
        <v>0</v>
      </c>
      <c r="Y880" s="115">
        <v>0</v>
      </c>
      <c r="Z880" s="115">
        <v>148401</v>
      </c>
      <c r="AA880" s="115">
        <v>0</v>
      </c>
      <c r="AB880" s="115">
        <v>0</v>
      </c>
      <c r="AC880" s="114" t="s">
        <v>207</v>
      </c>
    </row>
    <row r="881" spans="1:29" x14ac:dyDescent="0.25">
      <c r="A881" s="242" t="s">
        <v>4367</v>
      </c>
      <c r="B881" s="242" t="s">
        <v>4365</v>
      </c>
      <c r="C881" s="242" t="s">
        <v>217</v>
      </c>
      <c r="D881" s="242" t="s">
        <v>1254</v>
      </c>
      <c r="E881" s="243">
        <v>43191</v>
      </c>
      <c r="F881" s="243">
        <v>43555</v>
      </c>
      <c r="G881" s="242">
        <v>2019</v>
      </c>
      <c r="H881" s="132">
        <v>20949</v>
      </c>
      <c r="I881" s="131" t="s">
        <v>207</v>
      </c>
      <c r="J881" s="247">
        <v>43781</v>
      </c>
      <c r="K881" s="245" t="s">
        <v>221</v>
      </c>
      <c r="L881" s="246" t="s">
        <v>207</v>
      </c>
      <c r="M881" s="243">
        <v>43555</v>
      </c>
      <c r="N881" s="248" t="s">
        <v>4364</v>
      </c>
      <c r="O881" s="248" t="s">
        <v>4363</v>
      </c>
      <c r="P881" s="242" t="s">
        <v>267</v>
      </c>
      <c r="Q881" s="248" t="s">
        <v>332</v>
      </c>
      <c r="R881" s="242" t="s">
        <v>247</v>
      </c>
      <c r="S881" s="119" t="s">
        <v>209</v>
      </c>
      <c r="T881" s="118" t="s">
        <v>4362</v>
      </c>
      <c r="U881" s="117" t="s">
        <v>207</v>
      </c>
      <c r="V881" s="115">
        <v>0</v>
      </c>
      <c r="W881" s="130">
        <v>0</v>
      </c>
      <c r="X881" s="130">
        <v>0</v>
      </c>
      <c r="Y881" s="130">
        <v>0</v>
      </c>
      <c r="Z881" s="115">
        <v>0</v>
      </c>
      <c r="AA881" s="115">
        <v>0</v>
      </c>
      <c r="AB881" s="115">
        <v>20949</v>
      </c>
      <c r="AC881" s="129" t="s">
        <v>207</v>
      </c>
    </row>
    <row r="882" spans="1:29" x14ac:dyDescent="0.25">
      <c r="A882" s="242" t="s">
        <v>4267</v>
      </c>
      <c r="B882" s="242" t="s">
        <v>4262</v>
      </c>
      <c r="C882" s="242" t="s">
        <v>217</v>
      </c>
      <c r="D882" s="242" t="s">
        <v>1254</v>
      </c>
      <c r="E882" s="243">
        <v>43132</v>
      </c>
      <c r="F882" s="243">
        <v>43496</v>
      </c>
      <c r="G882" s="242">
        <v>2019</v>
      </c>
      <c r="H882" s="116">
        <v>16411</v>
      </c>
      <c r="I882" s="117" t="s">
        <v>207</v>
      </c>
      <c r="J882" s="244">
        <v>43781</v>
      </c>
      <c r="K882" s="245" t="s">
        <v>215</v>
      </c>
      <c r="L882" s="244">
        <v>44264</v>
      </c>
      <c r="M882" s="243">
        <v>43496</v>
      </c>
      <c r="N882" s="242" t="s">
        <v>4261</v>
      </c>
      <c r="O882" s="242" t="s">
        <v>4260</v>
      </c>
      <c r="P882" s="242" t="s">
        <v>267</v>
      </c>
      <c r="Q882" s="242" t="s">
        <v>855</v>
      </c>
      <c r="R882" s="242" t="s">
        <v>247</v>
      </c>
      <c r="S882" s="119" t="s">
        <v>209</v>
      </c>
      <c r="T882" s="118" t="s">
        <v>4259</v>
      </c>
      <c r="U882" s="117" t="s">
        <v>207</v>
      </c>
      <c r="V882" s="115">
        <v>0</v>
      </c>
      <c r="W882" s="115">
        <v>0</v>
      </c>
      <c r="X882" s="115">
        <v>0</v>
      </c>
      <c r="Y882" s="115">
        <v>0</v>
      </c>
      <c r="Z882" s="115">
        <v>16411</v>
      </c>
      <c r="AA882" s="115">
        <v>0</v>
      </c>
      <c r="AB882" s="115">
        <v>0</v>
      </c>
      <c r="AC882" s="114" t="s">
        <v>207</v>
      </c>
    </row>
    <row r="883" spans="1:29" x14ac:dyDescent="0.25">
      <c r="A883" s="242" t="s">
        <v>4061</v>
      </c>
      <c r="B883" s="242" t="s">
        <v>4058</v>
      </c>
      <c r="C883" s="242" t="s">
        <v>217</v>
      </c>
      <c r="D883" s="242" t="s">
        <v>1254</v>
      </c>
      <c r="E883" s="243">
        <v>43191</v>
      </c>
      <c r="F883" s="243">
        <v>43555</v>
      </c>
      <c r="G883" s="242">
        <v>2019</v>
      </c>
      <c r="H883" s="116">
        <v>14732</v>
      </c>
      <c r="I883" s="117" t="s">
        <v>207</v>
      </c>
      <c r="J883" s="244">
        <v>43781</v>
      </c>
      <c r="K883" s="245" t="s">
        <v>215</v>
      </c>
      <c r="L883" s="244">
        <v>44222</v>
      </c>
      <c r="M883" s="244">
        <v>43555</v>
      </c>
      <c r="N883" s="242" t="s">
        <v>4057</v>
      </c>
      <c r="O883" s="242" t="s">
        <v>543</v>
      </c>
      <c r="P883" s="242" t="s">
        <v>220</v>
      </c>
      <c r="Q883" s="242" t="s">
        <v>492</v>
      </c>
      <c r="R883" s="242" t="s">
        <v>247</v>
      </c>
      <c r="S883" s="119" t="s">
        <v>209</v>
      </c>
      <c r="T883" s="118" t="s">
        <v>4056</v>
      </c>
      <c r="U883" s="117" t="s">
        <v>207</v>
      </c>
      <c r="V883" s="115">
        <v>0</v>
      </c>
      <c r="W883" s="115">
        <v>0</v>
      </c>
      <c r="X883" s="115">
        <v>0</v>
      </c>
      <c r="Y883" s="115">
        <v>0</v>
      </c>
      <c r="Z883" s="115">
        <v>14732</v>
      </c>
      <c r="AA883" s="115">
        <v>0</v>
      </c>
      <c r="AB883" s="115">
        <v>0</v>
      </c>
      <c r="AC883" s="114" t="s">
        <v>207</v>
      </c>
    </row>
    <row r="884" spans="1:29" x14ac:dyDescent="0.25">
      <c r="A884" s="242" t="s">
        <v>4034</v>
      </c>
      <c r="B884" s="242" t="s">
        <v>4031</v>
      </c>
      <c r="C884" s="242" t="s">
        <v>217</v>
      </c>
      <c r="D884" s="242" t="s">
        <v>1254</v>
      </c>
      <c r="E884" s="243">
        <v>43221</v>
      </c>
      <c r="F884" s="243">
        <v>43585</v>
      </c>
      <c r="G884" s="242">
        <v>2019</v>
      </c>
      <c r="H884" s="116">
        <v>18306</v>
      </c>
      <c r="I884" s="117" t="s">
        <v>207</v>
      </c>
      <c r="J884" s="244">
        <v>43781</v>
      </c>
      <c r="K884" s="245" t="s">
        <v>215</v>
      </c>
      <c r="L884" s="244">
        <v>44208</v>
      </c>
      <c r="M884" s="244">
        <v>43585</v>
      </c>
      <c r="N884" s="242" t="s">
        <v>4030</v>
      </c>
      <c r="O884" s="242" t="s">
        <v>494</v>
      </c>
      <c r="P884" s="242" t="s">
        <v>220</v>
      </c>
      <c r="Q884" s="242" t="s">
        <v>492</v>
      </c>
      <c r="R884" s="242" t="s">
        <v>247</v>
      </c>
      <c r="S884" s="119" t="s">
        <v>209</v>
      </c>
      <c r="T884" s="118" t="s">
        <v>4029</v>
      </c>
      <c r="U884" s="117" t="s">
        <v>207</v>
      </c>
      <c r="V884" s="115">
        <v>0</v>
      </c>
      <c r="W884" s="115">
        <v>0</v>
      </c>
      <c r="X884" s="115">
        <v>0</v>
      </c>
      <c r="Y884" s="115">
        <v>0</v>
      </c>
      <c r="Z884" s="115">
        <v>18306</v>
      </c>
      <c r="AA884" s="115">
        <v>0</v>
      </c>
      <c r="AB884" s="115">
        <v>0</v>
      </c>
      <c r="AC884" s="114" t="s">
        <v>207</v>
      </c>
    </row>
    <row r="885" spans="1:29" x14ac:dyDescent="0.25">
      <c r="A885" s="242" t="s">
        <v>3826</v>
      </c>
      <c r="B885" s="242" t="s">
        <v>3823</v>
      </c>
      <c r="C885" s="242" t="s">
        <v>217</v>
      </c>
      <c r="D885" s="242" t="s">
        <v>1254</v>
      </c>
      <c r="E885" s="243">
        <v>43191</v>
      </c>
      <c r="F885" s="243">
        <v>43555</v>
      </c>
      <c r="G885" s="242">
        <v>2019</v>
      </c>
      <c r="H885" s="116">
        <v>15546</v>
      </c>
      <c r="I885" s="117" t="s">
        <v>207</v>
      </c>
      <c r="J885" s="244">
        <v>43781</v>
      </c>
      <c r="K885" s="245" t="s">
        <v>215</v>
      </c>
      <c r="L885" s="244">
        <v>44586</v>
      </c>
      <c r="M885" s="244">
        <v>43555</v>
      </c>
      <c r="N885" s="242" t="s">
        <v>3822</v>
      </c>
      <c r="O885" s="242" t="s">
        <v>3822</v>
      </c>
      <c r="P885" s="242" t="s">
        <v>220</v>
      </c>
      <c r="Q885" s="242" t="s">
        <v>500</v>
      </c>
      <c r="R885" s="242" t="s">
        <v>247</v>
      </c>
      <c r="S885" s="119" t="s">
        <v>209</v>
      </c>
      <c r="T885" s="118" t="s">
        <v>3821</v>
      </c>
      <c r="U885" s="117" t="s">
        <v>207</v>
      </c>
      <c r="V885" s="115">
        <v>0</v>
      </c>
      <c r="W885" s="115">
        <v>0</v>
      </c>
      <c r="X885" s="115">
        <v>0</v>
      </c>
      <c r="Y885" s="115">
        <v>0</v>
      </c>
      <c r="Z885" s="115">
        <v>15546</v>
      </c>
      <c r="AA885" s="115">
        <v>0</v>
      </c>
      <c r="AB885" s="115">
        <v>0</v>
      </c>
      <c r="AC885" s="114" t="s">
        <v>207</v>
      </c>
    </row>
    <row r="886" spans="1:29" x14ac:dyDescent="0.25">
      <c r="A886" s="242" t="s">
        <v>3802</v>
      </c>
      <c r="B886" s="242" t="s">
        <v>3798</v>
      </c>
      <c r="C886" s="242" t="s">
        <v>217</v>
      </c>
      <c r="D886" s="242" t="s">
        <v>1254</v>
      </c>
      <c r="E886" s="243">
        <v>43191</v>
      </c>
      <c r="F886" s="243">
        <v>43555</v>
      </c>
      <c r="G886" s="242">
        <v>2019</v>
      </c>
      <c r="H886" s="116">
        <v>16113</v>
      </c>
      <c r="I886" s="117" t="s">
        <v>207</v>
      </c>
      <c r="J886" s="244">
        <v>43781</v>
      </c>
      <c r="K886" s="245" t="s">
        <v>215</v>
      </c>
      <c r="L886" s="244">
        <v>44551</v>
      </c>
      <c r="M886" s="244">
        <v>43555</v>
      </c>
      <c r="N886" s="242" t="s">
        <v>1074</v>
      </c>
      <c r="O886" s="242" t="s">
        <v>1074</v>
      </c>
      <c r="P886" s="242" t="s">
        <v>220</v>
      </c>
      <c r="Q886" s="242" t="s">
        <v>855</v>
      </c>
      <c r="R886" s="242" t="s">
        <v>247</v>
      </c>
      <c r="S886" s="119" t="s">
        <v>209</v>
      </c>
      <c r="T886" s="118" t="s">
        <v>3797</v>
      </c>
      <c r="U886" s="117" t="s">
        <v>207</v>
      </c>
      <c r="V886" s="115">
        <v>0</v>
      </c>
      <c r="W886" s="115">
        <v>0</v>
      </c>
      <c r="X886" s="115">
        <v>0</v>
      </c>
      <c r="Y886" s="115">
        <v>0</v>
      </c>
      <c r="Z886" s="115">
        <v>16113</v>
      </c>
      <c r="AA886" s="115">
        <v>0</v>
      </c>
      <c r="AB886" s="115">
        <v>0</v>
      </c>
      <c r="AC886" s="114" t="s">
        <v>207</v>
      </c>
    </row>
    <row r="887" spans="1:29" x14ac:dyDescent="0.25">
      <c r="A887" s="242" t="s">
        <v>3403</v>
      </c>
      <c r="B887" s="242" t="s">
        <v>3397</v>
      </c>
      <c r="C887" s="242" t="s">
        <v>258</v>
      </c>
      <c r="D887" s="242" t="s">
        <v>1254</v>
      </c>
      <c r="E887" s="243">
        <v>43101</v>
      </c>
      <c r="F887" s="243">
        <v>43465</v>
      </c>
      <c r="G887" s="242">
        <v>2018</v>
      </c>
      <c r="H887" s="116">
        <v>283656</v>
      </c>
      <c r="I887" s="117" t="s">
        <v>207</v>
      </c>
      <c r="J887" s="244">
        <v>43781</v>
      </c>
      <c r="K887" s="245" t="s">
        <v>215</v>
      </c>
      <c r="L887" s="244">
        <v>43963</v>
      </c>
      <c r="M887" s="244">
        <v>43465</v>
      </c>
      <c r="N887" s="242" t="s">
        <v>3400</v>
      </c>
      <c r="O887" s="242" t="s">
        <v>434</v>
      </c>
      <c r="P887" s="242" t="s">
        <v>280</v>
      </c>
      <c r="Q887" s="242" t="s">
        <v>254</v>
      </c>
      <c r="R887" s="242" t="s">
        <v>247</v>
      </c>
      <c r="S887" s="119" t="s">
        <v>209</v>
      </c>
      <c r="T887" s="118" t="s">
        <v>3394</v>
      </c>
      <c r="U887" s="117" t="s">
        <v>207</v>
      </c>
      <c r="V887" s="115">
        <v>0</v>
      </c>
      <c r="W887" s="115">
        <v>0</v>
      </c>
      <c r="X887" s="115">
        <v>0</v>
      </c>
      <c r="Y887" s="115">
        <v>0</v>
      </c>
      <c r="Z887" s="115">
        <v>149339</v>
      </c>
      <c r="AA887" s="115">
        <v>0</v>
      </c>
      <c r="AB887" s="115">
        <v>134317</v>
      </c>
      <c r="AC887" s="114" t="s">
        <v>207</v>
      </c>
    </row>
    <row r="888" spans="1:29" x14ac:dyDescent="0.25">
      <c r="A888" s="242" t="s">
        <v>2703</v>
      </c>
      <c r="B888" s="242" t="s">
        <v>2695</v>
      </c>
      <c r="C888" s="242" t="s">
        <v>229</v>
      </c>
      <c r="D888" s="242" t="s">
        <v>1254</v>
      </c>
      <c r="E888" s="243">
        <v>42277</v>
      </c>
      <c r="F888" s="243">
        <v>42642</v>
      </c>
      <c r="G888" s="242">
        <v>2016</v>
      </c>
      <c r="H888" s="116">
        <v>35772</v>
      </c>
      <c r="I888" s="116">
        <v>6869</v>
      </c>
      <c r="J888" s="244">
        <v>43781</v>
      </c>
      <c r="K888" s="245" t="s">
        <v>215</v>
      </c>
      <c r="L888" s="244">
        <v>44964</v>
      </c>
      <c r="M888" s="243">
        <v>42642</v>
      </c>
      <c r="N888" s="242" t="s">
        <v>2694</v>
      </c>
      <c r="O888" s="242" t="s">
        <v>1217</v>
      </c>
      <c r="P888" s="242" t="s">
        <v>226</v>
      </c>
      <c r="Q888" s="242" t="s">
        <v>366</v>
      </c>
      <c r="R888" s="242" t="s">
        <v>247</v>
      </c>
      <c r="S888" s="119" t="s">
        <v>209</v>
      </c>
      <c r="T888" s="118" t="s">
        <v>2693</v>
      </c>
      <c r="U888" s="115">
        <v>0</v>
      </c>
      <c r="V888" s="115">
        <v>0</v>
      </c>
      <c r="W888" s="115">
        <v>0</v>
      </c>
      <c r="X888" s="115">
        <v>0</v>
      </c>
      <c r="Y888" s="115">
        <v>0</v>
      </c>
      <c r="Z888" s="115">
        <v>28903</v>
      </c>
      <c r="AA888" s="115">
        <v>0</v>
      </c>
      <c r="AB888" s="115">
        <v>0</v>
      </c>
      <c r="AC888" s="114" t="s">
        <v>207</v>
      </c>
    </row>
    <row r="889" spans="1:29" x14ac:dyDescent="0.25">
      <c r="A889" s="242" t="s">
        <v>2700</v>
      </c>
      <c r="B889" s="242" t="s">
        <v>2695</v>
      </c>
      <c r="C889" s="242" t="s">
        <v>229</v>
      </c>
      <c r="D889" s="242" t="s">
        <v>1254</v>
      </c>
      <c r="E889" s="243">
        <v>43008</v>
      </c>
      <c r="F889" s="243">
        <v>43372</v>
      </c>
      <c r="G889" s="242">
        <v>2018</v>
      </c>
      <c r="H889" s="116">
        <v>28657</v>
      </c>
      <c r="I889" s="116">
        <v>5503</v>
      </c>
      <c r="J889" s="244">
        <v>43781</v>
      </c>
      <c r="K889" s="245" t="s">
        <v>215</v>
      </c>
      <c r="L889" s="244">
        <v>44964</v>
      </c>
      <c r="M889" s="243">
        <v>43372</v>
      </c>
      <c r="N889" s="242" t="s">
        <v>2694</v>
      </c>
      <c r="O889" s="242" t="s">
        <v>1217</v>
      </c>
      <c r="P889" s="242" t="s">
        <v>226</v>
      </c>
      <c r="Q889" s="242" t="s">
        <v>366</v>
      </c>
      <c r="R889" s="242" t="s">
        <v>247</v>
      </c>
      <c r="S889" s="119" t="s">
        <v>209</v>
      </c>
      <c r="T889" s="118" t="s">
        <v>2693</v>
      </c>
      <c r="U889" s="115">
        <v>0</v>
      </c>
      <c r="V889" s="115">
        <v>0</v>
      </c>
      <c r="W889" s="115">
        <v>0</v>
      </c>
      <c r="X889" s="115">
        <v>0</v>
      </c>
      <c r="Y889" s="115">
        <v>0</v>
      </c>
      <c r="Z889" s="115">
        <v>23154</v>
      </c>
      <c r="AA889" s="115">
        <v>0</v>
      </c>
      <c r="AB889" s="115">
        <v>0</v>
      </c>
      <c r="AC889" s="114" t="s">
        <v>207</v>
      </c>
    </row>
    <row r="890" spans="1:29" x14ac:dyDescent="0.25">
      <c r="A890" s="242" t="s">
        <v>2276</v>
      </c>
      <c r="B890" s="242" t="s">
        <v>2275</v>
      </c>
      <c r="C890" s="242" t="s">
        <v>229</v>
      </c>
      <c r="D890" s="242" t="s">
        <v>1254</v>
      </c>
      <c r="E890" s="243">
        <v>43161</v>
      </c>
      <c r="F890" s="243">
        <v>43476</v>
      </c>
      <c r="G890" s="242">
        <v>2019</v>
      </c>
      <c r="H890" s="116">
        <v>300300</v>
      </c>
      <c r="I890" s="116">
        <v>47661</v>
      </c>
      <c r="J890" s="244">
        <v>43781</v>
      </c>
      <c r="K890" s="245" t="s">
        <v>221</v>
      </c>
      <c r="L890" s="246" t="s">
        <v>207</v>
      </c>
      <c r="M890" s="243">
        <v>43476</v>
      </c>
      <c r="N890" s="242" t="s">
        <v>2274</v>
      </c>
      <c r="O890" s="242" t="s">
        <v>2273</v>
      </c>
      <c r="P890" s="242" t="s">
        <v>1503</v>
      </c>
      <c r="Q890" s="242" t="s">
        <v>1430</v>
      </c>
      <c r="R890" s="242" t="s">
        <v>247</v>
      </c>
      <c r="S890" s="119" t="s">
        <v>209</v>
      </c>
      <c r="T890" s="118" t="s">
        <v>2272</v>
      </c>
      <c r="U890" s="115">
        <v>0</v>
      </c>
      <c r="V890" s="115">
        <v>0</v>
      </c>
      <c r="W890" s="115">
        <v>0</v>
      </c>
      <c r="X890" s="115">
        <v>0</v>
      </c>
      <c r="Y890" s="115">
        <v>0</v>
      </c>
      <c r="Z890" s="115">
        <v>141572</v>
      </c>
      <c r="AA890" s="115">
        <v>11067</v>
      </c>
      <c r="AB890" s="115">
        <v>100000</v>
      </c>
      <c r="AC890" s="114" t="s">
        <v>207</v>
      </c>
    </row>
    <row r="891" spans="1:29" x14ac:dyDescent="0.25">
      <c r="A891" s="242" t="s">
        <v>2012</v>
      </c>
      <c r="B891" s="242" t="s">
        <v>2011</v>
      </c>
      <c r="C891" s="242" t="s">
        <v>503</v>
      </c>
      <c r="D891" s="242" t="s">
        <v>1254</v>
      </c>
      <c r="E891" s="244">
        <v>43719</v>
      </c>
      <c r="F891" s="244">
        <v>43721</v>
      </c>
      <c r="G891" s="242">
        <v>2019</v>
      </c>
      <c r="H891" s="116">
        <v>70400</v>
      </c>
      <c r="I891" s="117" t="s">
        <v>207</v>
      </c>
      <c r="J891" s="244">
        <v>43781</v>
      </c>
      <c r="K891" s="245" t="s">
        <v>221</v>
      </c>
      <c r="L891" s="246" t="s">
        <v>207</v>
      </c>
      <c r="M891" s="244">
        <v>43721</v>
      </c>
      <c r="N891" s="242" t="s">
        <v>2010</v>
      </c>
      <c r="O891" s="242" t="s">
        <v>1386</v>
      </c>
      <c r="P891" s="242" t="s">
        <v>267</v>
      </c>
      <c r="Q891" s="242" t="s">
        <v>500</v>
      </c>
      <c r="R891" s="242" t="s">
        <v>247</v>
      </c>
      <c r="S891" s="119" t="s">
        <v>209</v>
      </c>
      <c r="T891" s="118" t="s">
        <v>2009</v>
      </c>
      <c r="U891" s="117" t="s">
        <v>207</v>
      </c>
      <c r="V891" s="115">
        <v>0</v>
      </c>
      <c r="W891" s="115">
        <v>0</v>
      </c>
      <c r="X891" s="115">
        <v>0</v>
      </c>
      <c r="Y891" s="115">
        <v>0</v>
      </c>
      <c r="Z891" s="115">
        <v>70400</v>
      </c>
      <c r="AA891" s="115">
        <v>0</v>
      </c>
      <c r="AB891" s="115">
        <v>0</v>
      </c>
      <c r="AC891" s="114" t="s">
        <v>207</v>
      </c>
    </row>
    <row r="892" spans="1:29" x14ac:dyDescent="0.25">
      <c r="A892" s="242" t="s">
        <v>2985</v>
      </c>
      <c r="B892" s="242" t="s">
        <v>2979</v>
      </c>
      <c r="C892" s="242" t="s">
        <v>229</v>
      </c>
      <c r="D892" s="242" t="s">
        <v>1254</v>
      </c>
      <c r="E892" s="243">
        <v>42429</v>
      </c>
      <c r="F892" s="243">
        <v>42794</v>
      </c>
      <c r="G892" s="242">
        <v>2017</v>
      </c>
      <c r="H892" s="116">
        <v>3960</v>
      </c>
      <c r="I892" s="116">
        <v>490</v>
      </c>
      <c r="J892" s="244">
        <v>43760</v>
      </c>
      <c r="K892" s="245" t="s">
        <v>221</v>
      </c>
      <c r="L892" s="246" t="s">
        <v>207</v>
      </c>
      <c r="M892" s="243">
        <v>42794</v>
      </c>
      <c r="N892" s="242" t="s">
        <v>2978</v>
      </c>
      <c r="O892" s="242" t="s">
        <v>2977</v>
      </c>
      <c r="P892" s="242" t="s">
        <v>226</v>
      </c>
      <c r="Q892" s="242" t="s">
        <v>2976</v>
      </c>
      <c r="R892" s="242" t="s">
        <v>247</v>
      </c>
      <c r="S892" s="119" t="s">
        <v>209</v>
      </c>
      <c r="T892" s="118" t="s">
        <v>2975</v>
      </c>
      <c r="U892" s="115">
        <v>0</v>
      </c>
      <c r="V892" s="115">
        <v>0</v>
      </c>
      <c r="W892" s="115">
        <v>0</v>
      </c>
      <c r="X892" s="115">
        <v>0</v>
      </c>
      <c r="Y892" s="115">
        <v>0</v>
      </c>
      <c r="Z892" s="115">
        <v>3470</v>
      </c>
      <c r="AA892" s="115">
        <v>0</v>
      </c>
      <c r="AB892" s="115">
        <v>0</v>
      </c>
      <c r="AC892" s="114" t="s">
        <v>207</v>
      </c>
    </row>
    <row r="893" spans="1:29" x14ac:dyDescent="0.25">
      <c r="A893" s="242" t="s">
        <v>2984</v>
      </c>
      <c r="B893" s="242" t="s">
        <v>2979</v>
      </c>
      <c r="C893" s="242" t="s">
        <v>229</v>
      </c>
      <c r="D893" s="242" t="s">
        <v>1254</v>
      </c>
      <c r="E893" s="243">
        <v>42795</v>
      </c>
      <c r="F893" s="243">
        <v>43159</v>
      </c>
      <c r="G893" s="242">
        <v>2018</v>
      </c>
      <c r="H893" s="116">
        <v>1719</v>
      </c>
      <c r="I893" s="116">
        <v>213</v>
      </c>
      <c r="J893" s="244">
        <v>43760</v>
      </c>
      <c r="K893" s="245" t="s">
        <v>221</v>
      </c>
      <c r="L893" s="246" t="s">
        <v>207</v>
      </c>
      <c r="M893" s="243">
        <v>43159</v>
      </c>
      <c r="N893" s="242" t="s">
        <v>2978</v>
      </c>
      <c r="O893" s="242" t="s">
        <v>2977</v>
      </c>
      <c r="P893" s="242" t="s">
        <v>226</v>
      </c>
      <c r="Q893" s="242" t="s">
        <v>2976</v>
      </c>
      <c r="R893" s="242" t="s">
        <v>247</v>
      </c>
      <c r="S893" s="119" t="s">
        <v>209</v>
      </c>
      <c r="T893" s="118" t="s">
        <v>2975</v>
      </c>
      <c r="U893" s="115">
        <v>0</v>
      </c>
      <c r="V893" s="115">
        <v>0</v>
      </c>
      <c r="W893" s="115">
        <v>0</v>
      </c>
      <c r="X893" s="115">
        <v>0</v>
      </c>
      <c r="Y893" s="115">
        <v>0</v>
      </c>
      <c r="Z893" s="115">
        <v>1506</v>
      </c>
      <c r="AA893" s="115">
        <v>0</v>
      </c>
      <c r="AB893" s="115">
        <v>0</v>
      </c>
      <c r="AC893" s="114" t="s">
        <v>207</v>
      </c>
    </row>
    <row r="894" spans="1:29" x14ac:dyDescent="0.25">
      <c r="A894" s="242" t="s">
        <v>2983</v>
      </c>
      <c r="B894" s="242" t="s">
        <v>2979</v>
      </c>
      <c r="C894" s="242" t="s">
        <v>229</v>
      </c>
      <c r="D894" s="242" t="s">
        <v>1254</v>
      </c>
      <c r="E894" s="243">
        <v>43160</v>
      </c>
      <c r="F894" s="243">
        <v>43524</v>
      </c>
      <c r="G894" s="242">
        <v>2019</v>
      </c>
      <c r="H894" s="116">
        <v>2413</v>
      </c>
      <c r="I894" s="116">
        <v>298</v>
      </c>
      <c r="J894" s="244">
        <v>43760</v>
      </c>
      <c r="K894" s="245" t="s">
        <v>221</v>
      </c>
      <c r="L894" s="246" t="s">
        <v>207</v>
      </c>
      <c r="M894" s="243">
        <v>43524</v>
      </c>
      <c r="N894" s="242" t="s">
        <v>2978</v>
      </c>
      <c r="O894" s="242" t="s">
        <v>2977</v>
      </c>
      <c r="P894" s="242" t="s">
        <v>226</v>
      </c>
      <c r="Q894" s="242" t="s">
        <v>2976</v>
      </c>
      <c r="R894" s="242" t="s">
        <v>247</v>
      </c>
      <c r="S894" s="119" t="s">
        <v>209</v>
      </c>
      <c r="T894" s="118" t="s">
        <v>2975</v>
      </c>
      <c r="U894" s="115">
        <v>0</v>
      </c>
      <c r="V894" s="115">
        <v>0</v>
      </c>
      <c r="W894" s="115">
        <v>0</v>
      </c>
      <c r="X894" s="115">
        <v>0</v>
      </c>
      <c r="Y894" s="115">
        <v>0</v>
      </c>
      <c r="Z894" s="115">
        <v>2115</v>
      </c>
      <c r="AA894" s="115">
        <v>0</v>
      </c>
      <c r="AB894" s="115">
        <v>0</v>
      </c>
      <c r="AC894" s="114" t="s">
        <v>207</v>
      </c>
    </row>
    <row r="895" spans="1:29" x14ac:dyDescent="0.25">
      <c r="A895" s="242" t="s">
        <v>2552</v>
      </c>
      <c r="B895" s="242" t="s">
        <v>2547</v>
      </c>
      <c r="C895" s="242" t="s">
        <v>217</v>
      </c>
      <c r="D895" s="242" t="s">
        <v>1254</v>
      </c>
      <c r="E895" s="243">
        <v>43252</v>
      </c>
      <c r="F895" s="243">
        <v>43616</v>
      </c>
      <c r="G895" s="242">
        <v>2019</v>
      </c>
      <c r="H895" s="116">
        <v>10162</v>
      </c>
      <c r="I895" s="117" t="s">
        <v>207</v>
      </c>
      <c r="J895" s="244">
        <v>43760</v>
      </c>
      <c r="K895" s="245" t="s">
        <v>215</v>
      </c>
      <c r="L895" s="244">
        <v>44313</v>
      </c>
      <c r="M895" s="243">
        <v>43616</v>
      </c>
      <c r="N895" s="242" t="s">
        <v>2546</v>
      </c>
      <c r="O895" s="242" t="s">
        <v>2545</v>
      </c>
      <c r="P895" s="242" t="s">
        <v>1610</v>
      </c>
      <c r="Q895" s="242" t="s">
        <v>279</v>
      </c>
      <c r="R895" s="242" t="s">
        <v>247</v>
      </c>
      <c r="S895" s="119" t="s">
        <v>209</v>
      </c>
      <c r="T895" s="118" t="s">
        <v>2544</v>
      </c>
      <c r="U895" s="117" t="s">
        <v>207</v>
      </c>
      <c r="V895" s="115">
        <v>0</v>
      </c>
      <c r="W895" s="115">
        <v>0</v>
      </c>
      <c r="X895" s="115">
        <v>0</v>
      </c>
      <c r="Y895" s="115">
        <v>0</v>
      </c>
      <c r="Z895" s="115">
        <v>0</v>
      </c>
      <c r="AA895" s="115">
        <v>0</v>
      </c>
      <c r="AB895" s="115">
        <v>10162</v>
      </c>
      <c r="AC895" s="114" t="s">
        <v>207</v>
      </c>
    </row>
    <row r="896" spans="1:29" x14ac:dyDescent="0.25">
      <c r="A896" s="242" t="s">
        <v>1500</v>
      </c>
      <c r="B896" s="242" t="s">
        <v>1496</v>
      </c>
      <c r="C896" s="242" t="s">
        <v>217</v>
      </c>
      <c r="D896" s="242" t="s">
        <v>1254</v>
      </c>
      <c r="E896" s="243">
        <v>43144</v>
      </c>
      <c r="F896" s="243">
        <v>43555</v>
      </c>
      <c r="G896" s="242">
        <v>2019</v>
      </c>
      <c r="H896" s="116">
        <v>25185</v>
      </c>
      <c r="I896" s="117" t="s">
        <v>207</v>
      </c>
      <c r="J896" s="244">
        <v>43760</v>
      </c>
      <c r="K896" s="245" t="s">
        <v>215</v>
      </c>
      <c r="L896" s="244">
        <v>44144</v>
      </c>
      <c r="M896" s="243">
        <v>43555</v>
      </c>
      <c r="N896" s="242" t="s">
        <v>1495</v>
      </c>
      <c r="O896" s="242" t="s">
        <v>1494</v>
      </c>
      <c r="P896" s="242" t="s">
        <v>325</v>
      </c>
      <c r="Q896" s="242" t="s">
        <v>211</v>
      </c>
      <c r="R896" s="242" t="s">
        <v>210</v>
      </c>
      <c r="S896" s="119" t="s">
        <v>209</v>
      </c>
      <c r="T896" s="118" t="s">
        <v>1493</v>
      </c>
      <c r="U896" s="117" t="s">
        <v>207</v>
      </c>
      <c r="V896" s="115">
        <v>0</v>
      </c>
      <c r="W896" s="115">
        <v>0</v>
      </c>
      <c r="X896" s="115">
        <v>0</v>
      </c>
      <c r="Y896" s="115">
        <v>0</v>
      </c>
      <c r="Z896" s="115">
        <v>0</v>
      </c>
      <c r="AA896" s="115">
        <v>25185</v>
      </c>
      <c r="AB896" s="115">
        <v>0</v>
      </c>
      <c r="AC896" s="114" t="s">
        <v>207</v>
      </c>
    </row>
    <row r="897" spans="1:29" x14ac:dyDescent="0.25">
      <c r="A897" s="242" t="s">
        <v>1492</v>
      </c>
      <c r="B897" s="242" t="s">
        <v>1488</v>
      </c>
      <c r="C897" s="242" t="s">
        <v>217</v>
      </c>
      <c r="D897" s="242" t="s">
        <v>1254</v>
      </c>
      <c r="E897" s="243">
        <v>43144</v>
      </c>
      <c r="F897" s="243">
        <v>43555</v>
      </c>
      <c r="G897" s="242">
        <v>2019</v>
      </c>
      <c r="H897" s="116">
        <v>17312</v>
      </c>
      <c r="I897" s="117" t="s">
        <v>207</v>
      </c>
      <c r="J897" s="244">
        <v>43760</v>
      </c>
      <c r="K897" s="245" t="s">
        <v>215</v>
      </c>
      <c r="L897" s="244">
        <v>44495</v>
      </c>
      <c r="M897" s="243">
        <v>43555</v>
      </c>
      <c r="N897" s="242" t="s">
        <v>1487</v>
      </c>
      <c r="O897" s="242" t="s">
        <v>1486</v>
      </c>
      <c r="P897" s="242" t="s">
        <v>325</v>
      </c>
      <c r="Q897" s="242" t="s">
        <v>211</v>
      </c>
      <c r="R897" s="242" t="s">
        <v>210</v>
      </c>
      <c r="S897" s="119" t="s">
        <v>209</v>
      </c>
      <c r="T897" s="118" t="s">
        <v>1485</v>
      </c>
      <c r="U897" s="117" t="s">
        <v>207</v>
      </c>
      <c r="V897" s="115">
        <v>0</v>
      </c>
      <c r="W897" s="115">
        <v>0</v>
      </c>
      <c r="X897" s="115">
        <v>0</v>
      </c>
      <c r="Y897" s="115">
        <v>0</v>
      </c>
      <c r="Z897" s="115">
        <v>0</v>
      </c>
      <c r="AA897" s="115">
        <v>17312</v>
      </c>
      <c r="AB897" s="115">
        <v>0</v>
      </c>
      <c r="AC897" s="114" t="s">
        <v>207</v>
      </c>
    </row>
    <row r="898" spans="1:29" x14ac:dyDescent="0.25">
      <c r="A898" s="242" t="s">
        <v>1484</v>
      </c>
      <c r="B898" s="242" t="s">
        <v>1479</v>
      </c>
      <c r="C898" s="242" t="s">
        <v>217</v>
      </c>
      <c r="D898" s="242" t="s">
        <v>1254</v>
      </c>
      <c r="E898" s="243">
        <v>43144</v>
      </c>
      <c r="F898" s="243">
        <v>43555</v>
      </c>
      <c r="G898" s="242">
        <v>2019</v>
      </c>
      <c r="H898" s="116">
        <v>28166</v>
      </c>
      <c r="I898" s="117" t="s">
        <v>207</v>
      </c>
      <c r="J898" s="244">
        <v>43760</v>
      </c>
      <c r="K898" s="245" t="s">
        <v>215</v>
      </c>
      <c r="L898" s="244">
        <v>44187</v>
      </c>
      <c r="M898" s="243">
        <v>43555</v>
      </c>
      <c r="N898" s="242" t="s">
        <v>1478</v>
      </c>
      <c r="O898" s="242" t="s">
        <v>1477</v>
      </c>
      <c r="P898" s="242" t="s">
        <v>325</v>
      </c>
      <c r="Q898" s="242" t="s">
        <v>211</v>
      </c>
      <c r="R898" s="242" t="s">
        <v>210</v>
      </c>
      <c r="S898" s="119" t="s">
        <v>209</v>
      </c>
      <c r="T898" s="118" t="s">
        <v>1476</v>
      </c>
      <c r="U898" s="117" t="s">
        <v>207</v>
      </c>
      <c r="V898" s="115">
        <v>0</v>
      </c>
      <c r="W898" s="115">
        <v>0</v>
      </c>
      <c r="X898" s="115">
        <v>0</v>
      </c>
      <c r="Y898" s="115">
        <v>0</v>
      </c>
      <c r="Z898" s="115">
        <v>0</v>
      </c>
      <c r="AA898" s="115">
        <v>28166</v>
      </c>
      <c r="AB898" s="115">
        <v>0</v>
      </c>
      <c r="AC898" s="114" t="s">
        <v>207</v>
      </c>
    </row>
    <row r="899" spans="1:29" x14ac:dyDescent="0.25">
      <c r="A899" s="242" t="s">
        <v>3498</v>
      </c>
      <c r="B899" s="242" t="s">
        <v>3497</v>
      </c>
      <c r="C899" s="242" t="s">
        <v>229</v>
      </c>
      <c r="D899" s="242" t="s">
        <v>1254</v>
      </c>
      <c r="E899" s="243">
        <v>42201</v>
      </c>
      <c r="F899" s="243">
        <v>42931</v>
      </c>
      <c r="G899" s="242">
        <v>2017</v>
      </c>
      <c r="H899" s="116">
        <v>7762</v>
      </c>
      <c r="I899" s="116">
        <v>1491</v>
      </c>
      <c r="J899" s="244">
        <v>43746</v>
      </c>
      <c r="K899" s="245" t="s">
        <v>221</v>
      </c>
      <c r="L899" s="246" t="s">
        <v>207</v>
      </c>
      <c r="M899" s="243">
        <v>42931</v>
      </c>
      <c r="N899" s="242" t="s">
        <v>3496</v>
      </c>
      <c r="O899" s="242" t="s">
        <v>367</v>
      </c>
      <c r="P899" s="242" t="s">
        <v>1272</v>
      </c>
      <c r="Q899" s="242" t="s">
        <v>366</v>
      </c>
      <c r="R899" s="242" t="s">
        <v>247</v>
      </c>
      <c r="S899" s="119" t="s">
        <v>209</v>
      </c>
      <c r="T899" s="118" t="s">
        <v>3495</v>
      </c>
      <c r="U899" s="115">
        <v>0</v>
      </c>
      <c r="V899" s="115">
        <v>0</v>
      </c>
      <c r="W899" s="115">
        <v>0</v>
      </c>
      <c r="X899" s="115">
        <v>0</v>
      </c>
      <c r="Y899" s="115">
        <v>0</v>
      </c>
      <c r="Z899" s="115">
        <v>6271</v>
      </c>
      <c r="AA899" s="115">
        <v>0</v>
      </c>
      <c r="AB899" s="115">
        <v>0</v>
      </c>
      <c r="AC899" s="114" t="s">
        <v>207</v>
      </c>
    </row>
    <row r="900" spans="1:29" x14ac:dyDescent="0.25">
      <c r="A900" s="242" t="s">
        <v>2804</v>
      </c>
      <c r="B900" s="242" t="s">
        <v>2799</v>
      </c>
      <c r="C900" s="242" t="s">
        <v>229</v>
      </c>
      <c r="D900" s="242" t="s">
        <v>1254</v>
      </c>
      <c r="E900" s="243">
        <v>42535</v>
      </c>
      <c r="F900" s="243">
        <v>42899</v>
      </c>
      <c r="G900" s="242">
        <v>2017</v>
      </c>
      <c r="H900" s="116">
        <v>99720</v>
      </c>
      <c r="I900" s="116">
        <v>19182</v>
      </c>
      <c r="J900" s="244">
        <v>43746</v>
      </c>
      <c r="K900" s="245" t="s">
        <v>221</v>
      </c>
      <c r="L900" s="246" t="s">
        <v>207</v>
      </c>
      <c r="M900" s="243">
        <v>42899</v>
      </c>
      <c r="N900" s="242" t="s">
        <v>2798</v>
      </c>
      <c r="O900" s="242" t="s">
        <v>2797</v>
      </c>
      <c r="P900" s="242" t="s">
        <v>255</v>
      </c>
      <c r="Q900" s="242" t="s">
        <v>211</v>
      </c>
      <c r="R900" s="242" t="s">
        <v>210</v>
      </c>
      <c r="S900" s="119" t="s">
        <v>209</v>
      </c>
      <c r="T900" s="118" t="s">
        <v>2796</v>
      </c>
      <c r="U900" s="115">
        <v>0</v>
      </c>
      <c r="V900" s="115">
        <v>0</v>
      </c>
      <c r="W900" s="115">
        <v>0</v>
      </c>
      <c r="X900" s="115">
        <v>0</v>
      </c>
      <c r="Y900" s="115">
        <v>0</v>
      </c>
      <c r="Z900" s="115">
        <v>0</v>
      </c>
      <c r="AA900" s="115">
        <v>6745</v>
      </c>
      <c r="AB900" s="115">
        <v>0</v>
      </c>
      <c r="AC900" s="114" t="s">
        <v>207</v>
      </c>
    </row>
    <row r="901" spans="1:29" x14ac:dyDescent="0.25">
      <c r="A901" s="242" t="s">
        <v>2803</v>
      </c>
      <c r="B901" s="242" t="s">
        <v>2799</v>
      </c>
      <c r="C901" s="242" t="s">
        <v>229</v>
      </c>
      <c r="D901" s="242" t="s">
        <v>1254</v>
      </c>
      <c r="E901" s="243">
        <v>42900</v>
      </c>
      <c r="F901" s="243">
        <v>43264</v>
      </c>
      <c r="G901" s="242">
        <v>2018</v>
      </c>
      <c r="H901" s="116">
        <v>67448</v>
      </c>
      <c r="I901" s="116">
        <v>12974</v>
      </c>
      <c r="J901" s="244">
        <v>43746</v>
      </c>
      <c r="K901" s="245" t="s">
        <v>221</v>
      </c>
      <c r="L901" s="246" t="s">
        <v>207</v>
      </c>
      <c r="M901" s="243">
        <v>43264</v>
      </c>
      <c r="N901" s="242" t="s">
        <v>2798</v>
      </c>
      <c r="O901" s="242" t="s">
        <v>2797</v>
      </c>
      <c r="P901" s="242" t="s">
        <v>255</v>
      </c>
      <c r="Q901" s="242" t="s">
        <v>211</v>
      </c>
      <c r="R901" s="242" t="s">
        <v>210</v>
      </c>
      <c r="S901" s="119" t="s">
        <v>209</v>
      </c>
      <c r="T901" s="118" t="s">
        <v>2796</v>
      </c>
      <c r="U901" s="115">
        <v>0</v>
      </c>
      <c r="V901" s="115">
        <v>0</v>
      </c>
      <c r="W901" s="115">
        <v>0</v>
      </c>
      <c r="X901" s="115">
        <v>0</v>
      </c>
      <c r="Y901" s="115">
        <v>0</v>
      </c>
      <c r="Z901" s="115">
        <v>0</v>
      </c>
      <c r="AA901" s="115">
        <v>45647</v>
      </c>
      <c r="AB901" s="115">
        <v>0</v>
      </c>
      <c r="AC901" s="114" t="s">
        <v>207</v>
      </c>
    </row>
    <row r="902" spans="1:29" x14ac:dyDescent="0.25">
      <c r="A902" s="242" t="s">
        <v>2719</v>
      </c>
      <c r="B902" s="242" t="s">
        <v>2712</v>
      </c>
      <c r="C902" s="242" t="s">
        <v>229</v>
      </c>
      <c r="D902" s="242" t="s">
        <v>1254</v>
      </c>
      <c r="E902" s="243">
        <v>42979</v>
      </c>
      <c r="F902" s="243">
        <v>43343</v>
      </c>
      <c r="G902" s="242">
        <v>2018</v>
      </c>
      <c r="H902" s="116">
        <v>115662</v>
      </c>
      <c r="I902" s="116">
        <v>22254</v>
      </c>
      <c r="J902" s="244">
        <v>43746</v>
      </c>
      <c r="K902" s="245" t="s">
        <v>221</v>
      </c>
      <c r="L902" s="246" t="s">
        <v>207</v>
      </c>
      <c r="M902" s="243">
        <v>43343</v>
      </c>
      <c r="N902" s="242" t="s">
        <v>2717</v>
      </c>
      <c r="O902" s="242" t="s">
        <v>2716</v>
      </c>
      <c r="P902" s="242" t="s">
        <v>212</v>
      </c>
      <c r="Q902" s="242" t="s">
        <v>398</v>
      </c>
      <c r="R902" s="242" t="s">
        <v>247</v>
      </c>
      <c r="S902" s="119" t="s">
        <v>209</v>
      </c>
      <c r="T902" s="118" t="s">
        <v>2709</v>
      </c>
      <c r="U902" s="115">
        <v>0</v>
      </c>
      <c r="V902" s="115">
        <v>0</v>
      </c>
      <c r="W902" s="115">
        <v>0</v>
      </c>
      <c r="X902" s="115">
        <v>0</v>
      </c>
      <c r="Y902" s="115">
        <v>0</v>
      </c>
      <c r="Z902" s="115">
        <v>83134</v>
      </c>
      <c r="AA902" s="115">
        <v>0</v>
      </c>
      <c r="AB902" s="115">
        <v>10274</v>
      </c>
      <c r="AC902" s="114" t="s">
        <v>207</v>
      </c>
    </row>
    <row r="903" spans="1:29" x14ac:dyDescent="0.25">
      <c r="A903" s="242" t="s">
        <v>1389</v>
      </c>
      <c r="B903" s="242" t="s">
        <v>1388</v>
      </c>
      <c r="C903" s="242" t="s">
        <v>503</v>
      </c>
      <c r="D903" s="242" t="s">
        <v>1254</v>
      </c>
      <c r="E903" s="244">
        <v>43634</v>
      </c>
      <c r="F903" s="244">
        <v>43635</v>
      </c>
      <c r="G903" s="242">
        <v>2019</v>
      </c>
      <c r="H903" s="116">
        <v>58918</v>
      </c>
      <c r="I903" s="117" t="s">
        <v>207</v>
      </c>
      <c r="J903" s="244">
        <v>43746</v>
      </c>
      <c r="K903" s="245" t="s">
        <v>221</v>
      </c>
      <c r="L903" s="246" t="s">
        <v>207</v>
      </c>
      <c r="M903" s="244">
        <v>43635</v>
      </c>
      <c r="N903" s="242" t="s">
        <v>1387</v>
      </c>
      <c r="O903" s="242" t="s">
        <v>1386</v>
      </c>
      <c r="P903" s="242" t="s">
        <v>267</v>
      </c>
      <c r="Q903" s="242" t="s">
        <v>500</v>
      </c>
      <c r="R903" s="242" t="s">
        <v>247</v>
      </c>
      <c r="S903" s="119" t="s">
        <v>209</v>
      </c>
      <c r="T903" s="118" t="s">
        <v>1385</v>
      </c>
      <c r="U903" s="117" t="s">
        <v>207</v>
      </c>
      <c r="V903" s="115">
        <v>0</v>
      </c>
      <c r="W903" s="115">
        <v>0</v>
      </c>
      <c r="X903" s="115">
        <v>0</v>
      </c>
      <c r="Y903" s="115">
        <v>0</v>
      </c>
      <c r="Z903" s="115">
        <v>0</v>
      </c>
      <c r="AA903" s="115">
        <v>0</v>
      </c>
      <c r="AB903" s="115">
        <v>0</v>
      </c>
      <c r="AC903" s="114" t="s">
        <v>207</v>
      </c>
    </row>
    <row r="904" spans="1:29" x14ac:dyDescent="0.25">
      <c r="A904" s="242" t="s">
        <v>4006</v>
      </c>
      <c r="B904" s="242" t="s">
        <v>4000</v>
      </c>
      <c r="C904" s="242" t="s">
        <v>229</v>
      </c>
      <c r="D904" s="242" t="s">
        <v>1254</v>
      </c>
      <c r="E904" s="243">
        <v>41847</v>
      </c>
      <c r="F904" s="243">
        <v>42211</v>
      </c>
      <c r="G904" s="242">
        <v>2015</v>
      </c>
      <c r="H904" s="116">
        <v>9644</v>
      </c>
      <c r="I904" s="116">
        <v>1746</v>
      </c>
      <c r="J904" s="244">
        <v>43732</v>
      </c>
      <c r="K904" s="245" t="s">
        <v>221</v>
      </c>
      <c r="L904" s="246" t="s">
        <v>207</v>
      </c>
      <c r="M904" s="244">
        <v>42211</v>
      </c>
      <c r="N904" s="242" t="s">
        <v>3999</v>
      </c>
      <c r="O904" s="242" t="s">
        <v>3998</v>
      </c>
      <c r="P904" s="242" t="s">
        <v>1503</v>
      </c>
      <c r="Q904" s="242" t="s">
        <v>516</v>
      </c>
      <c r="R904" s="242" t="s">
        <v>247</v>
      </c>
      <c r="S904" s="119" t="s">
        <v>209</v>
      </c>
      <c r="T904" s="118" t="s">
        <v>3997</v>
      </c>
      <c r="U904" s="115">
        <v>0</v>
      </c>
      <c r="V904" s="115">
        <v>0</v>
      </c>
      <c r="W904" s="115">
        <v>0</v>
      </c>
      <c r="X904" s="115">
        <v>0</v>
      </c>
      <c r="Y904" s="115">
        <v>0</v>
      </c>
      <c r="Z904" s="115">
        <v>7898</v>
      </c>
      <c r="AA904" s="115">
        <v>0</v>
      </c>
      <c r="AB904" s="115">
        <v>0</v>
      </c>
      <c r="AC904" s="114" t="s">
        <v>207</v>
      </c>
    </row>
    <row r="905" spans="1:29" x14ac:dyDescent="0.25">
      <c r="A905" s="242" t="s">
        <v>4005</v>
      </c>
      <c r="B905" s="242" t="s">
        <v>4000</v>
      </c>
      <c r="C905" s="242" t="s">
        <v>229</v>
      </c>
      <c r="D905" s="242" t="s">
        <v>1254</v>
      </c>
      <c r="E905" s="243">
        <v>42212</v>
      </c>
      <c r="F905" s="243">
        <v>42577</v>
      </c>
      <c r="G905" s="242">
        <v>2016</v>
      </c>
      <c r="H905" s="116">
        <v>19365</v>
      </c>
      <c r="I905" s="116">
        <v>3506</v>
      </c>
      <c r="J905" s="244">
        <v>43732</v>
      </c>
      <c r="K905" s="245" t="s">
        <v>221</v>
      </c>
      <c r="L905" s="246" t="s">
        <v>207</v>
      </c>
      <c r="M905" s="243">
        <v>42577</v>
      </c>
      <c r="N905" s="242" t="s">
        <v>3999</v>
      </c>
      <c r="O905" s="242" t="s">
        <v>3998</v>
      </c>
      <c r="P905" s="242" t="s">
        <v>1503</v>
      </c>
      <c r="Q905" s="242" t="s">
        <v>516</v>
      </c>
      <c r="R905" s="242" t="s">
        <v>247</v>
      </c>
      <c r="S905" s="119" t="s">
        <v>209</v>
      </c>
      <c r="T905" s="118" t="s">
        <v>3997</v>
      </c>
      <c r="U905" s="115">
        <v>0</v>
      </c>
      <c r="V905" s="115">
        <v>0</v>
      </c>
      <c r="W905" s="115">
        <v>0</v>
      </c>
      <c r="X905" s="115">
        <v>0</v>
      </c>
      <c r="Y905" s="115">
        <v>0</v>
      </c>
      <c r="Z905" s="115">
        <v>15859</v>
      </c>
      <c r="AA905" s="115">
        <v>0</v>
      </c>
      <c r="AB905" s="115">
        <v>0</v>
      </c>
      <c r="AC905" s="114" t="s">
        <v>207</v>
      </c>
    </row>
    <row r="906" spans="1:29" x14ac:dyDescent="0.25">
      <c r="A906" s="242" t="s">
        <v>4004</v>
      </c>
      <c r="B906" s="242" t="s">
        <v>4000</v>
      </c>
      <c r="C906" s="242" t="s">
        <v>229</v>
      </c>
      <c r="D906" s="242" t="s">
        <v>1254</v>
      </c>
      <c r="E906" s="243">
        <v>42578</v>
      </c>
      <c r="F906" s="243">
        <v>42942</v>
      </c>
      <c r="G906" s="242">
        <v>2017</v>
      </c>
      <c r="H906" s="116">
        <v>8839</v>
      </c>
      <c r="I906" s="116">
        <v>1600</v>
      </c>
      <c r="J906" s="244">
        <v>43732</v>
      </c>
      <c r="K906" s="245" t="s">
        <v>221</v>
      </c>
      <c r="L906" s="246" t="s">
        <v>207</v>
      </c>
      <c r="M906" s="243">
        <v>42942</v>
      </c>
      <c r="N906" s="242" t="s">
        <v>3999</v>
      </c>
      <c r="O906" s="242" t="s">
        <v>3998</v>
      </c>
      <c r="P906" s="242" t="s">
        <v>1503</v>
      </c>
      <c r="Q906" s="242" t="s">
        <v>516</v>
      </c>
      <c r="R906" s="242" t="s">
        <v>247</v>
      </c>
      <c r="S906" s="119" t="s">
        <v>209</v>
      </c>
      <c r="T906" s="118" t="s">
        <v>3997</v>
      </c>
      <c r="U906" s="115">
        <v>0</v>
      </c>
      <c r="V906" s="115">
        <v>0</v>
      </c>
      <c r="W906" s="115">
        <v>0</v>
      </c>
      <c r="X906" s="115">
        <v>0</v>
      </c>
      <c r="Y906" s="115">
        <v>0</v>
      </c>
      <c r="Z906" s="115">
        <v>7239</v>
      </c>
      <c r="AA906" s="115">
        <v>0</v>
      </c>
      <c r="AB906" s="115">
        <v>0</v>
      </c>
      <c r="AC906" s="114" t="s">
        <v>207</v>
      </c>
    </row>
    <row r="907" spans="1:29" x14ac:dyDescent="0.25">
      <c r="A907" s="242" t="s">
        <v>4003</v>
      </c>
      <c r="B907" s="242" t="s">
        <v>4000</v>
      </c>
      <c r="C907" s="242" t="s">
        <v>229</v>
      </c>
      <c r="D907" s="242" t="s">
        <v>1254</v>
      </c>
      <c r="E907" s="243">
        <v>42943</v>
      </c>
      <c r="F907" s="243">
        <v>43307</v>
      </c>
      <c r="G907" s="242">
        <v>2018</v>
      </c>
      <c r="H907" s="116">
        <v>16345</v>
      </c>
      <c r="I907" s="116">
        <v>2959</v>
      </c>
      <c r="J907" s="244">
        <v>43732</v>
      </c>
      <c r="K907" s="245" t="s">
        <v>221</v>
      </c>
      <c r="L907" s="246" t="s">
        <v>207</v>
      </c>
      <c r="M907" s="243">
        <v>43307</v>
      </c>
      <c r="N907" s="242" t="s">
        <v>3999</v>
      </c>
      <c r="O907" s="242" t="s">
        <v>3998</v>
      </c>
      <c r="P907" s="242" t="s">
        <v>1503</v>
      </c>
      <c r="Q907" s="242" t="s">
        <v>516</v>
      </c>
      <c r="R907" s="242" t="s">
        <v>247</v>
      </c>
      <c r="S907" s="119" t="s">
        <v>209</v>
      </c>
      <c r="T907" s="118" t="s">
        <v>3997</v>
      </c>
      <c r="U907" s="115">
        <v>0</v>
      </c>
      <c r="V907" s="115">
        <v>0</v>
      </c>
      <c r="W907" s="115">
        <v>0</v>
      </c>
      <c r="X907" s="115">
        <v>0</v>
      </c>
      <c r="Y907" s="115">
        <v>0</v>
      </c>
      <c r="Z907" s="115">
        <v>13386</v>
      </c>
      <c r="AA907" s="115">
        <v>0</v>
      </c>
      <c r="AB907" s="115">
        <v>0</v>
      </c>
      <c r="AC907" s="114" t="s">
        <v>207</v>
      </c>
    </row>
    <row r="908" spans="1:29" x14ac:dyDescent="0.25">
      <c r="A908" s="242" t="s">
        <v>3749</v>
      </c>
      <c r="B908" s="242" t="s">
        <v>3744</v>
      </c>
      <c r="C908" s="242" t="s">
        <v>217</v>
      </c>
      <c r="D908" s="242" t="s">
        <v>1254</v>
      </c>
      <c r="E908" s="243">
        <v>43101</v>
      </c>
      <c r="F908" s="243">
        <v>43465</v>
      </c>
      <c r="G908" s="242">
        <v>2018</v>
      </c>
      <c r="H908" s="116">
        <v>8358</v>
      </c>
      <c r="I908" s="117" t="s">
        <v>207</v>
      </c>
      <c r="J908" s="244">
        <v>43732</v>
      </c>
      <c r="K908" s="245" t="s">
        <v>215</v>
      </c>
      <c r="L908" s="244">
        <v>44236</v>
      </c>
      <c r="M908" s="244">
        <v>43465</v>
      </c>
      <c r="N908" s="242" t="s">
        <v>3748</v>
      </c>
      <c r="O908" s="242" t="s">
        <v>3735</v>
      </c>
      <c r="P908" s="242" t="s">
        <v>220</v>
      </c>
      <c r="Q908" s="242" t="s">
        <v>391</v>
      </c>
      <c r="R908" s="242" t="s">
        <v>247</v>
      </c>
      <c r="S908" s="119" t="s">
        <v>209</v>
      </c>
      <c r="T908" s="118" t="s">
        <v>3742</v>
      </c>
      <c r="U908" s="117" t="s">
        <v>207</v>
      </c>
      <c r="V908" s="115">
        <v>0</v>
      </c>
      <c r="W908" s="115">
        <v>0</v>
      </c>
      <c r="X908" s="115">
        <v>0</v>
      </c>
      <c r="Y908" s="115">
        <v>0</v>
      </c>
      <c r="Z908" s="115">
        <v>0</v>
      </c>
      <c r="AA908" s="115">
        <v>0</v>
      </c>
      <c r="AB908" s="115">
        <v>8358</v>
      </c>
      <c r="AC908" s="114" t="s">
        <v>207</v>
      </c>
    </row>
    <row r="909" spans="1:29" x14ac:dyDescent="0.25">
      <c r="A909" s="242" t="s">
        <v>3737</v>
      </c>
      <c r="B909" s="242" t="s">
        <v>3730</v>
      </c>
      <c r="C909" s="242" t="s">
        <v>217</v>
      </c>
      <c r="D909" s="242" t="s">
        <v>1254</v>
      </c>
      <c r="E909" s="243">
        <v>43101</v>
      </c>
      <c r="F909" s="243">
        <v>43465</v>
      </c>
      <c r="G909" s="242">
        <v>2018</v>
      </c>
      <c r="H909" s="116">
        <v>4928</v>
      </c>
      <c r="I909" s="117" t="s">
        <v>207</v>
      </c>
      <c r="J909" s="244">
        <v>43732</v>
      </c>
      <c r="K909" s="245" t="s">
        <v>215</v>
      </c>
      <c r="L909" s="244">
        <v>44236</v>
      </c>
      <c r="M909" s="244">
        <v>43465</v>
      </c>
      <c r="N909" s="242" t="s">
        <v>3736</v>
      </c>
      <c r="O909" s="242" t="s">
        <v>3735</v>
      </c>
      <c r="P909" s="242" t="s">
        <v>220</v>
      </c>
      <c r="Q909" s="242" t="s">
        <v>391</v>
      </c>
      <c r="R909" s="242" t="s">
        <v>247</v>
      </c>
      <c r="S909" s="119" t="s">
        <v>209</v>
      </c>
      <c r="T909" s="118" t="s">
        <v>3727</v>
      </c>
      <c r="U909" s="117" t="s">
        <v>207</v>
      </c>
      <c r="V909" s="115">
        <v>0</v>
      </c>
      <c r="W909" s="115">
        <v>0</v>
      </c>
      <c r="X909" s="115">
        <v>0</v>
      </c>
      <c r="Y909" s="115">
        <v>0</v>
      </c>
      <c r="Z909" s="115">
        <v>0</v>
      </c>
      <c r="AA909" s="115">
        <v>0</v>
      </c>
      <c r="AB909" s="115">
        <v>4928</v>
      </c>
      <c r="AC909" s="114" t="s">
        <v>207</v>
      </c>
    </row>
    <row r="910" spans="1:29" x14ac:dyDescent="0.25">
      <c r="A910" s="242" t="s">
        <v>3214</v>
      </c>
      <c r="B910" s="242" t="s">
        <v>3208</v>
      </c>
      <c r="C910" s="242" t="s">
        <v>229</v>
      </c>
      <c r="D910" s="242" t="s">
        <v>1254</v>
      </c>
      <c r="E910" s="243">
        <v>43080</v>
      </c>
      <c r="F910" s="243">
        <v>43444</v>
      </c>
      <c r="G910" s="242">
        <v>2018</v>
      </c>
      <c r="H910" s="116">
        <v>235451</v>
      </c>
      <c r="I910" s="116">
        <v>24816</v>
      </c>
      <c r="J910" s="244">
        <v>43732</v>
      </c>
      <c r="K910" s="245" t="s">
        <v>221</v>
      </c>
      <c r="L910" s="246" t="s">
        <v>207</v>
      </c>
      <c r="M910" s="243">
        <v>43444</v>
      </c>
      <c r="N910" s="242" t="s">
        <v>3207</v>
      </c>
      <c r="O910" s="242" t="s">
        <v>3206</v>
      </c>
      <c r="P910" s="242" t="s">
        <v>1272</v>
      </c>
      <c r="Q910" s="242" t="s">
        <v>536</v>
      </c>
      <c r="R910" s="242" t="s">
        <v>247</v>
      </c>
      <c r="S910" s="119" t="s">
        <v>209</v>
      </c>
      <c r="T910" s="118" t="s">
        <v>3205</v>
      </c>
      <c r="U910" s="115">
        <v>0</v>
      </c>
      <c r="V910" s="115">
        <v>0</v>
      </c>
      <c r="W910" s="115">
        <v>0</v>
      </c>
      <c r="X910" s="115">
        <v>0</v>
      </c>
      <c r="Y910" s="115">
        <v>0</v>
      </c>
      <c r="Z910" s="115">
        <v>210635</v>
      </c>
      <c r="AA910" s="115">
        <v>0</v>
      </c>
      <c r="AB910" s="115">
        <v>0</v>
      </c>
      <c r="AC910" s="114" t="s">
        <v>207</v>
      </c>
    </row>
    <row r="911" spans="1:29" x14ac:dyDescent="0.25">
      <c r="A911" s="242" t="s">
        <v>3193</v>
      </c>
      <c r="B911" s="242" t="s">
        <v>3188</v>
      </c>
      <c r="C911" s="242" t="s">
        <v>229</v>
      </c>
      <c r="D911" s="242" t="s">
        <v>1254</v>
      </c>
      <c r="E911" s="243">
        <v>42910</v>
      </c>
      <c r="F911" s="243">
        <v>43274</v>
      </c>
      <c r="G911" s="242">
        <v>2018</v>
      </c>
      <c r="H911" s="116">
        <v>915106</v>
      </c>
      <c r="I911" s="116">
        <v>101895</v>
      </c>
      <c r="J911" s="244">
        <v>43732</v>
      </c>
      <c r="K911" s="245" t="s">
        <v>221</v>
      </c>
      <c r="L911" s="246" t="s">
        <v>207</v>
      </c>
      <c r="M911" s="243">
        <v>43274</v>
      </c>
      <c r="N911" s="242" t="s">
        <v>3187</v>
      </c>
      <c r="O911" s="242" t="s">
        <v>3178</v>
      </c>
      <c r="P911" s="242" t="s">
        <v>1272</v>
      </c>
      <c r="Q911" s="242" t="s">
        <v>2989</v>
      </c>
      <c r="R911" s="242" t="s">
        <v>247</v>
      </c>
      <c r="S911" s="119" t="s">
        <v>209</v>
      </c>
      <c r="T911" s="118" t="s">
        <v>3186</v>
      </c>
      <c r="U911" s="115">
        <v>0</v>
      </c>
      <c r="V911" s="115">
        <v>0</v>
      </c>
      <c r="W911" s="115">
        <v>0</v>
      </c>
      <c r="X911" s="115">
        <v>0</v>
      </c>
      <c r="Y911" s="115">
        <v>0</v>
      </c>
      <c r="Z911" s="115">
        <v>808009</v>
      </c>
      <c r="AA911" s="115">
        <v>2225</v>
      </c>
      <c r="AB911" s="115">
        <v>2500</v>
      </c>
      <c r="AC911" s="114" t="s">
        <v>207</v>
      </c>
    </row>
    <row r="912" spans="1:29" x14ac:dyDescent="0.25">
      <c r="A912" s="242" t="s">
        <v>2533</v>
      </c>
      <c r="B912" s="242" t="s">
        <v>2530</v>
      </c>
      <c r="C912" s="242" t="s">
        <v>217</v>
      </c>
      <c r="D912" s="242" t="s">
        <v>1254</v>
      </c>
      <c r="E912" s="243">
        <v>43009</v>
      </c>
      <c r="F912" s="243">
        <v>43373</v>
      </c>
      <c r="G912" s="242">
        <v>2018</v>
      </c>
      <c r="H912" s="116">
        <v>24674</v>
      </c>
      <c r="I912" s="117" t="s">
        <v>207</v>
      </c>
      <c r="J912" s="244">
        <v>43732</v>
      </c>
      <c r="K912" s="245" t="s">
        <v>215</v>
      </c>
      <c r="L912" s="244">
        <v>43942</v>
      </c>
      <c r="M912" s="244">
        <v>43373</v>
      </c>
      <c r="N912" s="242" t="s">
        <v>2529</v>
      </c>
      <c r="O912" s="242" t="s">
        <v>1464</v>
      </c>
      <c r="P912" s="242" t="s">
        <v>220</v>
      </c>
      <c r="Q912" s="242" t="s">
        <v>452</v>
      </c>
      <c r="R912" s="242" t="s">
        <v>247</v>
      </c>
      <c r="S912" s="119" t="s">
        <v>209</v>
      </c>
      <c r="T912" s="118" t="s">
        <v>2528</v>
      </c>
      <c r="U912" s="117" t="s">
        <v>207</v>
      </c>
      <c r="V912" s="115">
        <v>0</v>
      </c>
      <c r="W912" s="115">
        <v>0</v>
      </c>
      <c r="X912" s="115">
        <v>0</v>
      </c>
      <c r="Y912" s="115">
        <v>0</v>
      </c>
      <c r="Z912" s="115">
        <v>0</v>
      </c>
      <c r="AA912" s="115">
        <v>24674</v>
      </c>
      <c r="AB912" s="115">
        <v>0</v>
      </c>
      <c r="AC912" s="114" t="s">
        <v>207</v>
      </c>
    </row>
    <row r="913" spans="1:29" x14ac:dyDescent="0.25">
      <c r="A913" s="242" t="s">
        <v>2445</v>
      </c>
      <c r="B913" s="242" t="s">
        <v>2440</v>
      </c>
      <c r="C913" s="242" t="s">
        <v>217</v>
      </c>
      <c r="D913" s="242" t="s">
        <v>1254</v>
      </c>
      <c r="E913" s="243">
        <v>42979</v>
      </c>
      <c r="F913" s="243">
        <v>43343</v>
      </c>
      <c r="G913" s="242">
        <v>2018</v>
      </c>
      <c r="H913" s="116">
        <v>40057</v>
      </c>
      <c r="I913" s="117" t="s">
        <v>207</v>
      </c>
      <c r="J913" s="244">
        <v>43732</v>
      </c>
      <c r="K913" s="250" t="s">
        <v>215</v>
      </c>
      <c r="L913" s="244">
        <v>44173</v>
      </c>
      <c r="M913" s="243">
        <v>43343</v>
      </c>
      <c r="N913" s="242" t="s">
        <v>2439</v>
      </c>
      <c r="O913" s="242" t="s">
        <v>2438</v>
      </c>
      <c r="P913" s="242" t="s">
        <v>220</v>
      </c>
      <c r="Q913" s="242" t="s">
        <v>211</v>
      </c>
      <c r="R913" s="242" t="s">
        <v>210</v>
      </c>
      <c r="S913" s="119" t="s">
        <v>209</v>
      </c>
      <c r="T913" s="118" t="s">
        <v>2437</v>
      </c>
      <c r="U913" s="117" t="s">
        <v>207</v>
      </c>
      <c r="V913" s="115">
        <v>0</v>
      </c>
      <c r="W913" s="115">
        <v>0</v>
      </c>
      <c r="X913" s="115">
        <v>0</v>
      </c>
      <c r="Y913" s="115">
        <v>0</v>
      </c>
      <c r="Z913" s="115">
        <v>40057</v>
      </c>
      <c r="AA913" s="115">
        <v>0</v>
      </c>
      <c r="AB913" s="115">
        <v>0</v>
      </c>
      <c r="AC913" s="114" t="s">
        <v>207</v>
      </c>
    </row>
    <row r="914" spans="1:29" ht="31.5" x14ac:dyDescent="0.25">
      <c r="A914" s="242" t="s">
        <v>4449</v>
      </c>
      <c r="B914" s="242" t="s">
        <v>4442</v>
      </c>
      <c r="C914" s="242" t="s">
        <v>217</v>
      </c>
      <c r="D914" s="242" t="s">
        <v>1254</v>
      </c>
      <c r="E914" s="243">
        <v>43191</v>
      </c>
      <c r="F914" s="243">
        <v>43555</v>
      </c>
      <c r="G914" s="242">
        <v>2019</v>
      </c>
      <c r="H914" s="116">
        <v>30811</v>
      </c>
      <c r="I914" s="117" t="s">
        <v>207</v>
      </c>
      <c r="J914" s="244">
        <v>43718</v>
      </c>
      <c r="K914" s="245" t="s">
        <v>215</v>
      </c>
      <c r="L914" s="244">
        <v>44551</v>
      </c>
      <c r="M914" s="244">
        <v>43555</v>
      </c>
      <c r="N914" s="242" t="s">
        <v>4441</v>
      </c>
      <c r="O914" s="242" t="s">
        <v>4444</v>
      </c>
      <c r="P914" s="242" t="s">
        <v>220</v>
      </c>
      <c r="Q914" s="242" t="s">
        <v>332</v>
      </c>
      <c r="R914" s="242" t="s">
        <v>247</v>
      </c>
      <c r="S914" s="119" t="s">
        <v>209</v>
      </c>
      <c r="T914" s="118" t="s">
        <v>4439</v>
      </c>
      <c r="U914" s="117" t="s">
        <v>207</v>
      </c>
      <c r="V914" s="115">
        <v>0</v>
      </c>
      <c r="W914" s="115">
        <v>0</v>
      </c>
      <c r="X914" s="115">
        <v>0</v>
      </c>
      <c r="Y914" s="115">
        <v>0</v>
      </c>
      <c r="Z914" s="115">
        <v>4497</v>
      </c>
      <c r="AA914" s="115">
        <v>324</v>
      </c>
      <c r="AB914" s="115">
        <v>23168</v>
      </c>
      <c r="AC914" s="114" t="s">
        <v>4448</v>
      </c>
    </row>
    <row r="915" spans="1:29" x14ac:dyDescent="0.25">
      <c r="A915" s="242" t="s">
        <v>3714</v>
      </c>
      <c r="B915" s="242" t="s">
        <v>3710</v>
      </c>
      <c r="C915" s="242" t="s">
        <v>217</v>
      </c>
      <c r="D915" s="242" t="s">
        <v>1254</v>
      </c>
      <c r="E915" s="243">
        <v>43070</v>
      </c>
      <c r="F915" s="243">
        <v>43434</v>
      </c>
      <c r="G915" s="242">
        <v>2018</v>
      </c>
      <c r="H915" s="116">
        <v>6257</v>
      </c>
      <c r="I915" s="117" t="s">
        <v>207</v>
      </c>
      <c r="J915" s="244">
        <v>43718</v>
      </c>
      <c r="K915" s="245" t="s">
        <v>215</v>
      </c>
      <c r="L915" s="244">
        <v>43963</v>
      </c>
      <c r="M915" s="244">
        <v>43434</v>
      </c>
      <c r="N915" s="242" t="s">
        <v>473</v>
      </c>
      <c r="O915" s="242" t="s">
        <v>473</v>
      </c>
      <c r="P915" s="242" t="s">
        <v>220</v>
      </c>
      <c r="Q915" s="242" t="s">
        <v>279</v>
      </c>
      <c r="R915" s="242" t="s">
        <v>247</v>
      </c>
      <c r="S915" s="119" t="s">
        <v>209</v>
      </c>
      <c r="T915" s="118" t="s">
        <v>3709</v>
      </c>
      <c r="U915" s="117" t="s">
        <v>207</v>
      </c>
      <c r="V915" s="115">
        <v>0</v>
      </c>
      <c r="W915" s="115">
        <v>0</v>
      </c>
      <c r="X915" s="115">
        <v>0</v>
      </c>
      <c r="Y915" s="115">
        <v>0</v>
      </c>
      <c r="Z915" s="115">
        <v>0</v>
      </c>
      <c r="AA915" s="115">
        <v>0</v>
      </c>
      <c r="AB915" s="115">
        <v>6257</v>
      </c>
      <c r="AC915" s="114" t="s">
        <v>207</v>
      </c>
    </row>
    <row r="916" spans="1:29" x14ac:dyDescent="0.25">
      <c r="A916" s="242" t="s">
        <v>2780</v>
      </c>
      <c r="B916" s="242" t="s">
        <v>2775</v>
      </c>
      <c r="C916" s="242" t="s">
        <v>229</v>
      </c>
      <c r="D916" s="242" t="s">
        <v>1254</v>
      </c>
      <c r="E916" s="243">
        <v>42959</v>
      </c>
      <c r="F916" s="243">
        <v>43323</v>
      </c>
      <c r="G916" s="242">
        <v>2018</v>
      </c>
      <c r="H916" s="116">
        <v>110542</v>
      </c>
      <c r="I916" s="116">
        <v>21269</v>
      </c>
      <c r="J916" s="244">
        <v>43718</v>
      </c>
      <c r="K916" s="245" t="s">
        <v>221</v>
      </c>
      <c r="L916" s="246" t="s">
        <v>207</v>
      </c>
      <c r="M916" s="243">
        <v>43323</v>
      </c>
      <c r="N916" s="242" t="s">
        <v>2774</v>
      </c>
      <c r="O916" s="242" t="s">
        <v>2773</v>
      </c>
      <c r="P916" s="242" t="s">
        <v>255</v>
      </c>
      <c r="Q916" s="242" t="s">
        <v>279</v>
      </c>
      <c r="R916" s="242" t="s">
        <v>247</v>
      </c>
      <c r="S916" s="119" t="s">
        <v>209</v>
      </c>
      <c r="T916" s="118" t="s">
        <v>2772</v>
      </c>
      <c r="U916" s="115">
        <v>0</v>
      </c>
      <c r="V916" s="115">
        <v>0</v>
      </c>
      <c r="W916" s="115">
        <v>0</v>
      </c>
      <c r="X916" s="115">
        <v>0</v>
      </c>
      <c r="Y916" s="115">
        <v>0</v>
      </c>
      <c r="Z916" s="115">
        <v>9273</v>
      </c>
      <c r="AA916" s="115">
        <v>0</v>
      </c>
      <c r="AB916" s="115">
        <v>80000</v>
      </c>
      <c r="AC916" s="114" t="s">
        <v>207</v>
      </c>
    </row>
    <row r="917" spans="1:29" x14ac:dyDescent="0.25">
      <c r="A917" s="242" t="s">
        <v>2271</v>
      </c>
      <c r="B917" s="242" t="s">
        <v>2267</v>
      </c>
      <c r="C917" s="242" t="s">
        <v>217</v>
      </c>
      <c r="D917" s="242" t="s">
        <v>1254</v>
      </c>
      <c r="E917" s="243">
        <v>43407</v>
      </c>
      <c r="F917" s="243">
        <v>43616</v>
      </c>
      <c r="G917" s="242">
        <v>2019</v>
      </c>
      <c r="H917" s="116">
        <v>6955</v>
      </c>
      <c r="I917" s="117" t="s">
        <v>207</v>
      </c>
      <c r="J917" s="244">
        <v>43718</v>
      </c>
      <c r="K917" s="245" t="s">
        <v>215</v>
      </c>
      <c r="L917" s="244">
        <v>44523</v>
      </c>
      <c r="M917" s="243">
        <v>43616</v>
      </c>
      <c r="N917" s="242" t="s">
        <v>2266</v>
      </c>
      <c r="O917" s="242" t="s">
        <v>2265</v>
      </c>
      <c r="P917" s="242" t="s">
        <v>220</v>
      </c>
      <c r="Q917" s="242" t="s">
        <v>279</v>
      </c>
      <c r="R917" s="242" t="s">
        <v>247</v>
      </c>
      <c r="S917" s="119" t="s">
        <v>209</v>
      </c>
      <c r="T917" s="118" t="s">
        <v>2264</v>
      </c>
      <c r="U917" s="117" t="s">
        <v>207</v>
      </c>
      <c r="V917" s="115">
        <v>0</v>
      </c>
      <c r="W917" s="115">
        <v>0</v>
      </c>
      <c r="X917" s="115">
        <v>0</v>
      </c>
      <c r="Y917" s="115">
        <v>0</v>
      </c>
      <c r="Z917" s="115">
        <v>0</v>
      </c>
      <c r="AA917" s="115">
        <v>0</v>
      </c>
      <c r="AB917" s="115">
        <v>6955</v>
      </c>
      <c r="AC917" s="114" t="s">
        <v>207</v>
      </c>
    </row>
    <row r="918" spans="1:29" x14ac:dyDescent="0.25">
      <c r="A918" s="242" t="s">
        <v>2212</v>
      </c>
      <c r="B918" s="242" t="s">
        <v>2208</v>
      </c>
      <c r="C918" s="242" t="s">
        <v>229</v>
      </c>
      <c r="D918" s="242" t="s">
        <v>1254</v>
      </c>
      <c r="E918" s="244">
        <v>43208</v>
      </c>
      <c r="F918" s="244">
        <v>43390</v>
      </c>
      <c r="G918" s="242">
        <v>2018</v>
      </c>
      <c r="H918" s="116">
        <v>844499</v>
      </c>
      <c r="I918" s="117">
        <v>148530</v>
      </c>
      <c r="J918" s="244">
        <v>43718</v>
      </c>
      <c r="K918" s="245" t="s">
        <v>215</v>
      </c>
      <c r="L918" s="244">
        <v>44481</v>
      </c>
      <c r="M918" s="244">
        <v>43390</v>
      </c>
      <c r="N918" s="242" t="s">
        <v>2207</v>
      </c>
      <c r="O918" s="242" t="s">
        <v>2206</v>
      </c>
      <c r="P918" s="242" t="s">
        <v>1272</v>
      </c>
      <c r="Q918" s="242" t="s">
        <v>366</v>
      </c>
      <c r="R918" s="242" t="s">
        <v>247</v>
      </c>
      <c r="S918" s="119" t="s">
        <v>209</v>
      </c>
      <c r="T918" s="118" t="s">
        <v>2205</v>
      </c>
      <c r="U918" s="115">
        <v>0</v>
      </c>
      <c r="V918" s="115">
        <v>0</v>
      </c>
      <c r="W918" s="115">
        <v>3200</v>
      </c>
      <c r="X918" s="115">
        <v>0</v>
      </c>
      <c r="Y918" s="115">
        <v>0</v>
      </c>
      <c r="Z918" s="115">
        <v>223541</v>
      </c>
      <c r="AA918" s="115">
        <v>61800</v>
      </c>
      <c r="AB918" s="115">
        <v>380517</v>
      </c>
      <c r="AC918" s="114" t="s">
        <v>2211</v>
      </c>
    </row>
    <row r="919" spans="1:29" x14ac:dyDescent="0.25">
      <c r="A919" s="242" t="s">
        <v>4461</v>
      </c>
      <c r="B919" s="242" t="s">
        <v>4458</v>
      </c>
      <c r="C919" s="242" t="s">
        <v>217</v>
      </c>
      <c r="D919" s="242" t="s">
        <v>1254</v>
      </c>
      <c r="E919" s="243">
        <v>43191</v>
      </c>
      <c r="F919" s="243">
        <v>43555</v>
      </c>
      <c r="G919" s="242">
        <v>2019</v>
      </c>
      <c r="H919" s="116">
        <v>10483</v>
      </c>
      <c r="I919" s="117" t="s">
        <v>207</v>
      </c>
      <c r="J919" s="244">
        <v>43704</v>
      </c>
      <c r="K919" s="245" t="s">
        <v>215</v>
      </c>
      <c r="L919" s="244">
        <v>44481</v>
      </c>
      <c r="M919" s="244">
        <v>43555</v>
      </c>
      <c r="N919" s="242" t="s">
        <v>4457</v>
      </c>
      <c r="O919" s="242" t="s">
        <v>4460</v>
      </c>
      <c r="P919" s="242" t="s">
        <v>220</v>
      </c>
      <c r="Q919" s="242" t="s">
        <v>332</v>
      </c>
      <c r="R919" s="242" t="s">
        <v>247</v>
      </c>
      <c r="S919" s="119" t="s">
        <v>209</v>
      </c>
      <c r="T919" s="118" t="s">
        <v>4455</v>
      </c>
      <c r="U919" s="117" t="s">
        <v>207</v>
      </c>
      <c r="V919" s="115">
        <v>0</v>
      </c>
      <c r="W919" s="115">
        <v>0</v>
      </c>
      <c r="X919" s="115">
        <v>0</v>
      </c>
      <c r="Y919" s="115">
        <v>0</v>
      </c>
      <c r="Z919" s="115">
        <v>0</v>
      </c>
      <c r="AA919" s="115">
        <v>0</v>
      </c>
      <c r="AB919" s="115">
        <v>10483</v>
      </c>
      <c r="AC919" s="114" t="s">
        <v>207</v>
      </c>
    </row>
    <row r="920" spans="1:29" x14ac:dyDescent="0.25">
      <c r="A920" s="242" t="s">
        <v>4351</v>
      </c>
      <c r="B920" s="242" t="s">
        <v>4350</v>
      </c>
      <c r="C920" s="242" t="s">
        <v>217</v>
      </c>
      <c r="D920" s="242" t="s">
        <v>1254</v>
      </c>
      <c r="E920" s="243">
        <v>43009</v>
      </c>
      <c r="F920" s="243">
        <v>43373</v>
      </c>
      <c r="G920" s="242">
        <v>2018</v>
      </c>
      <c r="H920" s="116">
        <v>33297</v>
      </c>
      <c r="I920" s="117" t="s">
        <v>207</v>
      </c>
      <c r="J920" s="244">
        <v>43704</v>
      </c>
      <c r="K920" s="245" t="s">
        <v>221</v>
      </c>
      <c r="L920" s="246" t="s">
        <v>207</v>
      </c>
      <c r="M920" s="243">
        <v>43373</v>
      </c>
      <c r="N920" s="242" t="s">
        <v>4349</v>
      </c>
      <c r="O920" s="242" t="s">
        <v>1464</v>
      </c>
      <c r="P920" s="242" t="s">
        <v>220</v>
      </c>
      <c r="Q920" s="242" t="s">
        <v>452</v>
      </c>
      <c r="R920" s="242" t="s">
        <v>247</v>
      </c>
      <c r="S920" s="119" t="s">
        <v>209</v>
      </c>
      <c r="T920" s="118" t="s">
        <v>4348</v>
      </c>
      <c r="U920" s="117" t="s">
        <v>207</v>
      </c>
      <c r="V920" s="115">
        <v>0</v>
      </c>
      <c r="W920" s="115">
        <v>0</v>
      </c>
      <c r="X920" s="115">
        <v>0</v>
      </c>
      <c r="Y920" s="115">
        <v>0</v>
      </c>
      <c r="Z920" s="115">
        <v>0</v>
      </c>
      <c r="AA920" s="115">
        <v>0</v>
      </c>
      <c r="AB920" s="115">
        <v>33297</v>
      </c>
      <c r="AC920" s="114" t="s">
        <v>207</v>
      </c>
    </row>
    <row r="921" spans="1:29" x14ac:dyDescent="0.25">
      <c r="A921" s="242" t="s">
        <v>3900</v>
      </c>
      <c r="B921" s="242" t="s">
        <v>3895</v>
      </c>
      <c r="C921" s="242" t="s">
        <v>258</v>
      </c>
      <c r="D921" s="242" t="s">
        <v>1254</v>
      </c>
      <c r="E921" s="243">
        <v>43101</v>
      </c>
      <c r="F921" s="243">
        <v>43465</v>
      </c>
      <c r="G921" s="242">
        <v>2018</v>
      </c>
      <c r="H921" s="116">
        <v>225935</v>
      </c>
      <c r="I921" s="117" t="s">
        <v>207</v>
      </c>
      <c r="J921" s="244">
        <v>43704</v>
      </c>
      <c r="K921" s="245" t="s">
        <v>215</v>
      </c>
      <c r="L921" s="244">
        <v>44131</v>
      </c>
      <c r="M921" s="244">
        <v>43465</v>
      </c>
      <c r="N921" s="242" t="s">
        <v>3894</v>
      </c>
      <c r="O921" s="242" t="s">
        <v>1565</v>
      </c>
      <c r="P921" s="242" t="s">
        <v>212</v>
      </c>
      <c r="Q921" s="242" t="s">
        <v>461</v>
      </c>
      <c r="R921" s="242" t="s">
        <v>247</v>
      </c>
      <c r="S921" s="119" t="s">
        <v>209</v>
      </c>
      <c r="T921" s="118" t="s">
        <v>3893</v>
      </c>
      <c r="U921" s="117" t="s">
        <v>207</v>
      </c>
      <c r="V921" s="115">
        <v>0</v>
      </c>
      <c r="W921" s="115">
        <v>0</v>
      </c>
      <c r="X921" s="115">
        <v>0</v>
      </c>
      <c r="Y921" s="115">
        <v>0</v>
      </c>
      <c r="Z921" s="115">
        <v>225935</v>
      </c>
      <c r="AA921" s="115">
        <v>0</v>
      </c>
      <c r="AB921" s="115">
        <v>0</v>
      </c>
      <c r="AC921" s="114" t="s">
        <v>207</v>
      </c>
    </row>
    <row r="922" spans="1:29" x14ac:dyDescent="0.25">
      <c r="A922" s="242" t="s">
        <v>3842</v>
      </c>
      <c r="B922" s="242" t="s">
        <v>3841</v>
      </c>
      <c r="C922" s="242" t="s">
        <v>217</v>
      </c>
      <c r="D922" s="242" t="s">
        <v>1254</v>
      </c>
      <c r="E922" s="243">
        <v>43009</v>
      </c>
      <c r="F922" s="243">
        <v>43373</v>
      </c>
      <c r="G922" s="242">
        <v>2018</v>
      </c>
      <c r="H922" s="116">
        <v>5277</v>
      </c>
      <c r="I922" s="117" t="s">
        <v>207</v>
      </c>
      <c r="J922" s="244">
        <v>43704</v>
      </c>
      <c r="K922" s="245" t="s">
        <v>221</v>
      </c>
      <c r="L922" s="246" t="s">
        <v>207</v>
      </c>
      <c r="M922" s="244">
        <v>43373</v>
      </c>
      <c r="N922" s="242" t="s">
        <v>3840</v>
      </c>
      <c r="O922" s="242" t="s">
        <v>563</v>
      </c>
      <c r="P922" s="242" t="s">
        <v>220</v>
      </c>
      <c r="Q922" s="242" t="s">
        <v>332</v>
      </c>
      <c r="R922" s="242" t="s">
        <v>247</v>
      </c>
      <c r="S922" s="119" t="s">
        <v>209</v>
      </c>
      <c r="T922" s="118" t="s">
        <v>3839</v>
      </c>
      <c r="U922" s="117" t="s">
        <v>207</v>
      </c>
      <c r="V922" s="115">
        <v>0</v>
      </c>
      <c r="W922" s="115">
        <v>0</v>
      </c>
      <c r="X922" s="115">
        <v>0</v>
      </c>
      <c r="Y922" s="115">
        <v>0</v>
      </c>
      <c r="Z922" s="115">
        <v>0</v>
      </c>
      <c r="AA922" s="115">
        <v>0</v>
      </c>
      <c r="AB922" s="115">
        <v>5277</v>
      </c>
      <c r="AC922" s="114" t="s">
        <v>207</v>
      </c>
    </row>
    <row r="923" spans="1:29" x14ac:dyDescent="0.25">
      <c r="A923" s="242" t="s">
        <v>3019</v>
      </c>
      <c r="B923" s="242" t="s">
        <v>3009</v>
      </c>
      <c r="C923" s="242" t="s">
        <v>229</v>
      </c>
      <c r="D923" s="242" t="s">
        <v>1254</v>
      </c>
      <c r="E923" s="243">
        <v>42948</v>
      </c>
      <c r="F923" s="243">
        <v>43312</v>
      </c>
      <c r="G923" s="242">
        <v>2018</v>
      </c>
      <c r="H923" s="116">
        <v>119483</v>
      </c>
      <c r="I923" s="116">
        <v>21677</v>
      </c>
      <c r="J923" s="244">
        <v>43704</v>
      </c>
      <c r="K923" s="245" t="s">
        <v>215</v>
      </c>
      <c r="L923" s="244">
        <v>44817</v>
      </c>
      <c r="M923" s="243">
        <v>43312</v>
      </c>
      <c r="N923" s="242" t="s">
        <v>3008</v>
      </c>
      <c r="O923" s="242" t="s">
        <v>1406</v>
      </c>
      <c r="P923" s="242" t="s">
        <v>1272</v>
      </c>
      <c r="Q923" s="242" t="s">
        <v>1893</v>
      </c>
      <c r="R923" s="242" t="s">
        <v>210</v>
      </c>
      <c r="S923" s="119" t="s">
        <v>209</v>
      </c>
      <c r="T923" s="118" t="s">
        <v>3007</v>
      </c>
      <c r="U923" s="115">
        <v>0</v>
      </c>
      <c r="V923" s="115">
        <v>0</v>
      </c>
      <c r="W923" s="115">
        <v>0</v>
      </c>
      <c r="X923" s="115">
        <v>0</v>
      </c>
      <c r="Y923" s="115">
        <v>0</v>
      </c>
      <c r="Z923" s="115">
        <v>0</v>
      </c>
      <c r="AA923" s="115">
        <v>97806</v>
      </c>
      <c r="AB923" s="115">
        <v>0</v>
      </c>
      <c r="AC923" s="114" t="s">
        <v>207</v>
      </c>
    </row>
    <row r="924" spans="1:29" x14ac:dyDescent="0.25">
      <c r="A924" s="242" t="s">
        <v>2879</v>
      </c>
      <c r="B924" s="242" t="s">
        <v>2872</v>
      </c>
      <c r="C924" s="242" t="s">
        <v>229</v>
      </c>
      <c r="D924" s="242" t="s">
        <v>1254</v>
      </c>
      <c r="E924" s="243">
        <v>42552</v>
      </c>
      <c r="F924" s="243">
        <v>42916</v>
      </c>
      <c r="G924" s="242">
        <v>2017</v>
      </c>
      <c r="H924" s="116">
        <v>48418</v>
      </c>
      <c r="I924" s="116">
        <v>8522</v>
      </c>
      <c r="J924" s="244">
        <v>43704</v>
      </c>
      <c r="K924" s="245" t="s">
        <v>215</v>
      </c>
      <c r="L924" s="244">
        <v>44068</v>
      </c>
      <c r="M924" s="243">
        <v>42916</v>
      </c>
      <c r="N924" s="242" t="s">
        <v>2871</v>
      </c>
      <c r="O924" s="242" t="s">
        <v>2870</v>
      </c>
      <c r="P924" s="242" t="s">
        <v>255</v>
      </c>
      <c r="Q924" s="242" t="s">
        <v>211</v>
      </c>
      <c r="R924" s="242" t="s">
        <v>210</v>
      </c>
      <c r="S924" s="119" t="s">
        <v>209</v>
      </c>
      <c r="T924" s="118" t="s">
        <v>2869</v>
      </c>
      <c r="U924" s="115">
        <v>0</v>
      </c>
      <c r="V924" s="115">
        <v>0</v>
      </c>
      <c r="W924" s="115">
        <v>0</v>
      </c>
      <c r="X924" s="115">
        <v>0</v>
      </c>
      <c r="Y924" s="115">
        <v>0</v>
      </c>
      <c r="Z924" s="115">
        <v>0</v>
      </c>
      <c r="AA924" s="115">
        <v>39896</v>
      </c>
      <c r="AB924" s="115">
        <v>0</v>
      </c>
      <c r="AC924" s="114" t="s">
        <v>207</v>
      </c>
    </row>
    <row r="925" spans="1:29" x14ac:dyDescent="0.25">
      <c r="A925" s="242" t="s">
        <v>2878</v>
      </c>
      <c r="B925" s="242" t="s">
        <v>2872</v>
      </c>
      <c r="C925" s="242" t="s">
        <v>229</v>
      </c>
      <c r="D925" s="242" t="s">
        <v>1254</v>
      </c>
      <c r="E925" s="243">
        <v>42917</v>
      </c>
      <c r="F925" s="243">
        <v>43281</v>
      </c>
      <c r="G925" s="242">
        <v>2018</v>
      </c>
      <c r="H925" s="116">
        <v>50064</v>
      </c>
      <c r="I925" s="116">
        <v>8811</v>
      </c>
      <c r="J925" s="244">
        <v>43704</v>
      </c>
      <c r="K925" s="245" t="s">
        <v>215</v>
      </c>
      <c r="L925" s="244">
        <v>44068</v>
      </c>
      <c r="M925" s="243">
        <v>43281</v>
      </c>
      <c r="N925" s="242" t="s">
        <v>2871</v>
      </c>
      <c r="O925" s="242" t="s">
        <v>2870</v>
      </c>
      <c r="P925" s="242" t="s">
        <v>255</v>
      </c>
      <c r="Q925" s="242" t="s">
        <v>211</v>
      </c>
      <c r="R925" s="242" t="s">
        <v>210</v>
      </c>
      <c r="S925" s="119" t="s">
        <v>209</v>
      </c>
      <c r="T925" s="118" t="s">
        <v>2869</v>
      </c>
      <c r="U925" s="115">
        <v>0</v>
      </c>
      <c r="V925" s="115">
        <v>0</v>
      </c>
      <c r="W925" s="115">
        <v>0</v>
      </c>
      <c r="X925" s="115">
        <v>0</v>
      </c>
      <c r="Y925" s="115">
        <v>0</v>
      </c>
      <c r="Z925" s="115">
        <v>0</v>
      </c>
      <c r="AA925" s="115">
        <v>41253</v>
      </c>
      <c r="AB925" s="115">
        <v>0</v>
      </c>
      <c r="AC925" s="114" t="s">
        <v>207</v>
      </c>
    </row>
    <row r="926" spans="1:29" x14ac:dyDescent="0.25">
      <c r="A926" s="242" t="s">
        <v>3980</v>
      </c>
      <c r="B926" s="242" t="s">
        <v>3977</v>
      </c>
      <c r="C926" s="242" t="s">
        <v>229</v>
      </c>
      <c r="D926" s="242" t="s">
        <v>1254</v>
      </c>
      <c r="E926" s="243">
        <v>42005</v>
      </c>
      <c r="F926" s="243">
        <v>42735</v>
      </c>
      <c r="G926" s="242">
        <v>2016</v>
      </c>
      <c r="H926" s="116">
        <v>548363</v>
      </c>
      <c r="I926" s="116">
        <v>86837</v>
      </c>
      <c r="J926" s="244">
        <v>43690</v>
      </c>
      <c r="K926" s="245" t="s">
        <v>215</v>
      </c>
      <c r="L926" s="244">
        <v>43900</v>
      </c>
      <c r="M926" s="243">
        <v>42735</v>
      </c>
      <c r="N926" s="242" t="s">
        <v>3976</v>
      </c>
      <c r="O926" s="242" t="s">
        <v>677</v>
      </c>
      <c r="P926" s="242" t="s">
        <v>1272</v>
      </c>
      <c r="Q926" s="242" t="s">
        <v>211</v>
      </c>
      <c r="R926" s="242" t="s">
        <v>210</v>
      </c>
      <c r="S926" s="119" t="s">
        <v>209</v>
      </c>
      <c r="T926" s="118" t="s">
        <v>3975</v>
      </c>
      <c r="U926" s="115">
        <v>0</v>
      </c>
      <c r="V926" s="115">
        <v>0</v>
      </c>
      <c r="W926" s="115">
        <v>0</v>
      </c>
      <c r="X926" s="115">
        <v>0</v>
      </c>
      <c r="Y926" s="115">
        <v>0</v>
      </c>
      <c r="Z926" s="115">
        <v>0</v>
      </c>
      <c r="AA926" s="115">
        <v>461526</v>
      </c>
      <c r="AB926" s="115">
        <v>0</v>
      </c>
      <c r="AC926" s="114" t="s">
        <v>207</v>
      </c>
    </row>
    <row r="927" spans="1:29" x14ac:dyDescent="0.25">
      <c r="A927" s="242" t="s">
        <v>3686</v>
      </c>
      <c r="B927" s="242" t="s">
        <v>3682</v>
      </c>
      <c r="C927" s="242" t="s">
        <v>217</v>
      </c>
      <c r="D927" s="242" t="s">
        <v>1254</v>
      </c>
      <c r="E927" s="243">
        <v>43069</v>
      </c>
      <c r="F927" s="243">
        <v>43433</v>
      </c>
      <c r="G927" s="242">
        <v>2018</v>
      </c>
      <c r="H927" s="116">
        <v>16178</v>
      </c>
      <c r="I927" s="117" t="s">
        <v>207</v>
      </c>
      <c r="J927" s="244">
        <v>43690</v>
      </c>
      <c r="K927" s="245" t="s">
        <v>215</v>
      </c>
      <c r="L927" s="244">
        <v>43963</v>
      </c>
      <c r="M927" s="244">
        <v>43433</v>
      </c>
      <c r="N927" s="242" t="s">
        <v>487</v>
      </c>
      <c r="O927" s="242" t="s">
        <v>3681</v>
      </c>
      <c r="P927" s="242" t="s">
        <v>220</v>
      </c>
      <c r="Q927" s="242" t="s">
        <v>279</v>
      </c>
      <c r="R927" s="242" t="s">
        <v>247</v>
      </c>
      <c r="S927" s="119" t="s">
        <v>209</v>
      </c>
      <c r="T927" s="118" t="s">
        <v>3680</v>
      </c>
      <c r="U927" s="117" t="s">
        <v>207</v>
      </c>
      <c r="V927" s="115">
        <v>0</v>
      </c>
      <c r="W927" s="115">
        <v>0</v>
      </c>
      <c r="X927" s="115">
        <v>0</v>
      </c>
      <c r="Y927" s="115">
        <v>0</v>
      </c>
      <c r="Z927" s="115">
        <v>16178</v>
      </c>
      <c r="AA927" s="115">
        <v>0</v>
      </c>
      <c r="AB927" s="115">
        <v>0</v>
      </c>
      <c r="AC927" s="114" t="s">
        <v>207</v>
      </c>
    </row>
    <row r="928" spans="1:29" x14ac:dyDescent="0.25">
      <c r="A928" s="242" t="s">
        <v>3474</v>
      </c>
      <c r="B928" s="242" t="s">
        <v>3469</v>
      </c>
      <c r="C928" s="242" t="s">
        <v>217</v>
      </c>
      <c r="D928" s="242" t="s">
        <v>1254</v>
      </c>
      <c r="E928" s="244">
        <v>42795</v>
      </c>
      <c r="F928" s="244">
        <v>43159</v>
      </c>
      <c r="G928" s="242">
        <v>2018</v>
      </c>
      <c r="H928" s="116">
        <v>67489</v>
      </c>
      <c r="I928" s="117" t="s">
        <v>207</v>
      </c>
      <c r="J928" s="244">
        <v>43690</v>
      </c>
      <c r="K928" s="245" t="s">
        <v>215</v>
      </c>
      <c r="L928" s="244">
        <v>43942</v>
      </c>
      <c r="M928" s="244">
        <v>43159</v>
      </c>
      <c r="N928" s="242" t="s">
        <v>3468</v>
      </c>
      <c r="O928" s="242" t="s">
        <v>3471</v>
      </c>
      <c r="P928" s="242" t="s">
        <v>325</v>
      </c>
      <c r="Q928" s="242" t="s">
        <v>1893</v>
      </c>
      <c r="R928" s="242" t="s">
        <v>247</v>
      </c>
      <c r="S928" s="119" t="s">
        <v>209</v>
      </c>
      <c r="T928" s="118" t="s">
        <v>3466</v>
      </c>
      <c r="U928" s="117" t="s">
        <v>207</v>
      </c>
      <c r="V928" s="115">
        <v>0</v>
      </c>
      <c r="W928" s="115">
        <v>120</v>
      </c>
      <c r="X928" s="115">
        <v>0</v>
      </c>
      <c r="Y928" s="115">
        <v>0</v>
      </c>
      <c r="Z928" s="115">
        <v>60538</v>
      </c>
      <c r="AA928" s="115">
        <v>6585</v>
      </c>
      <c r="AB928" s="115">
        <v>0</v>
      </c>
      <c r="AC928" s="114" t="s">
        <v>3473</v>
      </c>
    </row>
    <row r="929" spans="1:29" x14ac:dyDescent="0.25">
      <c r="A929" s="242" t="s">
        <v>3295</v>
      </c>
      <c r="B929" s="242" t="s">
        <v>3285</v>
      </c>
      <c r="C929" s="242" t="s">
        <v>229</v>
      </c>
      <c r="D929" s="242" t="s">
        <v>1254</v>
      </c>
      <c r="E929" s="244">
        <v>42818</v>
      </c>
      <c r="F929" s="244">
        <v>43182</v>
      </c>
      <c r="G929" s="242">
        <v>2018</v>
      </c>
      <c r="H929" s="116">
        <v>137698</v>
      </c>
      <c r="I929" s="116">
        <v>26494</v>
      </c>
      <c r="J929" s="244">
        <v>43690</v>
      </c>
      <c r="K929" s="245" t="s">
        <v>215</v>
      </c>
      <c r="L929" s="244">
        <v>45055</v>
      </c>
      <c r="M929" s="244">
        <v>43182</v>
      </c>
      <c r="N929" s="242" t="s">
        <v>3294</v>
      </c>
      <c r="O929" s="242" t="s">
        <v>3277</v>
      </c>
      <c r="P929" s="242" t="s">
        <v>255</v>
      </c>
      <c r="Q929" s="242" t="s">
        <v>416</v>
      </c>
      <c r="R929" s="242" t="s">
        <v>247</v>
      </c>
      <c r="S929" s="119" t="s">
        <v>209</v>
      </c>
      <c r="T929" s="118" t="s">
        <v>3283</v>
      </c>
      <c r="U929" s="115">
        <v>0</v>
      </c>
      <c r="V929" s="115">
        <v>0</v>
      </c>
      <c r="W929" s="115">
        <v>0</v>
      </c>
      <c r="X929" s="115">
        <v>0</v>
      </c>
      <c r="Y929" s="115">
        <v>0</v>
      </c>
      <c r="Z929" s="115">
        <v>10357</v>
      </c>
      <c r="AA929" s="115">
        <v>0</v>
      </c>
      <c r="AB929" s="115">
        <v>100847</v>
      </c>
      <c r="AC929" s="114" t="s">
        <v>207</v>
      </c>
    </row>
    <row r="930" spans="1:29" x14ac:dyDescent="0.25">
      <c r="A930" s="242" t="s">
        <v>3229</v>
      </c>
      <c r="B930" s="242" t="s">
        <v>3222</v>
      </c>
      <c r="C930" s="242" t="s">
        <v>229</v>
      </c>
      <c r="D930" s="242" t="s">
        <v>1254</v>
      </c>
      <c r="E930" s="244">
        <v>42673</v>
      </c>
      <c r="F930" s="244">
        <v>43037</v>
      </c>
      <c r="G930" s="242">
        <v>2017</v>
      </c>
      <c r="H930" s="116">
        <v>21113</v>
      </c>
      <c r="I930" s="116">
        <v>2351</v>
      </c>
      <c r="J930" s="244">
        <v>43690</v>
      </c>
      <c r="K930" s="245" t="s">
        <v>221</v>
      </c>
      <c r="L930" s="246" t="s">
        <v>207</v>
      </c>
      <c r="M930" s="244">
        <v>43037</v>
      </c>
      <c r="N930" s="242" t="s">
        <v>3221</v>
      </c>
      <c r="O930" s="242" t="s">
        <v>3220</v>
      </c>
      <c r="P930" s="242" t="s">
        <v>1272</v>
      </c>
      <c r="Q930" s="242" t="s">
        <v>391</v>
      </c>
      <c r="R930" s="242" t="s">
        <v>247</v>
      </c>
      <c r="S930" s="119" t="s">
        <v>209</v>
      </c>
      <c r="T930" s="118" t="s">
        <v>3219</v>
      </c>
      <c r="U930" s="115">
        <v>0</v>
      </c>
      <c r="V930" s="115">
        <v>0</v>
      </c>
      <c r="W930" s="115">
        <v>0</v>
      </c>
      <c r="X930" s="115">
        <v>0</v>
      </c>
      <c r="Y930" s="115">
        <v>0</v>
      </c>
      <c r="Z930" s="115">
        <v>18762</v>
      </c>
      <c r="AA930" s="115">
        <v>0</v>
      </c>
      <c r="AB930" s="115">
        <v>0</v>
      </c>
      <c r="AC930" s="114" t="s">
        <v>207</v>
      </c>
    </row>
    <row r="931" spans="1:29" x14ac:dyDescent="0.25">
      <c r="A931" s="242" t="s">
        <v>3228</v>
      </c>
      <c r="B931" s="242" t="s">
        <v>3222</v>
      </c>
      <c r="C931" s="242" t="s">
        <v>229</v>
      </c>
      <c r="D931" s="242" t="s">
        <v>1254</v>
      </c>
      <c r="E931" s="244">
        <v>43038</v>
      </c>
      <c r="F931" s="244">
        <v>43402</v>
      </c>
      <c r="G931" s="242">
        <v>2018</v>
      </c>
      <c r="H931" s="116">
        <v>11908</v>
      </c>
      <c r="I931" s="116">
        <v>1326</v>
      </c>
      <c r="J931" s="244">
        <v>43690</v>
      </c>
      <c r="K931" s="245" t="s">
        <v>221</v>
      </c>
      <c r="L931" s="246" t="s">
        <v>207</v>
      </c>
      <c r="M931" s="244">
        <v>43402</v>
      </c>
      <c r="N931" s="242" t="s">
        <v>3221</v>
      </c>
      <c r="O931" s="242" t="s">
        <v>3220</v>
      </c>
      <c r="P931" s="242" t="s">
        <v>1272</v>
      </c>
      <c r="Q931" s="242" t="s">
        <v>391</v>
      </c>
      <c r="R931" s="242" t="s">
        <v>247</v>
      </c>
      <c r="S931" s="119" t="s">
        <v>209</v>
      </c>
      <c r="T931" s="118" t="s">
        <v>3219</v>
      </c>
      <c r="U931" s="115">
        <v>0</v>
      </c>
      <c r="V931" s="115">
        <v>0</v>
      </c>
      <c r="W931" s="115">
        <v>0</v>
      </c>
      <c r="X931" s="115">
        <v>0</v>
      </c>
      <c r="Y931" s="115">
        <v>0</v>
      </c>
      <c r="Z931" s="115">
        <v>10582</v>
      </c>
      <c r="AA931" s="115">
        <v>0</v>
      </c>
      <c r="AB931" s="115">
        <v>0</v>
      </c>
      <c r="AC931" s="114" t="s">
        <v>207</v>
      </c>
    </row>
    <row r="932" spans="1:29" x14ac:dyDescent="0.25">
      <c r="A932" s="242" t="s">
        <v>2909</v>
      </c>
      <c r="B932" s="242" t="s">
        <v>2901</v>
      </c>
      <c r="C932" s="242" t="s">
        <v>217</v>
      </c>
      <c r="D932" s="242" t="s">
        <v>1254</v>
      </c>
      <c r="E932" s="243">
        <v>43070</v>
      </c>
      <c r="F932" s="243">
        <v>43434</v>
      </c>
      <c r="G932" s="242">
        <v>2018</v>
      </c>
      <c r="H932" s="116">
        <v>15347</v>
      </c>
      <c r="I932" s="117" t="s">
        <v>207</v>
      </c>
      <c r="J932" s="244">
        <v>43690</v>
      </c>
      <c r="K932" s="245" t="s">
        <v>215</v>
      </c>
      <c r="L932" s="244">
        <v>44005</v>
      </c>
      <c r="M932" s="244">
        <v>43434</v>
      </c>
      <c r="N932" s="242" t="s">
        <v>2900</v>
      </c>
      <c r="O932" s="242" t="s">
        <v>2904</v>
      </c>
      <c r="P932" s="242" t="s">
        <v>1610</v>
      </c>
      <c r="Q932" s="242" t="s">
        <v>1141</v>
      </c>
      <c r="R932" s="242" t="s">
        <v>247</v>
      </c>
      <c r="S932" s="119" t="s">
        <v>209</v>
      </c>
      <c r="T932" s="118" t="s">
        <v>2898</v>
      </c>
      <c r="U932" s="117" t="s">
        <v>207</v>
      </c>
      <c r="V932" s="115">
        <v>0</v>
      </c>
      <c r="W932" s="115">
        <v>0</v>
      </c>
      <c r="X932" s="115">
        <v>0</v>
      </c>
      <c r="Y932" s="115">
        <v>0</v>
      </c>
      <c r="Z932" s="115">
        <v>15347</v>
      </c>
      <c r="AA932" s="115">
        <v>0</v>
      </c>
      <c r="AB932" s="115">
        <v>0</v>
      </c>
      <c r="AC932" s="114" t="s">
        <v>207</v>
      </c>
    </row>
    <row r="933" spans="1:29" x14ac:dyDescent="0.25">
      <c r="A933" s="242" t="s">
        <v>2597</v>
      </c>
      <c r="B933" s="242" t="s">
        <v>2591</v>
      </c>
      <c r="C933" s="242" t="s">
        <v>229</v>
      </c>
      <c r="D933" s="242" t="s">
        <v>1254</v>
      </c>
      <c r="E933" s="244">
        <v>42954</v>
      </c>
      <c r="F933" s="244">
        <v>43318</v>
      </c>
      <c r="G933" s="242">
        <v>2018</v>
      </c>
      <c r="H933" s="116">
        <v>1925589</v>
      </c>
      <c r="I933" s="117">
        <v>338712</v>
      </c>
      <c r="J933" s="244">
        <v>43690</v>
      </c>
      <c r="K933" s="245" t="s">
        <v>215</v>
      </c>
      <c r="L933" s="244">
        <v>43963</v>
      </c>
      <c r="M933" s="244">
        <v>43318</v>
      </c>
      <c r="N933" s="242" t="s">
        <v>2590</v>
      </c>
      <c r="O933" s="242" t="s">
        <v>2589</v>
      </c>
      <c r="P933" s="242" t="s">
        <v>1272</v>
      </c>
      <c r="Q933" s="242" t="s">
        <v>461</v>
      </c>
      <c r="R933" s="242" t="s">
        <v>247</v>
      </c>
      <c r="S933" s="119" t="s">
        <v>209</v>
      </c>
      <c r="T933" s="118" t="s">
        <v>2588</v>
      </c>
      <c r="U933" s="115">
        <v>0</v>
      </c>
      <c r="V933" s="115">
        <v>0</v>
      </c>
      <c r="W933" s="115">
        <v>0</v>
      </c>
      <c r="X933" s="115">
        <v>0</v>
      </c>
      <c r="Y933" s="115">
        <v>18867</v>
      </c>
      <c r="Z933" s="115">
        <v>1454255</v>
      </c>
      <c r="AA933" s="115">
        <v>0</v>
      </c>
      <c r="AB933" s="115">
        <v>113755</v>
      </c>
      <c r="AC933" s="114" t="s">
        <v>2596</v>
      </c>
    </row>
    <row r="934" spans="1:29" x14ac:dyDescent="0.25">
      <c r="A934" s="242" t="s">
        <v>2430</v>
      </c>
      <c r="B934" s="242" t="s">
        <v>2423</v>
      </c>
      <c r="C934" s="242" t="s">
        <v>258</v>
      </c>
      <c r="D934" s="242" t="s">
        <v>1254</v>
      </c>
      <c r="E934" s="243">
        <v>43132</v>
      </c>
      <c r="F934" s="243">
        <v>43496</v>
      </c>
      <c r="G934" s="242">
        <v>2019</v>
      </c>
      <c r="H934" s="116">
        <v>114279</v>
      </c>
      <c r="I934" s="117" t="s">
        <v>207</v>
      </c>
      <c r="J934" s="244">
        <v>43690</v>
      </c>
      <c r="K934" s="245" t="s">
        <v>215</v>
      </c>
      <c r="L934" s="244">
        <v>44082</v>
      </c>
      <c r="M934" s="243">
        <v>43496</v>
      </c>
      <c r="N934" s="242" t="s">
        <v>2422</v>
      </c>
      <c r="O934" s="242" t="s">
        <v>2421</v>
      </c>
      <c r="P934" s="242" t="s">
        <v>1503</v>
      </c>
      <c r="Q934" s="242" t="s">
        <v>266</v>
      </c>
      <c r="R934" s="242" t="s">
        <v>247</v>
      </c>
      <c r="S934" s="119" t="s">
        <v>209</v>
      </c>
      <c r="T934" s="118" t="s">
        <v>2420</v>
      </c>
      <c r="U934" s="117" t="s">
        <v>207</v>
      </c>
      <c r="V934" s="115">
        <v>0</v>
      </c>
      <c r="W934" s="115">
        <v>0</v>
      </c>
      <c r="X934" s="115">
        <v>0</v>
      </c>
      <c r="Y934" s="115">
        <v>0</v>
      </c>
      <c r="Z934" s="115">
        <v>40383</v>
      </c>
      <c r="AA934" s="115">
        <v>5823</v>
      </c>
      <c r="AB934" s="115">
        <v>3345</v>
      </c>
      <c r="AC934" s="114" t="s">
        <v>207</v>
      </c>
    </row>
    <row r="935" spans="1:29" x14ac:dyDescent="0.25">
      <c r="A935" s="242" t="s">
        <v>2204</v>
      </c>
      <c r="B935" s="242" t="s">
        <v>2201</v>
      </c>
      <c r="C935" s="242" t="s">
        <v>258</v>
      </c>
      <c r="D935" s="242" t="s">
        <v>1254</v>
      </c>
      <c r="E935" s="244">
        <v>42864</v>
      </c>
      <c r="F935" s="244">
        <v>43527</v>
      </c>
      <c r="G935" s="242">
        <v>2019</v>
      </c>
      <c r="H935" s="116">
        <v>23060</v>
      </c>
      <c r="I935" s="117" t="s">
        <v>207</v>
      </c>
      <c r="J935" s="244">
        <v>43690</v>
      </c>
      <c r="K935" s="245" t="s">
        <v>215</v>
      </c>
      <c r="L935" s="244">
        <v>44096</v>
      </c>
      <c r="M935" s="244">
        <v>43527</v>
      </c>
      <c r="N935" s="242" t="s">
        <v>2200</v>
      </c>
      <c r="O935" s="242" t="s">
        <v>1583</v>
      </c>
      <c r="P935" s="242" t="s">
        <v>280</v>
      </c>
      <c r="Q935" s="242" t="s">
        <v>461</v>
      </c>
      <c r="R935" s="242" t="s">
        <v>247</v>
      </c>
      <c r="S935" s="119" t="s">
        <v>209</v>
      </c>
      <c r="T935" s="118" t="s">
        <v>2199</v>
      </c>
      <c r="U935" s="117" t="s">
        <v>207</v>
      </c>
      <c r="V935" s="115">
        <v>0</v>
      </c>
      <c r="W935" s="115">
        <v>0</v>
      </c>
      <c r="X935" s="115">
        <v>0</v>
      </c>
      <c r="Y935" s="115">
        <v>0</v>
      </c>
      <c r="Z935" s="115">
        <v>0</v>
      </c>
      <c r="AA935" s="115">
        <v>23060</v>
      </c>
      <c r="AB935" s="115">
        <v>0</v>
      </c>
      <c r="AC935" s="114" t="s">
        <v>207</v>
      </c>
    </row>
    <row r="936" spans="1:29" x14ac:dyDescent="0.25">
      <c r="A936" s="242" t="s">
        <v>2109</v>
      </c>
      <c r="B936" s="242" t="s">
        <v>2108</v>
      </c>
      <c r="C936" s="242" t="s">
        <v>503</v>
      </c>
      <c r="D936" s="242" t="s">
        <v>1254</v>
      </c>
      <c r="E936" s="244">
        <v>43511</v>
      </c>
      <c r="F936" s="244">
        <v>43555</v>
      </c>
      <c r="G936" s="242">
        <v>2019</v>
      </c>
      <c r="H936" s="116">
        <v>88307</v>
      </c>
      <c r="I936" s="117" t="s">
        <v>207</v>
      </c>
      <c r="J936" s="244">
        <v>43690</v>
      </c>
      <c r="K936" s="245" t="s">
        <v>215</v>
      </c>
      <c r="L936" s="246">
        <v>44187</v>
      </c>
      <c r="M936" s="244">
        <v>43555</v>
      </c>
      <c r="N936" s="242" t="s">
        <v>2107</v>
      </c>
      <c r="O936" s="242" t="s">
        <v>613</v>
      </c>
      <c r="P936" s="242" t="s">
        <v>267</v>
      </c>
      <c r="Q936" s="242" t="s">
        <v>500</v>
      </c>
      <c r="R936" s="242" t="s">
        <v>210</v>
      </c>
      <c r="S936" s="119" t="s">
        <v>209</v>
      </c>
      <c r="T936" s="118" t="s">
        <v>2106</v>
      </c>
      <c r="U936" s="117" t="s">
        <v>207</v>
      </c>
      <c r="V936" s="115">
        <v>0</v>
      </c>
      <c r="W936" s="115">
        <v>0</v>
      </c>
      <c r="X936" s="115">
        <v>0</v>
      </c>
      <c r="Y936" s="115">
        <v>0</v>
      </c>
      <c r="Z936" s="115">
        <v>39529</v>
      </c>
      <c r="AA936" s="115">
        <v>37411</v>
      </c>
      <c r="AB936" s="115">
        <v>11367</v>
      </c>
      <c r="AC936" s="114" t="s">
        <v>207</v>
      </c>
    </row>
    <row r="937" spans="1:29" x14ac:dyDescent="0.25">
      <c r="A937" s="242" t="s">
        <v>2049</v>
      </c>
      <c r="B937" s="242" t="s">
        <v>2048</v>
      </c>
      <c r="C937" s="242" t="s">
        <v>503</v>
      </c>
      <c r="D937" s="242" t="s">
        <v>1254</v>
      </c>
      <c r="E937" s="244">
        <v>43619</v>
      </c>
      <c r="F937" s="244">
        <v>43621</v>
      </c>
      <c r="G937" s="242">
        <v>2019</v>
      </c>
      <c r="H937" s="116">
        <v>83226</v>
      </c>
      <c r="I937" s="117" t="s">
        <v>207</v>
      </c>
      <c r="J937" s="244">
        <v>43690</v>
      </c>
      <c r="K937" s="245" t="s">
        <v>215</v>
      </c>
      <c r="L937" s="246">
        <v>44369</v>
      </c>
      <c r="M937" s="244">
        <v>43621</v>
      </c>
      <c r="N937" s="242" t="s">
        <v>2047</v>
      </c>
      <c r="O937" s="242" t="s">
        <v>1578</v>
      </c>
      <c r="P937" s="242" t="s">
        <v>212</v>
      </c>
      <c r="Q937" s="242" t="s">
        <v>500</v>
      </c>
      <c r="R937" s="242" t="s">
        <v>210</v>
      </c>
      <c r="S937" s="119" t="s">
        <v>209</v>
      </c>
      <c r="T937" s="118" t="s">
        <v>2046</v>
      </c>
      <c r="U937" s="117" t="s">
        <v>207</v>
      </c>
      <c r="V937" s="115">
        <v>0</v>
      </c>
      <c r="W937" s="115">
        <v>0</v>
      </c>
      <c r="X937" s="115">
        <v>0</v>
      </c>
      <c r="Y937" s="115">
        <v>0</v>
      </c>
      <c r="Z937" s="115">
        <v>0</v>
      </c>
      <c r="AA937" s="115">
        <v>50000</v>
      </c>
      <c r="AB937" s="115">
        <v>33226</v>
      </c>
      <c r="AC937" s="114" t="s">
        <v>207</v>
      </c>
    </row>
    <row r="938" spans="1:29" x14ac:dyDescent="0.25">
      <c r="A938" s="242" t="s">
        <v>1393</v>
      </c>
      <c r="B938" s="242" t="s">
        <v>1392</v>
      </c>
      <c r="C938" s="242" t="s">
        <v>503</v>
      </c>
      <c r="D938" s="242" t="s">
        <v>1254</v>
      </c>
      <c r="E938" s="243">
        <v>43606</v>
      </c>
      <c r="F938" s="243">
        <v>43607</v>
      </c>
      <c r="G938" s="242">
        <v>2019</v>
      </c>
      <c r="H938" s="116">
        <v>73462</v>
      </c>
      <c r="I938" s="117" t="s">
        <v>207</v>
      </c>
      <c r="J938" s="244">
        <v>43690</v>
      </c>
      <c r="K938" s="245" t="s">
        <v>221</v>
      </c>
      <c r="L938" s="246" t="s">
        <v>207</v>
      </c>
      <c r="M938" s="243">
        <v>43607</v>
      </c>
      <c r="N938" s="242" t="s">
        <v>1391</v>
      </c>
      <c r="O938" s="242" t="s">
        <v>1386</v>
      </c>
      <c r="P938" s="242" t="s">
        <v>267</v>
      </c>
      <c r="Q938" s="242" t="s">
        <v>500</v>
      </c>
      <c r="R938" s="242" t="s">
        <v>247</v>
      </c>
      <c r="S938" s="119" t="s">
        <v>209</v>
      </c>
      <c r="T938" s="118" t="s">
        <v>1390</v>
      </c>
      <c r="U938" s="117" t="s">
        <v>207</v>
      </c>
      <c r="V938" s="115">
        <v>0</v>
      </c>
      <c r="W938" s="115">
        <v>0</v>
      </c>
      <c r="X938" s="115">
        <v>0</v>
      </c>
      <c r="Y938" s="115">
        <v>0</v>
      </c>
      <c r="Z938" s="115">
        <v>73462</v>
      </c>
      <c r="AA938" s="115">
        <v>0</v>
      </c>
      <c r="AB938" s="115">
        <v>0</v>
      </c>
      <c r="AC938" s="114" t="s">
        <v>207</v>
      </c>
    </row>
    <row r="939" spans="1:29" x14ac:dyDescent="0.25">
      <c r="A939" s="242" t="s">
        <v>4242</v>
      </c>
      <c r="B939" s="242" t="s">
        <v>4239</v>
      </c>
      <c r="C939" s="242" t="s">
        <v>229</v>
      </c>
      <c r="D939" s="242" t="s">
        <v>1254</v>
      </c>
      <c r="E939" s="243">
        <v>42552</v>
      </c>
      <c r="F939" s="243">
        <v>42916</v>
      </c>
      <c r="G939" s="242">
        <v>2017</v>
      </c>
      <c r="H939" s="116">
        <v>84192</v>
      </c>
      <c r="I939" s="116">
        <v>15702</v>
      </c>
      <c r="J939" s="244">
        <v>43669</v>
      </c>
      <c r="K939" s="245" t="s">
        <v>221</v>
      </c>
      <c r="L939" s="246" t="s">
        <v>207</v>
      </c>
      <c r="M939" s="243">
        <v>42916</v>
      </c>
      <c r="N939" s="242" t="s">
        <v>4238</v>
      </c>
      <c r="O939" s="242" t="s">
        <v>4237</v>
      </c>
      <c r="P939" s="242" t="s">
        <v>212</v>
      </c>
      <c r="Q939" s="242" t="s">
        <v>332</v>
      </c>
      <c r="R939" s="242" t="s">
        <v>247</v>
      </c>
      <c r="S939" s="119" t="s">
        <v>209</v>
      </c>
      <c r="T939" s="118" t="s">
        <v>4236</v>
      </c>
      <c r="U939" s="115">
        <v>0</v>
      </c>
      <c r="V939" s="115">
        <v>0</v>
      </c>
      <c r="W939" s="115">
        <v>0</v>
      </c>
      <c r="X939" s="115">
        <v>0</v>
      </c>
      <c r="Y939" s="115">
        <v>0</v>
      </c>
      <c r="Z939" s="115">
        <v>23606</v>
      </c>
      <c r="AA939" s="115">
        <v>0</v>
      </c>
      <c r="AB939" s="115">
        <v>44884</v>
      </c>
      <c r="AC939" s="114" t="s">
        <v>207</v>
      </c>
    </row>
    <row r="940" spans="1:29" x14ac:dyDescent="0.25">
      <c r="A940" s="248" t="s">
        <v>4241</v>
      </c>
      <c r="B940" s="248" t="s">
        <v>4239</v>
      </c>
      <c r="C940" s="248" t="s">
        <v>229</v>
      </c>
      <c r="D940" s="248" t="s">
        <v>1254</v>
      </c>
      <c r="E940" s="249">
        <v>42917</v>
      </c>
      <c r="F940" s="249">
        <v>43281</v>
      </c>
      <c r="G940" s="248">
        <v>2018</v>
      </c>
      <c r="H940" s="132">
        <v>26157</v>
      </c>
      <c r="I940" s="132">
        <v>4879</v>
      </c>
      <c r="J940" s="247">
        <v>43669</v>
      </c>
      <c r="K940" s="250" t="s">
        <v>221</v>
      </c>
      <c r="L940" s="251" t="s">
        <v>207</v>
      </c>
      <c r="M940" s="249">
        <v>43281</v>
      </c>
      <c r="N940" s="242" t="s">
        <v>4238</v>
      </c>
      <c r="O940" s="248" t="s">
        <v>4237</v>
      </c>
      <c r="P940" s="248" t="s">
        <v>212</v>
      </c>
      <c r="Q940" s="248" t="s">
        <v>332</v>
      </c>
      <c r="R940" s="242" t="s">
        <v>247</v>
      </c>
      <c r="S940" s="119" t="s">
        <v>209</v>
      </c>
      <c r="T940" s="118" t="s">
        <v>4236</v>
      </c>
      <c r="U940" s="115">
        <v>0</v>
      </c>
      <c r="V940" s="115">
        <v>0</v>
      </c>
      <c r="W940" s="130">
        <v>0</v>
      </c>
      <c r="X940" s="130">
        <v>0</v>
      </c>
      <c r="Y940" s="130">
        <v>0</v>
      </c>
      <c r="Z940" s="115">
        <v>21278</v>
      </c>
      <c r="AA940" s="115">
        <v>0</v>
      </c>
      <c r="AB940" s="115">
        <v>0</v>
      </c>
      <c r="AC940" s="129" t="s">
        <v>207</v>
      </c>
    </row>
    <row r="941" spans="1:29" x14ac:dyDescent="0.25">
      <c r="A941" s="242" t="s">
        <v>3860</v>
      </c>
      <c r="B941" s="242" t="s">
        <v>3857</v>
      </c>
      <c r="C941" s="242" t="s">
        <v>217</v>
      </c>
      <c r="D941" s="242" t="s">
        <v>1254</v>
      </c>
      <c r="E941" s="243">
        <v>43101</v>
      </c>
      <c r="F941" s="243">
        <v>43465</v>
      </c>
      <c r="G941" s="242">
        <v>2018</v>
      </c>
      <c r="H941" s="116">
        <v>53275</v>
      </c>
      <c r="I941" s="117" t="s">
        <v>207</v>
      </c>
      <c r="J941" s="244">
        <v>43669</v>
      </c>
      <c r="K941" s="245" t="s">
        <v>215</v>
      </c>
      <c r="L941" s="244">
        <v>44117</v>
      </c>
      <c r="M941" s="243">
        <v>43465</v>
      </c>
      <c r="N941" s="242" t="s">
        <v>3856</v>
      </c>
      <c r="O941" s="242" t="s">
        <v>3855</v>
      </c>
      <c r="P941" s="242" t="s">
        <v>1610</v>
      </c>
      <c r="Q941" s="242" t="s">
        <v>452</v>
      </c>
      <c r="R941" s="242" t="s">
        <v>247</v>
      </c>
      <c r="S941" s="119" t="s">
        <v>209</v>
      </c>
      <c r="T941" s="118" t="s">
        <v>3854</v>
      </c>
      <c r="U941" s="117" t="s">
        <v>207</v>
      </c>
      <c r="V941" s="115">
        <v>0</v>
      </c>
      <c r="W941" s="115">
        <v>0</v>
      </c>
      <c r="X941" s="115">
        <v>0</v>
      </c>
      <c r="Y941" s="115">
        <v>0</v>
      </c>
      <c r="Z941" s="115">
        <v>46017</v>
      </c>
      <c r="AA941" s="115">
        <v>0</v>
      </c>
      <c r="AB941" s="115">
        <v>7258</v>
      </c>
      <c r="AC941" s="114" t="s">
        <v>207</v>
      </c>
    </row>
    <row r="942" spans="1:29" x14ac:dyDescent="0.25">
      <c r="A942" s="242" t="s">
        <v>3850</v>
      </c>
      <c r="B942" s="242" t="s">
        <v>3848</v>
      </c>
      <c r="C942" s="242" t="s">
        <v>217</v>
      </c>
      <c r="D942" s="242" t="s">
        <v>1254</v>
      </c>
      <c r="E942" s="243">
        <v>43091</v>
      </c>
      <c r="F942" s="243">
        <v>43455</v>
      </c>
      <c r="G942" s="242">
        <v>2018</v>
      </c>
      <c r="H942" s="116">
        <v>57195</v>
      </c>
      <c r="I942" s="117" t="s">
        <v>207</v>
      </c>
      <c r="J942" s="244">
        <v>43669</v>
      </c>
      <c r="K942" s="245" t="s">
        <v>215</v>
      </c>
      <c r="L942" s="244">
        <v>44005</v>
      </c>
      <c r="M942" s="244">
        <v>43455</v>
      </c>
      <c r="N942" s="242" t="s">
        <v>766</v>
      </c>
      <c r="O942" s="242" t="s">
        <v>3847</v>
      </c>
      <c r="P942" s="242" t="s">
        <v>1610</v>
      </c>
      <c r="Q942" s="242" t="s">
        <v>452</v>
      </c>
      <c r="R942" s="242" t="s">
        <v>247</v>
      </c>
      <c r="S942" s="119" t="s">
        <v>209</v>
      </c>
      <c r="T942" s="118" t="s">
        <v>3846</v>
      </c>
      <c r="U942" s="117" t="s">
        <v>207</v>
      </c>
      <c r="V942" s="115">
        <v>0</v>
      </c>
      <c r="W942" s="115">
        <v>0</v>
      </c>
      <c r="X942" s="115">
        <v>0</v>
      </c>
      <c r="Y942" s="115">
        <v>0</v>
      </c>
      <c r="Z942" s="115">
        <v>8515</v>
      </c>
      <c r="AA942" s="115">
        <v>0</v>
      </c>
      <c r="AB942" s="115">
        <v>48680</v>
      </c>
      <c r="AC942" s="114" t="s">
        <v>207</v>
      </c>
    </row>
    <row r="943" spans="1:29" x14ac:dyDescent="0.25">
      <c r="A943" s="242" t="s">
        <v>3326</v>
      </c>
      <c r="B943" s="242" t="s">
        <v>3321</v>
      </c>
      <c r="C943" s="242" t="s">
        <v>229</v>
      </c>
      <c r="D943" s="242" t="s">
        <v>1254</v>
      </c>
      <c r="E943" s="243">
        <v>42199</v>
      </c>
      <c r="F943" s="243">
        <v>42916</v>
      </c>
      <c r="G943" s="242">
        <v>2017</v>
      </c>
      <c r="H943" s="116">
        <v>375885</v>
      </c>
      <c r="I943" s="117">
        <v>72170</v>
      </c>
      <c r="J943" s="244">
        <v>43669</v>
      </c>
      <c r="K943" s="245" t="s">
        <v>215</v>
      </c>
      <c r="L943" s="244">
        <v>44628</v>
      </c>
      <c r="M943" s="243">
        <v>42916</v>
      </c>
      <c r="N943" s="242" t="s">
        <v>3320</v>
      </c>
      <c r="O943" s="242" t="s">
        <v>3319</v>
      </c>
      <c r="P943" s="242" t="s">
        <v>255</v>
      </c>
      <c r="Q943" s="242" t="s">
        <v>1770</v>
      </c>
      <c r="R943" s="242" t="s">
        <v>247</v>
      </c>
      <c r="S943" s="119" t="s">
        <v>209</v>
      </c>
      <c r="T943" s="118" t="s">
        <v>3318</v>
      </c>
      <c r="U943" s="115">
        <v>0</v>
      </c>
      <c r="V943" s="115">
        <v>0</v>
      </c>
      <c r="W943" s="115">
        <v>0</v>
      </c>
      <c r="X943" s="115">
        <v>0</v>
      </c>
      <c r="Y943" s="115">
        <v>0</v>
      </c>
      <c r="Z943" s="115">
        <v>288529</v>
      </c>
      <c r="AA943" s="115">
        <v>15186</v>
      </c>
      <c r="AB943" s="115">
        <v>0</v>
      </c>
      <c r="AC943" s="114" t="s">
        <v>207</v>
      </c>
    </row>
    <row r="944" spans="1:29" x14ac:dyDescent="0.25">
      <c r="A944" s="242" t="s">
        <v>2942</v>
      </c>
      <c r="B944" s="242" t="s">
        <v>2941</v>
      </c>
      <c r="C944" s="242" t="s">
        <v>217</v>
      </c>
      <c r="D944" s="242" t="s">
        <v>1254</v>
      </c>
      <c r="E944" s="243">
        <v>43040</v>
      </c>
      <c r="F944" s="243">
        <v>43404</v>
      </c>
      <c r="G944" s="242">
        <v>2018</v>
      </c>
      <c r="H944" s="116">
        <v>21275</v>
      </c>
      <c r="I944" s="117" t="s">
        <v>207</v>
      </c>
      <c r="J944" s="244">
        <v>43669</v>
      </c>
      <c r="K944" s="245" t="s">
        <v>221</v>
      </c>
      <c r="L944" s="246" t="s">
        <v>207</v>
      </c>
      <c r="M944" s="244">
        <v>43404</v>
      </c>
      <c r="N944" s="242" t="s">
        <v>2940</v>
      </c>
      <c r="O944" s="242" t="s">
        <v>2939</v>
      </c>
      <c r="P944" s="242" t="s">
        <v>325</v>
      </c>
      <c r="Q944" s="242" t="s">
        <v>211</v>
      </c>
      <c r="R944" s="242" t="s">
        <v>210</v>
      </c>
      <c r="S944" s="119" t="s">
        <v>209</v>
      </c>
      <c r="T944" s="118" t="s">
        <v>2938</v>
      </c>
      <c r="U944" s="117" t="s">
        <v>207</v>
      </c>
      <c r="V944" s="115">
        <v>0</v>
      </c>
      <c r="W944" s="115">
        <v>0</v>
      </c>
      <c r="X944" s="115">
        <v>0</v>
      </c>
      <c r="Y944" s="115">
        <v>0</v>
      </c>
      <c r="Z944" s="115">
        <v>0</v>
      </c>
      <c r="AA944" s="115">
        <v>4819</v>
      </c>
      <c r="AB944" s="115">
        <v>16456</v>
      </c>
      <c r="AC944" s="114" t="s">
        <v>207</v>
      </c>
    </row>
    <row r="945" spans="1:29" ht="31.5" customHeight="1" x14ac:dyDescent="0.25">
      <c r="A945" s="242" t="s">
        <v>2742</v>
      </c>
      <c r="B945" s="242" t="s">
        <v>2736</v>
      </c>
      <c r="C945" s="242" t="s">
        <v>229</v>
      </c>
      <c r="D945" s="242" t="s">
        <v>1254</v>
      </c>
      <c r="E945" s="243">
        <v>42887</v>
      </c>
      <c r="F945" s="243">
        <v>43251</v>
      </c>
      <c r="G945" s="242">
        <v>2018</v>
      </c>
      <c r="H945" s="116">
        <v>21020</v>
      </c>
      <c r="I945" s="116">
        <v>4044</v>
      </c>
      <c r="J945" s="244">
        <v>43669</v>
      </c>
      <c r="K945" s="245" t="s">
        <v>221</v>
      </c>
      <c r="L945" s="246" t="s">
        <v>207</v>
      </c>
      <c r="M945" s="243">
        <v>43251</v>
      </c>
      <c r="N945" s="242" t="s">
        <v>2735</v>
      </c>
      <c r="O945" s="242" t="s">
        <v>2734</v>
      </c>
      <c r="P945" s="242" t="s">
        <v>1272</v>
      </c>
      <c r="Q945" s="242" t="s">
        <v>332</v>
      </c>
      <c r="R945" s="242" t="s">
        <v>247</v>
      </c>
      <c r="S945" s="119" t="s">
        <v>209</v>
      </c>
      <c r="T945" s="118" t="s">
        <v>2733</v>
      </c>
      <c r="U945" s="115">
        <v>0</v>
      </c>
      <c r="V945" s="115">
        <v>0</v>
      </c>
      <c r="W945" s="115">
        <v>0</v>
      </c>
      <c r="X945" s="115">
        <v>0</v>
      </c>
      <c r="Y945" s="115">
        <v>0</v>
      </c>
      <c r="Z945" s="115">
        <v>0</v>
      </c>
      <c r="AA945" s="115">
        <v>0</v>
      </c>
      <c r="AB945" s="115">
        <v>16976</v>
      </c>
      <c r="AC945" s="114" t="s">
        <v>207</v>
      </c>
    </row>
    <row r="946" spans="1:29" x14ac:dyDescent="0.25">
      <c r="A946" s="242" t="s">
        <v>2086</v>
      </c>
      <c r="B946" s="242" t="s">
        <v>2085</v>
      </c>
      <c r="C946" s="242" t="s">
        <v>503</v>
      </c>
      <c r="D946" s="242" t="s">
        <v>1254</v>
      </c>
      <c r="E946" s="243">
        <v>43531</v>
      </c>
      <c r="F946" s="243">
        <v>43577</v>
      </c>
      <c r="G946" s="242">
        <v>2019</v>
      </c>
      <c r="H946" s="116">
        <v>44551</v>
      </c>
      <c r="I946" s="117" t="s">
        <v>207</v>
      </c>
      <c r="J946" s="244">
        <v>43669</v>
      </c>
      <c r="K946" s="245" t="s">
        <v>221</v>
      </c>
      <c r="L946" s="246" t="s">
        <v>207</v>
      </c>
      <c r="M946" s="243">
        <v>43577</v>
      </c>
      <c r="N946" s="242" t="s">
        <v>2084</v>
      </c>
      <c r="O946" s="242" t="s">
        <v>1386</v>
      </c>
      <c r="P946" s="242" t="s">
        <v>212</v>
      </c>
      <c r="Q946" s="242" t="s">
        <v>500</v>
      </c>
      <c r="R946" s="242" t="s">
        <v>247</v>
      </c>
      <c r="S946" s="119" t="s">
        <v>209</v>
      </c>
      <c r="T946" s="118" t="s">
        <v>2083</v>
      </c>
      <c r="U946" s="117" t="s">
        <v>207</v>
      </c>
      <c r="V946" s="115">
        <v>0</v>
      </c>
      <c r="W946" s="115">
        <v>0</v>
      </c>
      <c r="X946" s="115">
        <v>0</v>
      </c>
      <c r="Y946" s="115">
        <v>0</v>
      </c>
      <c r="Z946" s="115">
        <v>0</v>
      </c>
      <c r="AA946" s="115">
        <v>0</v>
      </c>
      <c r="AB946" s="115">
        <v>44551</v>
      </c>
      <c r="AC946" s="114" t="s">
        <v>207</v>
      </c>
    </row>
    <row r="947" spans="1:29" x14ac:dyDescent="0.25">
      <c r="A947" s="242" t="s">
        <v>2069</v>
      </c>
      <c r="B947" s="242" t="s">
        <v>2068</v>
      </c>
      <c r="C947" s="242" t="s">
        <v>503</v>
      </c>
      <c r="D947" s="242" t="s">
        <v>1254</v>
      </c>
      <c r="E947" s="243">
        <v>43556</v>
      </c>
      <c r="F947" s="243">
        <v>43557</v>
      </c>
      <c r="G947" s="242">
        <v>2019</v>
      </c>
      <c r="H947" s="116">
        <v>83594</v>
      </c>
      <c r="I947" s="117" t="s">
        <v>207</v>
      </c>
      <c r="J947" s="244">
        <v>43669</v>
      </c>
      <c r="K947" s="245" t="s">
        <v>215</v>
      </c>
      <c r="L947" s="246">
        <v>44341</v>
      </c>
      <c r="M947" s="243">
        <v>43557</v>
      </c>
      <c r="N947" s="242" t="s">
        <v>2067</v>
      </c>
      <c r="O947" s="242" t="s">
        <v>1578</v>
      </c>
      <c r="P947" s="242" t="s">
        <v>212</v>
      </c>
      <c r="Q947" s="242" t="s">
        <v>500</v>
      </c>
      <c r="R947" s="242" t="s">
        <v>210</v>
      </c>
      <c r="S947" s="119" t="s">
        <v>209</v>
      </c>
      <c r="T947" s="118" t="s">
        <v>2066</v>
      </c>
      <c r="U947" s="117" t="s">
        <v>207</v>
      </c>
      <c r="V947" s="115">
        <v>0</v>
      </c>
      <c r="W947" s="115">
        <v>0</v>
      </c>
      <c r="X947" s="115">
        <v>0</v>
      </c>
      <c r="Y947" s="115">
        <v>0</v>
      </c>
      <c r="Z947" s="115">
        <v>362</v>
      </c>
      <c r="AA947" s="115">
        <v>0</v>
      </c>
      <c r="AB947" s="115">
        <v>33232</v>
      </c>
      <c r="AC947" s="114" t="s">
        <v>207</v>
      </c>
    </row>
    <row r="948" spans="1:29" x14ac:dyDescent="0.25">
      <c r="A948" s="242" t="s">
        <v>2053</v>
      </c>
      <c r="B948" s="242" t="s">
        <v>2052</v>
      </c>
      <c r="C948" s="242" t="s">
        <v>503</v>
      </c>
      <c r="D948" s="242" t="s">
        <v>1254</v>
      </c>
      <c r="E948" s="243">
        <v>43594</v>
      </c>
      <c r="F948" s="243">
        <v>43597</v>
      </c>
      <c r="G948" s="242">
        <v>2019</v>
      </c>
      <c r="H948" s="116">
        <v>101230</v>
      </c>
      <c r="I948" s="117" t="s">
        <v>207</v>
      </c>
      <c r="J948" s="244">
        <v>43669</v>
      </c>
      <c r="K948" s="245" t="s">
        <v>215</v>
      </c>
      <c r="L948" s="246">
        <v>44355</v>
      </c>
      <c r="M948" s="243">
        <v>43597</v>
      </c>
      <c r="N948" s="242" t="s">
        <v>2051</v>
      </c>
      <c r="O948" s="242" t="s">
        <v>1578</v>
      </c>
      <c r="P948" s="242" t="s">
        <v>212</v>
      </c>
      <c r="Q948" s="242" t="s">
        <v>500</v>
      </c>
      <c r="R948" s="242" t="s">
        <v>210</v>
      </c>
      <c r="S948" s="119" t="s">
        <v>209</v>
      </c>
      <c r="T948" s="118" t="s">
        <v>2050</v>
      </c>
      <c r="U948" s="117" t="s">
        <v>207</v>
      </c>
      <c r="V948" s="115">
        <v>0</v>
      </c>
      <c r="W948" s="115">
        <v>0</v>
      </c>
      <c r="X948" s="115">
        <v>0</v>
      </c>
      <c r="Y948" s="115">
        <v>0</v>
      </c>
      <c r="Z948" s="115">
        <v>0</v>
      </c>
      <c r="AA948" s="115">
        <v>30000</v>
      </c>
      <c r="AB948" s="115">
        <v>0</v>
      </c>
      <c r="AC948" s="114" t="s">
        <v>207</v>
      </c>
    </row>
    <row r="949" spans="1:29" x14ac:dyDescent="0.25">
      <c r="A949" s="242" t="s">
        <v>1458</v>
      </c>
      <c r="B949" s="242" t="s">
        <v>1457</v>
      </c>
      <c r="C949" s="242" t="s">
        <v>503</v>
      </c>
      <c r="D949" s="242" t="s">
        <v>1254</v>
      </c>
      <c r="E949" s="243">
        <v>43456</v>
      </c>
      <c r="F949" s="243">
        <v>43458</v>
      </c>
      <c r="G949" s="242">
        <v>2018</v>
      </c>
      <c r="H949" s="116">
        <v>56139</v>
      </c>
      <c r="I949" s="117" t="s">
        <v>207</v>
      </c>
      <c r="J949" s="244">
        <v>43669</v>
      </c>
      <c r="K949" s="245" t="s">
        <v>215</v>
      </c>
      <c r="L949" s="246">
        <v>43991</v>
      </c>
      <c r="M949" s="243">
        <v>43458</v>
      </c>
      <c r="N949" s="242" t="s">
        <v>1456</v>
      </c>
      <c r="O949" s="242" t="s">
        <v>281</v>
      </c>
      <c r="P949" s="242" t="s">
        <v>267</v>
      </c>
      <c r="Q949" s="242" t="s">
        <v>500</v>
      </c>
      <c r="R949" s="242" t="s">
        <v>247</v>
      </c>
      <c r="S949" s="119" t="s">
        <v>209</v>
      </c>
      <c r="T949" s="118" t="s">
        <v>1455</v>
      </c>
      <c r="U949" s="117" t="s">
        <v>207</v>
      </c>
      <c r="V949" s="115">
        <v>0</v>
      </c>
      <c r="W949" s="115">
        <v>0</v>
      </c>
      <c r="X949" s="115">
        <v>0</v>
      </c>
      <c r="Y949" s="115">
        <v>0</v>
      </c>
      <c r="Z949" s="115">
        <v>26719</v>
      </c>
      <c r="AA949" s="115">
        <v>0</v>
      </c>
      <c r="AB949" s="115">
        <v>29420</v>
      </c>
      <c r="AC949" s="114" t="s">
        <v>207</v>
      </c>
    </row>
    <row r="950" spans="1:29" x14ac:dyDescent="0.25">
      <c r="A950" s="242" t="s">
        <v>3989</v>
      </c>
      <c r="B950" s="242" t="s">
        <v>3985</v>
      </c>
      <c r="C950" s="242" t="s">
        <v>229</v>
      </c>
      <c r="D950" s="242" t="s">
        <v>1254</v>
      </c>
      <c r="E950" s="243">
        <v>42979</v>
      </c>
      <c r="F950" s="243">
        <v>43343</v>
      </c>
      <c r="G950" s="242">
        <v>2018</v>
      </c>
      <c r="H950" s="116">
        <v>24732</v>
      </c>
      <c r="I950" s="116">
        <v>4759</v>
      </c>
      <c r="J950" s="244">
        <v>43655</v>
      </c>
      <c r="K950" s="245" t="s">
        <v>221</v>
      </c>
      <c r="L950" s="246" t="s">
        <v>207</v>
      </c>
      <c r="M950" s="244">
        <v>43343</v>
      </c>
      <c r="N950" s="242" t="s">
        <v>3984</v>
      </c>
      <c r="O950" s="242" t="s">
        <v>3983</v>
      </c>
      <c r="P950" s="242" t="s">
        <v>255</v>
      </c>
      <c r="Q950" s="242" t="s">
        <v>279</v>
      </c>
      <c r="R950" s="242" t="s">
        <v>247</v>
      </c>
      <c r="S950" s="119" t="s">
        <v>209</v>
      </c>
      <c r="T950" s="118" t="s">
        <v>3982</v>
      </c>
      <c r="U950" s="115">
        <v>0</v>
      </c>
      <c r="V950" s="115">
        <v>0</v>
      </c>
      <c r="W950" s="115">
        <v>0</v>
      </c>
      <c r="X950" s="115">
        <v>0</v>
      </c>
      <c r="Y950" s="115">
        <v>0</v>
      </c>
      <c r="Z950" s="115">
        <v>19973</v>
      </c>
      <c r="AA950" s="115">
        <v>0</v>
      </c>
      <c r="AB950" s="115">
        <v>0</v>
      </c>
      <c r="AC950" s="114" t="s">
        <v>207</v>
      </c>
    </row>
    <row r="951" spans="1:29" x14ac:dyDescent="0.25">
      <c r="A951" s="242" t="s">
        <v>3970</v>
      </c>
      <c r="B951" s="242" t="s">
        <v>3963</v>
      </c>
      <c r="C951" s="242" t="s">
        <v>229</v>
      </c>
      <c r="D951" s="242" t="s">
        <v>1254</v>
      </c>
      <c r="E951" s="243">
        <v>42481</v>
      </c>
      <c r="F951" s="243">
        <v>42663</v>
      </c>
      <c r="G951" s="242">
        <v>2016</v>
      </c>
      <c r="H951" s="116">
        <v>1342730</v>
      </c>
      <c r="I951" s="117">
        <v>243063</v>
      </c>
      <c r="J951" s="244">
        <v>43655</v>
      </c>
      <c r="K951" s="245" t="s">
        <v>221</v>
      </c>
      <c r="L951" s="246" t="s">
        <v>207</v>
      </c>
      <c r="M951" s="243">
        <v>42663</v>
      </c>
      <c r="N951" s="242" t="s">
        <v>3962</v>
      </c>
      <c r="O951" s="242" t="s">
        <v>3961</v>
      </c>
      <c r="P951" s="242" t="s">
        <v>226</v>
      </c>
      <c r="Q951" s="242" t="s">
        <v>855</v>
      </c>
      <c r="R951" s="242" t="s">
        <v>247</v>
      </c>
      <c r="S951" s="119" t="s">
        <v>209</v>
      </c>
      <c r="T951" s="118" t="s">
        <v>3960</v>
      </c>
      <c r="U951" s="115">
        <v>0</v>
      </c>
      <c r="V951" s="115">
        <v>0</v>
      </c>
      <c r="W951" s="115">
        <v>0</v>
      </c>
      <c r="X951" s="115">
        <v>0</v>
      </c>
      <c r="Y951" s="115">
        <v>0</v>
      </c>
      <c r="Z951" s="115">
        <v>574167</v>
      </c>
      <c r="AA951" s="115">
        <v>500</v>
      </c>
      <c r="AB951" s="115">
        <v>525000</v>
      </c>
      <c r="AC951" s="114" t="s">
        <v>207</v>
      </c>
    </row>
    <row r="952" spans="1:29" x14ac:dyDescent="0.25">
      <c r="A952" s="242" t="s">
        <v>2235</v>
      </c>
      <c r="B952" s="242" t="s">
        <v>2229</v>
      </c>
      <c r="C952" s="242" t="s">
        <v>258</v>
      </c>
      <c r="D952" s="242" t="s">
        <v>1254</v>
      </c>
      <c r="E952" s="243">
        <v>43070</v>
      </c>
      <c r="F952" s="243">
        <v>43496</v>
      </c>
      <c r="G952" s="242">
        <v>2019</v>
      </c>
      <c r="H952" s="116">
        <v>36759</v>
      </c>
      <c r="I952" s="117" t="s">
        <v>207</v>
      </c>
      <c r="J952" s="244">
        <v>43655</v>
      </c>
      <c r="K952" s="245" t="s">
        <v>215</v>
      </c>
      <c r="L952" s="246">
        <v>44117</v>
      </c>
      <c r="M952" s="243">
        <v>43496</v>
      </c>
      <c r="N952" s="242" t="s">
        <v>2228</v>
      </c>
      <c r="O952" s="242" t="s">
        <v>2227</v>
      </c>
      <c r="P952" s="242" t="s">
        <v>280</v>
      </c>
      <c r="Q952" s="242" t="s">
        <v>318</v>
      </c>
      <c r="R952" s="242" t="s">
        <v>247</v>
      </c>
      <c r="S952" s="119" t="s">
        <v>209</v>
      </c>
      <c r="T952" s="118" t="s">
        <v>2226</v>
      </c>
      <c r="U952" s="117" t="s">
        <v>207</v>
      </c>
      <c r="V952" s="115">
        <v>0</v>
      </c>
      <c r="W952" s="115">
        <v>0</v>
      </c>
      <c r="X952" s="115">
        <v>0</v>
      </c>
      <c r="Y952" s="115">
        <v>0</v>
      </c>
      <c r="Z952" s="115">
        <v>0</v>
      </c>
      <c r="AA952" s="115">
        <v>0</v>
      </c>
      <c r="AB952" s="115">
        <v>36759</v>
      </c>
      <c r="AC952" s="114" t="s">
        <v>207</v>
      </c>
    </row>
    <row r="953" spans="1:29" x14ac:dyDescent="0.25">
      <c r="A953" s="242" t="s">
        <v>1527</v>
      </c>
      <c r="B953" s="242" t="s">
        <v>1526</v>
      </c>
      <c r="C953" s="242" t="s">
        <v>503</v>
      </c>
      <c r="D953" s="242" t="s">
        <v>1254</v>
      </c>
      <c r="E953" s="243">
        <v>43437</v>
      </c>
      <c r="F953" s="243">
        <v>43440</v>
      </c>
      <c r="G953" s="242">
        <v>2018</v>
      </c>
      <c r="H953" s="116">
        <v>140146</v>
      </c>
      <c r="I953" s="117" t="s">
        <v>207</v>
      </c>
      <c r="J953" s="244">
        <v>43655</v>
      </c>
      <c r="K953" s="245" t="s">
        <v>215</v>
      </c>
      <c r="L953" s="246">
        <v>43872</v>
      </c>
      <c r="M953" s="243">
        <v>43440</v>
      </c>
      <c r="N953" s="242" t="s">
        <v>1525</v>
      </c>
      <c r="O953" s="242" t="s">
        <v>281</v>
      </c>
      <c r="P953" s="242" t="s">
        <v>1524</v>
      </c>
      <c r="Q953" s="242" t="s">
        <v>500</v>
      </c>
      <c r="R953" s="242" t="s">
        <v>210</v>
      </c>
      <c r="S953" s="119" t="s">
        <v>209</v>
      </c>
      <c r="T953" s="118" t="s">
        <v>1523</v>
      </c>
      <c r="U953" s="117" t="s">
        <v>207</v>
      </c>
      <c r="V953" s="115">
        <v>0</v>
      </c>
      <c r="W953" s="115">
        <v>0</v>
      </c>
      <c r="X953" s="115">
        <v>0</v>
      </c>
      <c r="Y953" s="115">
        <v>0</v>
      </c>
      <c r="Z953" s="115">
        <v>68990</v>
      </c>
      <c r="AA953" s="115">
        <v>8825</v>
      </c>
      <c r="AB953" s="115">
        <v>16987</v>
      </c>
      <c r="AC953" s="114" t="s">
        <v>207</v>
      </c>
    </row>
    <row r="954" spans="1:29" x14ac:dyDescent="0.25">
      <c r="A954" s="242" t="s">
        <v>3881</v>
      </c>
      <c r="B954" s="242" t="s">
        <v>3878</v>
      </c>
      <c r="C954" s="242" t="s">
        <v>229</v>
      </c>
      <c r="D954" s="242" t="s">
        <v>1254</v>
      </c>
      <c r="E954" s="243">
        <v>42962</v>
      </c>
      <c r="F954" s="243">
        <v>43326</v>
      </c>
      <c r="G954" s="242">
        <v>2018</v>
      </c>
      <c r="H954" s="116">
        <v>47894</v>
      </c>
      <c r="I954" s="116">
        <v>5048</v>
      </c>
      <c r="J954" s="244">
        <v>43641</v>
      </c>
      <c r="K954" s="245" t="s">
        <v>221</v>
      </c>
      <c r="L954" s="246" t="s">
        <v>207</v>
      </c>
      <c r="M954" s="244">
        <v>43326</v>
      </c>
      <c r="N954" s="242" t="s">
        <v>3877</v>
      </c>
      <c r="O954" s="242" t="s">
        <v>689</v>
      </c>
      <c r="P954" s="242" t="s">
        <v>1910</v>
      </c>
      <c r="Q954" s="242" t="s">
        <v>536</v>
      </c>
      <c r="R954" s="242" t="s">
        <v>247</v>
      </c>
      <c r="S954" s="119" t="s">
        <v>209</v>
      </c>
      <c r="T954" s="118" t="s">
        <v>3876</v>
      </c>
      <c r="U954" s="115">
        <v>0</v>
      </c>
      <c r="V954" s="115">
        <v>0</v>
      </c>
      <c r="W954" s="115">
        <v>0</v>
      </c>
      <c r="X954" s="115">
        <v>0</v>
      </c>
      <c r="Y954" s="115">
        <v>0</v>
      </c>
      <c r="Z954" s="115">
        <v>42846</v>
      </c>
      <c r="AA954" s="115">
        <v>0</v>
      </c>
      <c r="AB954" s="115">
        <v>0</v>
      </c>
      <c r="AC954" s="114" t="s">
        <v>207</v>
      </c>
    </row>
    <row r="955" spans="1:29" x14ac:dyDescent="0.25">
      <c r="A955" s="242" t="s">
        <v>3379</v>
      </c>
      <c r="B955" s="242" t="s">
        <v>3375</v>
      </c>
      <c r="C955" s="242" t="s">
        <v>217</v>
      </c>
      <c r="D955" s="242" t="s">
        <v>1254</v>
      </c>
      <c r="E955" s="243">
        <v>43066</v>
      </c>
      <c r="F955" s="243">
        <v>43430</v>
      </c>
      <c r="G955" s="242">
        <v>2018</v>
      </c>
      <c r="H955" s="116">
        <v>13636</v>
      </c>
      <c r="I955" s="117" t="s">
        <v>207</v>
      </c>
      <c r="J955" s="244">
        <v>43641</v>
      </c>
      <c r="K955" s="245" t="s">
        <v>215</v>
      </c>
      <c r="L955" s="244">
        <v>43977</v>
      </c>
      <c r="M955" s="244">
        <v>43430</v>
      </c>
      <c r="N955" s="242" t="s">
        <v>468</v>
      </c>
      <c r="O955" s="242" t="s">
        <v>3374</v>
      </c>
      <c r="P955" s="242" t="s">
        <v>220</v>
      </c>
      <c r="Q955" s="242" t="s">
        <v>279</v>
      </c>
      <c r="R955" s="242" t="s">
        <v>247</v>
      </c>
      <c r="S955" s="119" t="s">
        <v>209</v>
      </c>
      <c r="T955" s="118" t="s">
        <v>3373</v>
      </c>
      <c r="U955" s="117" t="s">
        <v>207</v>
      </c>
      <c r="V955" s="115">
        <v>0</v>
      </c>
      <c r="W955" s="115">
        <v>0</v>
      </c>
      <c r="X955" s="115">
        <v>0</v>
      </c>
      <c r="Y955" s="115">
        <v>0</v>
      </c>
      <c r="Z955" s="115">
        <v>13636</v>
      </c>
      <c r="AA955" s="115">
        <v>0</v>
      </c>
      <c r="AB955" s="115">
        <v>0</v>
      </c>
      <c r="AC955" s="114" t="s">
        <v>207</v>
      </c>
    </row>
    <row r="956" spans="1:29" x14ac:dyDescent="0.25">
      <c r="A956" s="242" t="s">
        <v>2952</v>
      </c>
      <c r="B956" s="242" t="s">
        <v>2946</v>
      </c>
      <c r="C956" s="242" t="s">
        <v>258</v>
      </c>
      <c r="D956" s="242" t="s">
        <v>1254</v>
      </c>
      <c r="E956" s="243">
        <v>43101</v>
      </c>
      <c r="F956" s="243">
        <v>43465</v>
      </c>
      <c r="G956" s="242">
        <v>2018</v>
      </c>
      <c r="H956" s="116">
        <v>195079</v>
      </c>
      <c r="I956" s="117" t="s">
        <v>207</v>
      </c>
      <c r="J956" s="244">
        <v>43641</v>
      </c>
      <c r="K956" s="245" t="s">
        <v>215</v>
      </c>
      <c r="L956" s="244">
        <v>44005</v>
      </c>
      <c r="M956" s="244">
        <v>43465</v>
      </c>
      <c r="N956" s="242" t="s">
        <v>290</v>
      </c>
      <c r="O956" s="242" t="s">
        <v>289</v>
      </c>
      <c r="P956" s="242" t="s">
        <v>280</v>
      </c>
      <c r="Q956" s="242" t="s">
        <v>288</v>
      </c>
      <c r="R956" s="242" t="s">
        <v>247</v>
      </c>
      <c r="S956" s="119" t="s">
        <v>209</v>
      </c>
      <c r="T956" s="118" t="s">
        <v>2945</v>
      </c>
      <c r="U956" s="117" t="s">
        <v>207</v>
      </c>
      <c r="V956" s="115">
        <v>0</v>
      </c>
      <c r="W956" s="115">
        <v>0</v>
      </c>
      <c r="X956" s="115">
        <v>0</v>
      </c>
      <c r="Y956" s="115">
        <v>0</v>
      </c>
      <c r="Z956" s="115">
        <v>110079</v>
      </c>
      <c r="AA956" s="115">
        <v>0</v>
      </c>
      <c r="AB956" s="115">
        <v>85000</v>
      </c>
      <c r="AC956" s="114" t="s">
        <v>207</v>
      </c>
    </row>
    <row r="957" spans="1:29" x14ac:dyDescent="0.25">
      <c r="A957" s="242" t="s">
        <v>2113</v>
      </c>
      <c r="B957" s="242" t="s">
        <v>2112</v>
      </c>
      <c r="C957" s="242" t="s">
        <v>503</v>
      </c>
      <c r="D957" s="242" t="s">
        <v>1254</v>
      </c>
      <c r="E957" s="243">
        <v>43431</v>
      </c>
      <c r="F957" s="243">
        <v>43486</v>
      </c>
      <c r="G957" s="242">
        <v>2019</v>
      </c>
      <c r="H957" s="116">
        <v>114871</v>
      </c>
      <c r="I957" s="117" t="s">
        <v>207</v>
      </c>
      <c r="J957" s="244">
        <v>43641</v>
      </c>
      <c r="K957" s="245" t="s">
        <v>215</v>
      </c>
      <c r="L957" s="246">
        <v>44719</v>
      </c>
      <c r="M957" s="244">
        <v>43486</v>
      </c>
      <c r="N957" s="242" t="s">
        <v>2111</v>
      </c>
      <c r="O957" s="242" t="s">
        <v>613</v>
      </c>
      <c r="P957" s="242" t="s">
        <v>267</v>
      </c>
      <c r="Q957" s="242" t="s">
        <v>500</v>
      </c>
      <c r="R957" s="242" t="s">
        <v>210</v>
      </c>
      <c r="S957" s="119" t="s">
        <v>209</v>
      </c>
      <c r="T957" s="118" t="s">
        <v>2110</v>
      </c>
      <c r="U957" s="117" t="s">
        <v>207</v>
      </c>
      <c r="V957" s="115">
        <v>0</v>
      </c>
      <c r="W957" s="115">
        <v>0</v>
      </c>
      <c r="X957" s="115">
        <v>0</v>
      </c>
      <c r="Y957" s="115">
        <v>0</v>
      </c>
      <c r="Z957" s="115">
        <v>0</v>
      </c>
      <c r="AA957" s="115">
        <v>114871</v>
      </c>
      <c r="AB957" s="115">
        <v>0</v>
      </c>
      <c r="AC957" s="114" t="s">
        <v>207</v>
      </c>
    </row>
    <row r="958" spans="1:29" x14ac:dyDescent="0.25">
      <c r="A958" s="242" t="s">
        <v>2073</v>
      </c>
      <c r="B958" s="242" t="s">
        <v>2072</v>
      </c>
      <c r="C958" s="242" t="s">
        <v>503</v>
      </c>
      <c r="D958" s="242" t="s">
        <v>1254</v>
      </c>
      <c r="E958" s="243">
        <v>43541</v>
      </c>
      <c r="F958" s="243">
        <v>43542</v>
      </c>
      <c r="G958" s="242">
        <v>2019</v>
      </c>
      <c r="H958" s="116">
        <v>35887</v>
      </c>
      <c r="I958" s="117" t="s">
        <v>207</v>
      </c>
      <c r="J958" s="244">
        <v>43641</v>
      </c>
      <c r="K958" s="245" t="s">
        <v>215</v>
      </c>
      <c r="L958" s="246">
        <v>43844</v>
      </c>
      <c r="M958" s="244">
        <v>43542</v>
      </c>
      <c r="N958" s="242" t="s">
        <v>2071</v>
      </c>
      <c r="O958" s="242" t="s">
        <v>1578</v>
      </c>
      <c r="P958" s="242" t="s">
        <v>267</v>
      </c>
      <c r="Q958" s="242" t="s">
        <v>500</v>
      </c>
      <c r="R958" s="242" t="s">
        <v>247</v>
      </c>
      <c r="S958" s="119" t="s">
        <v>209</v>
      </c>
      <c r="T958" s="118" t="s">
        <v>2070</v>
      </c>
      <c r="U958" s="117" t="s">
        <v>207</v>
      </c>
      <c r="V958" s="115">
        <v>0</v>
      </c>
      <c r="W958" s="115">
        <v>0</v>
      </c>
      <c r="X958" s="115">
        <v>0</v>
      </c>
      <c r="Y958" s="115">
        <v>0</v>
      </c>
      <c r="Z958" s="115">
        <v>35877</v>
      </c>
      <c r="AA958" s="115">
        <v>0</v>
      </c>
      <c r="AB958" s="115">
        <v>10</v>
      </c>
      <c r="AC958" s="114" t="s">
        <v>207</v>
      </c>
    </row>
    <row r="959" spans="1:29" x14ac:dyDescent="0.25">
      <c r="A959" s="242" t="s">
        <v>1531</v>
      </c>
      <c r="B959" s="242" t="s">
        <v>1530</v>
      </c>
      <c r="C959" s="242" t="s">
        <v>503</v>
      </c>
      <c r="D959" s="242" t="s">
        <v>1254</v>
      </c>
      <c r="E959" s="243">
        <v>43333</v>
      </c>
      <c r="F959" s="243">
        <v>43336</v>
      </c>
      <c r="G959" s="242">
        <v>2018</v>
      </c>
      <c r="H959" s="116">
        <v>97696</v>
      </c>
      <c r="I959" s="117" t="s">
        <v>207</v>
      </c>
      <c r="J959" s="244">
        <v>43641</v>
      </c>
      <c r="K959" s="245" t="s">
        <v>215</v>
      </c>
      <c r="L959" s="246">
        <v>43858</v>
      </c>
      <c r="M959" s="244">
        <v>43336</v>
      </c>
      <c r="N959" s="242" t="s">
        <v>1529</v>
      </c>
      <c r="O959" s="242" t="s">
        <v>281</v>
      </c>
      <c r="P959" s="242" t="s">
        <v>1524</v>
      </c>
      <c r="Q959" s="242" t="s">
        <v>500</v>
      </c>
      <c r="R959" s="242" t="s">
        <v>247</v>
      </c>
      <c r="S959" s="119" t="s">
        <v>209</v>
      </c>
      <c r="T959" s="118" t="s">
        <v>1528</v>
      </c>
      <c r="U959" s="117" t="s">
        <v>207</v>
      </c>
      <c r="V959" s="115">
        <v>0</v>
      </c>
      <c r="W959" s="115">
        <v>0</v>
      </c>
      <c r="X959" s="115">
        <v>0</v>
      </c>
      <c r="Y959" s="115">
        <v>0</v>
      </c>
      <c r="Z959" s="115">
        <v>50000</v>
      </c>
      <c r="AA959" s="115">
        <v>0</v>
      </c>
      <c r="AB959" s="115">
        <v>24696</v>
      </c>
      <c r="AC959" s="114" t="s">
        <v>207</v>
      </c>
    </row>
    <row r="960" spans="1:29" x14ac:dyDescent="0.25">
      <c r="A960" s="242" t="s">
        <v>1454</v>
      </c>
      <c r="B960" s="242" t="s">
        <v>1453</v>
      </c>
      <c r="C960" s="242" t="s">
        <v>503</v>
      </c>
      <c r="D960" s="242" t="s">
        <v>1254</v>
      </c>
      <c r="E960" s="243">
        <v>43497</v>
      </c>
      <c r="F960" s="243">
        <v>43519</v>
      </c>
      <c r="G960" s="242">
        <v>2019</v>
      </c>
      <c r="H960" s="116">
        <v>65097</v>
      </c>
      <c r="I960" s="117" t="s">
        <v>207</v>
      </c>
      <c r="J960" s="244">
        <v>43641</v>
      </c>
      <c r="K960" s="245" t="s">
        <v>215</v>
      </c>
      <c r="L960" s="246">
        <v>44250</v>
      </c>
      <c r="M960" s="244">
        <v>43519</v>
      </c>
      <c r="N960" s="242" t="s">
        <v>1452</v>
      </c>
      <c r="O960" s="242" t="s">
        <v>1320</v>
      </c>
      <c r="P960" s="242" t="s">
        <v>267</v>
      </c>
      <c r="Q960" s="242" t="s">
        <v>500</v>
      </c>
      <c r="R960" s="242" t="s">
        <v>210</v>
      </c>
      <c r="S960" s="119" t="s">
        <v>209</v>
      </c>
      <c r="T960" s="118" t="s">
        <v>1451</v>
      </c>
      <c r="U960" s="117" t="s">
        <v>207</v>
      </c>
      <c r="V960" s="115">
        <v>0</v>
      </c>
      <c r="W960" s="115">
        <v>0</v>
      </c>
      <c r="X960" s="115">
        <v>0</v>
      </c>
      <c r="Y960" s="115">
        <v>0</v>
      </c>
      <c r="Z960" s="115">
        <v>0</v>
      </c>
      <c r="AA960" s="115">
        <v>0</v>
      </c>
      <c r="AB960" s="115">
        <v>0</v>
      </c>
      <c r="AC960" s="114" t="s">
        <v>207</v>
      </c>
    </row>
    <row r="961" spans="1:29" x14ac:dyDescent="0.25">
      <c r="A961" s="242" t="s">
        <v>3644</v>
      </c>
      <c r="B961" s="242" t="s">
        <v>3639</v>
      </c>
      <c r="C961" s="242" t="s">
        <v>217</v>
      </c>
      <c r="D961" s="242" t="s">
        <v>1254</v>
      </c>
      <c r="E961" s="243">
        <v>41852</v>
      </c>
      <c r="F961" s="243">
        <v>42216</v>
      </c>
      <c r="G961" s="242">
        <v>2015</v>
      </c>
      <c r="H961" s="116">
        <v>15216</v>
      </c>
      <c r="I961" s="117" t="s">
        <v>207</v>
      </c>
      <c r="J961" s="244">
        <v>43627</v>
      </c>
      <c r="K961" s="245" t="s">
        <v>215</v>
      </c>
      <c r="L961" s="244">
        <v>43627</v>
      </c>
      <c r="M961" s="244">
        <v>42216</v>
      </c>
      <c r="N961" s="242" t="s">
        <v>641</v>
      </c>
      <c r="O961" s="242" t="s">
        <v>641</v>
      </c>
      <c r="P961" s="242" t="s">
        <v>220</v>
      </c>
      <c r="Q961" s="242" t="s">
        <v>332</v>
      </c>
      <c r="R961" s="242" t="s">
        <v>247</v>
      </c>
      <c r="S961" s="119" t="s">
        <v>209</v>
      </c>
      <c r="T961" s="118" t="s">
        <v>3638</v>
      </c>
      <c r="U961" s="117" t="s">
        <v>207</v>
      </c>
      <c r="V961" s="115">
        <v>0</v>
      </c>
      <c r="W961" s="115">
        <v>0</v>
      </c>
      <c r="X961" s="115">
        <v>0</v>
      </c>
      <c r="Y961" s="115">
        <v>0</v>
      </c>
      <c r="Z961" s="115">
        <v>0</v>
      </c>
      <c r="AA961" s="115">
        <v>0</v>
      </c>
      <c r="AB961" s="115">
        <v>15216</v>
      </c>
      <c r="AC961" s="114" t="s">
        <v>207</v>
      </c>
    </row>
    <row r="962" spans="1:29" x14ac:dyDescent="0.25">
      <c r="A962" s="242" t="s">
        <v>3643</v>
      </c>
      <c r="B962" s="242" t="s">
        <v>3639</v>
      </c>
      <c r="C962" s="242" t="s">
        <v>217</v>
      </c>
      <c r="D962" s="242" t="s">
        <v>1254</v>
      </c>
      <c r="E962" s="243">
        <v>42217</v>
      </c>
      <c r="F962" s="243">
        <v>42582</v>
      </c>
      <c r="G962" s="242">
        <v>2016</v>
      </c>
      <c r="H962" s="116">
        <v>12913</v>
      </c>
      <c r="I962" s="117" t="s">
        <v>207</v>
      </c>
      <c r="J962" s="244">
        <v>43627</v>
      </c>
      <c r="K962" s="245" t="s">
        <v>215</v>
      </c>
      <c r="L962" s="244">
        <v>43627</v>
      </c>
      <c r="M962" s="244">
        <v>42582</v>
      </c>
      <c r="N962" s="242" t="s">
        <v>641</v>
      </c>
      <c r="O962" s="242" t="s">
        <v>641</v>
      </c>
      <c r="P962" s="242" t="s">
        <v>220</v>
      </c>
      <c r="Q962" s="242" t="s">
        <v>332</v>
      </c>
      <c r="R962" s="242" t="s">
        <v>247</v>
      </c>
      <c r="S962" s="119" t="s">
        <v>209</v>
      </c>
      <c r="T962" s="118" t="s">
        <v>3638</v>
      </c>
      <c r="U962" s="117" t="s">
        <v>207</v>
      </c>
      <c r="V962" s="115">
        <v>0</v>
      </c>
      <c r="W962" s="115">
        <v>0</v>
      </c>
      <c r="X962" s="115">
        <v>0</v>
      </c>
      <c r="Y962" s="115">
        <v>0</v>
      </c>
      <c r="Z962" s="115">
        <v>5148</v>
      </c>
      <c r="AA962" s="115">
        <v>0</v>
      </c>
      <c r="AB962" s="115">
        <v>7690</v>
      </c>
      <c r="AC962" s="114" t="s">
        <v>207</v>
      </c>
    </row>
    <row r="963" spans="1:29" x14ac:dyDescent="0.25">
      <c r="A963" s="242" t="s">
        <v>3440</v>
      </c>
      <c r="B963" s="242" t="s">
        <v>3434</v>
      </c>
      <c r="C963" s="242" t="s">
        <v>258</v>
      </c>
      <c r="D963" s="242" t="s">
        <v>1254</v>
      </c>
      <c r="E963" s="243">
        <v>43273</v>
      </c>
      <c r="F963" s="243">
        <v>43465</v>
      </c>
      <c r="G963" s="242">
        <v>2018</v>
      </c>
      <c r="H963" s="116">
        <v>22118</v>
      </c>
      <c r="I963" s="117" t="s">
        <v>207</v>
      </c>
      <c r="J963" s="244">
        <v>43627</v>
      </c>
      <c r="K963" s="245" t="s">
        <v>215</v>
      </c>
      <c r="L963" s="244">
        <v>43942</v>
      </c>
      <c r="M963" s="244">
        <v>43465</v>
      </c>
      <c r="N963" s="242" t="s">
        <v>319</v>
      </c>
      <c r="O963" s="242" t="s">
        <v>3433</v>
      </c>
      <c r="P963" s="242" t="s">
        <v>325</v>
      </c>
      <c r="Q963" s="242" t="s">
        <v>318</v>
      </c>
      <c r="R963" s="242" t="s">
        <v>247</v>
      </c>
      <c r="S963" s="119" t="s">
        <v>209</v>
      </c>
      <c r="T963" s="118" t="s">
        <v>3432</v>
      </c>
      <c r="U963" s="117" t="s">
        <v>207</v>
      </c>
      <c r="V963" s="115">
        <v>0</v>
      </c>
      <c r="W963" s="115">
        <v>0</v>
      </c>
      <c r="X963" s="115">
        <v>0</v>
      </c>
      <c r="Y963" s="115">
        <v>0</v>
      </c>
      <c r="Z963" s="115">
        <v>0</v>
      </c>
      <c r="AA963" s="115">
        <v>0</v>
      </c>
      <c r="AB963" s="115">
        <v>22118</v>
      </c>
      <c r="AC963" s="114" t="s">
        <v>207</v>
      </c>
    </row>
    <row r="964" spans="1:29" x14ac:dyDescent="0.25">
      <c r="A964" s="242" t="s">
        <v>2254</v>
      </c>
      <c r="B964" s="242" t="s">
        <v>2248</v>
      </c>
      <c r="C964" s="242" t="s">
        <v>258</v>
      </c>
      <c r="D964" s="242" t="s">
        <v>1254</v>
      </c>
      <c r="E964" s="243">
        <v>43161</v>
      </c>
      <c r="F964" s="243">
        <v>43434</v>
      </c>
      <c r="G964" s="242">
        <v>2018</v>
      </c>
      <c r="H964" s="116">
        <v>59904</v>
      </c>
      <c r="I964" s="117" t="s">
        <v>207</v>
      </c>
      <c r="J964" s="244">
        <v>43627</v>
      </c>
      <c r="K964" s="245" t="s">
        <v>215</v>
      </c>
      <c r="L964" s="244">
        <v>44082</v>
      </c>
      <c r="M964" s="244">
        <v>43434</v>
      </c>
      <c r="N964" s="242" t="s">
        <v>2247</v>
      </c>
      <c r="O964" s="242" t="s">
        <v>2246</v>
      </c>
      <c r="P964" s="242" t="s">
        <v>325</v>
      </c>
      <c r="Q964" s="242" t="s">
        <v>2245</v>
      </c>
      <c r="R964" s="242" t="s">
        <v>247</v>
      </c>
      <c r="S964" s="119" t="s">
        <v>209</v>
      </c>
      <c r="T964" s="118" t="s">
        <v>2244</v>
      </c>
      <c r="U964" s="117" t="s">
        <v>207</v>
      </c>
      <c r="V964" s="115">
        <v>0</v>
      </c>
      <c r="W964" s="115">
        <v>0</v>
      </c>
      <c r="X964" s="115">
        <v>0</v>
      </c>
      <c r="Y964" s="115">
        <v>0</v>
      </c>
      <c r="Z964" s="115">
        <v>59904</v>
      </c>
      <c r="AA964" s="115">
        <v>0</v>
      </c>
      <c r="AB964" s="115">
        <v>0</v>
      </c>
      <c r="AC964" s="114" t="s">
        <v>207</v>
      </c>
    </row>
    <row r="965" spans="1:29" x14ac:dyDescent="0.25">
      <c r="A965" s="242" t="s">
        <v>4161</v>
      </c>
      <c r="B965" s="242" t="s">
        <v>4157</v>
      </c>
      <c r="C965" s="242" t="s">
        <v>229</v>
      </c>
      <c r="D965" s="242" t="s">
        <v>1254</v>
      </c>
      <c r="E965" s="243">
        <v>42887</v>
      </c>
      <c r="F965" s="243">
        <v>43251</v>
      </c>
      <c r="G965" s="242">
        <v>2018</v>
      </c>
      <c r="H965" s="116">
        <v>118619</v>
      </c>
      <c r="I965" s="116">
        <v>22818</v>
      </c>
      <c r="J965" s="244">
        <v>43606</v>
      </c>
      <c r="K965" s="245" t="s">
        <v>221</v>
      </c>
      <c r="L965" s="246" t="s">
        <v>207</v>
      </c>
      <c r="M965" s="244">
        <v>43251</v>
      </c>
      <c r="N965" s="242" t="s">
        <v>4156</v>
      </c>
      <c r="O965" s="242" t="s">
        <v>4155</v>
      </c>
      <c r="P965" s="242" t="s">
        <v>1272</v>
      </c>
      <c r="Q965" s="242" t="s">
        <v>211</v>
      </c>
      <c r="R965" s="242" t="s">
        <v>210</v>
      </c>
      <c r="S965" s="119" t="s">
        <v>209</v>
      </c>
      <c r="T965" s="118" t="s">
        <v>4154</v>
      </c>
      <c r="U965" s="115">
        <v>0</v>
      </c>
      <c r="V965" s="115">
        <v>0</v>
      </c>
      <c r="W965" s="115">
        <v>0</v>
      </c>
      <c r="X965" s="115">
        <v>0</v>
      </c>
      <c r="Y965" s="115">
        <v>0</v>
      </c>
      <c r="Z965" s="115">
        <v>0</v>
      </c>
      <c r="AA965" s="115">
        <v>0</v>
      </c>
      <c r="AB965" s="115">
        <v>0</v>
      </c>
      <c r="AC965" s="114" t="s">
        <v>207</v>
      </c>
    </row>
    <row r="966" spans="1:29" x14ac:dyDescent="0.25">
      <c r="A966" s="242" t="s">
        <v>3772</v>
      </c>
      <c r="B966" s="242" t="s">
        <v>3765</v>
      </c>
      <c r="C966" s="242" t="s">
        <v>229</v>
      </c>
      <c r="D966" s="242" t="s">
        <v>1254</v>
      </c>
      <c r="E966" s="243">
        <v>42125</v>
      </c>
      <c r="F966" s="243">
        <v>42490</v>
      </c>
      <c r="G966" s="242">
        <v>2016</v>
      </c>
      <c r="H966" s="116">
        <v>11323</v>
      </c>
      <c r="I966" s="116">
        <v>2175</v>
      </c>
      <c r="J966" s="244">
        <v>43606</v>
      </c>
      <c r="K966" s="250" t="s">
        <v>215</v>
      </c>
      <c r="L966" s="244">
        <v>44628</v>
      </c>
      <c r="M966" s="244">
        <v>42490</v>
      </c>
      <c r="N966" s="242" t="s">
        <v>3769</v>
      </c>
      <c r="O966" s="242" t="s">
        <v>399</v>
      </c>
      <c r="P966" s="242" t="s">
        <v>255</v>
      </c>
      <c r="Q966" s="242" t="s">
        <v>398</v>
      </c>
      <c r="R966" s="242" t="s">
        <v>247</v>
      </c>
      <c r="S966" s="119" t="s">
        <v>209</v>
      </c>
      <c r="T966" s="118" t="s">
        <v>3762</v>
      </c>
      <c r="U966" s="115">
        <v>0</v>
      </c>
      <c r="V966" s="115">
        <v>0</v>
      </c>
      <c r="W966" s="115">
        <v>0</v>
      </c>
      <c r="X966" s="115">
        <v>0</v>
      </c>
      <c r="Y966" s="115">
        <v>0</v>
      </c>
      <c r="Z966" s="115">
        <v>6861</v>
      </c>
      <c r="AA966" s="115">
        <v>0</v>
      </c>
      <c r="AB966" s="115">
        <v>2287</v>
      </c>
      <c r="AC966" s="114" t="s">
        <v>207</v>
      </c>
    </row>
    <row r="967" spans="1:29" x14ac:dyDescent="0.25">
      <c r="A967" s="242" t="s">
        <v>3771</v>
      </c>
      <c r="B967" s="242" t="s">
        <v>3765</v>
      </c>
      <c r="C967" s="242" t="s">
        <v>229</v>
      </c>
      <c r="D967" s="242" t="s">
        <v>1254</v>
      </c>
      <c r="E967" s="243">
        <v>42491</v>
      </c>
      <c r="F967" s="243">
        <v>42855</v>
      </c>
      <c r="G967" s="242">
        <v>2017</v>
      </c>
      <c r="H967" s="116">
        <v>11299</v>
      </c>
      <c r="I967" s="116">
        <v>2170</v>
      </c>
      <c r="J967" s="244">
        <v>43606</v>
      </c>
      <c r="K967" s="250" t="s">
        <v>215</v>
      </c>
      <c r="L967" s="244">
        <v>44628</v>
      </c>
      <c r="M967" s="244">
        <v>42855</v>
      </c>
      <c r="N967" s="242" t="s">
        <v>3769</v>
      </c>
      <c r="O967" s="242" t="s">
        <v>399</v>
      </c>
      <c r="P967" s="242" t="s">
        <v>255</v>
      </c>
      <c r="Q967" s="242" t="s">
        <v>398</v>
      </c>
      <c r="R967" s="242" t="s">
        <v>247</v>
      </c>
      <c r="S967" s="119" t="s">
        <v>209</v>
      </c>
      <c r="T967" s="118" t="s">
        <v>3762</v>
      </c>
      <c r="U967" s="115">
        <v>0</v>
      </c>
      <c r="V967" s="115">
        <v>0</v>
      </c>
      <c r="W967" s="115">
        <v>0</v>
      </c>
      <c r="X967" s="115">
        <v>0</v>
      </c>
      <c r="Y967" s="115">
        <v>0</v>
      </c>
      <c r="Z967" s="115">
        <v>9129</v>
      </c>
      <c r="AA967" s="115">
        <v>0</v>
      </c>
      <c r="AB967" s="115">
        <v>0</v>
      </c>
      <c r="AC967" s="114" t="s">
        <v>207</v>
      </c>
    </row>
    <row r="968" spans="1:29" x14ac:dyDescent="0.25">
      <c r="A968" s="242" t="s">
        <v>3770</v>
      </c>
      <c r="B968" s="242" t="s">
        <v>3765</v>
      </c>
      <c r="C968" s="242" t="s">
        <v>229</v>
      </c>
      <c r="D968" s="242" t="s">
        <v>1254</v>
      </c>
      <c r="E968" s="243">
        <v>42856</v>
      </c>
      <c r="F968" s="243">
        <v>43220</v>
      </c>
      <c r="G968" s="242">
        <v>2018</v>
      </c>
      <c r="H968" s="116">
        <v>11299</v>
      </c>
      <c r="I968" s="116">
        <v>2170</v>
      </c>
      <c r="J968" s="244">
        <v>43606</v>
      </c>
      <c r="K968" s="250" t="s">
        <v>215</v>
      </c>
      <c r="L968" s="244">
        <v>44628</v>
      </c>
      <c r="M968" s="244">
        <v>43220</v>
      </c>
      <c r="N968" s="242" t="s">
        <v>3769</v>
      </c>
      <c r="O968" s="242" t="s">
        <v>399</v>
      </c>
      <c r="P968" s="242" t="s">
        <v>255</v>
      </c>
      <c r="Q968" s="242" t="s">
        <v>398</v>
      </c>
      <c r="R968" s="242" t="s">
        <v>247</v>
      </c>
      <c r="S968" s="119" t="s">
        <v>209</v>
      </c>
      <c r="T968" s="118" t="s">
        <v>3762</v>
      </c>
      <c r="U968" s="115">
        <v>0</v>
      </c>
      <c r="V968" s="115">
        <v>0</v>
      </c>
      <c r="W968" s="115">
        <v>0</v>
      </c>
      <c r="X968" s="115">
        <v>0</v>
      </c>
      <c r="Y968" s="115">
        <v>0</v>
      </c>
      <c r="Z968" s="115">
        <v>9129</v>
      </c>
      <c r="AA968" s="115">
        <v>0</v>
      </c>
      <c r="AB968" s="115">
        <v>0</v>
      </c>
      <c r="AC968" s="114" t="s">
        <v>207</v>
      </c>
    </row>
    <row r="969" spans="1:29" x14ac:dyDescent="0.25">
      <c r="A969" s="242" t="s">
        <v>3453</v>
      </c>
      <c r="B969" s="242" t="s">
        <v>3443</v>
      </c>
      <c r="C969" s="242" t="s">
        <v>229</v>
      </c>
      <c r="D969" s="242" t="s">
        <v>1254</v>
      </c>
      <c r="E969" s="243">
        <v>42005</v>
      </c>
      <c r="F969" s="243">
        <v>42735</v>
      </c>
      <c r="G969" s="242">
        <v>2016</v>
      </c>
      <c r="H969" s="116">
        <v>10433</v>
      </c>
      <c r="I969" s="116">
        <v>2007</v>
      </c>
      <c r="J969" s="244">
        <v>43606</v>
      </c>
      <c r="K969" s="245" t="s">
        <v>221</v>
      </c>
      <c r="L969" s="246" t="s">
        <v>207</v>
      </c>
      <c r="M969" s="244">
        <v>42735</v>
      </c>
      <c r="N969" s="242" t="s">
        <v>3442</v>
      </c>
      <c r="O969" s="242" t="s">
        <v>793</v>
      </c>
      <c r="P969" s="242" t="s">
        <v>212</v>
      </c>
      <c r="Q969" s="242" t="s">
        <v>211</v>
      </c>
      <c r="R969" s="242" t="s">
        <v>210</v>
      </c>
      <c r="S969" s="119" t="s">
        <v>209</v>
      </c>
      <c r="T969" s="118" t="s">
        <v>3441</v>
      </c>
      <c r="U969" s="115">
        <v>0</v>
      </c>
      <c r="V969" s="115">
        <v>0</v>
      </c>
      <c r="W969" s="115">
        <v>0</v>
      </c>
      <c r="X969" s="115">
        <v>0</v>
      </c>
      <c r="Y969" s="115">
        <v>0</v>
      </c>
      <c r="Z969" s="115">
        <v>0</v>
      </c>
      <c r="AA969" s="115">
        <v>2381</v>
      </c>
      <c r="AB969" s="115">
        <v>0</v>
      </c>
      <c r="AC969" s="114" t="s">
        <v>207</v>
      </c>
    </row>
    <row r="970" spans="1:29" x14ac:dyDescent="0.25">
      <c r="A970" s="242" t="s">
        <v>3367</v>
      </c>
      <c r="B970" s="242" t="s">
        <v>3364</v>
      </c>
      <c r="C970" s="242" t="s">
        <v>217</v>
      </c>
      <c r="D970" s="242" t="s">
        <v>1254</v>
      </c>
      <c r="E970" s="243">
        <v>42973</v>
      </c>
      <c r="F970" s="243">
        <v>43337</v>
      </c>
      <c r="G970" s="242">
        <v>2018</v>
      </c>
      <c r="H970" s="116">
        <v>45371</v>
      </c>
      <c r="I970" s="117" t="s">
        <v>207</v>
      </c>
      <c r="J970" s="244">
        <v>43606</v>
      </c>
      <c r="K970" s="245" t="s">
        <v>215</v>
      </c>
      <c r="L970" s="244">
        <v>44005</v>
      </c>
      <c r="M970" s="244">
        <v>43337</v>
      </c>
      <c r="N970" s="242" t="s">
        <v>3363</v>
      </c>
      <c r="O970" s="242" t="s">
        <v>3362</v>
      </c>
      <c r="P970" s="242" t="s">
        <v>212</v>
      </c>
      <c r="Q970" s="242" t="s">
        <v>211</v>
      </c>
      <c r="R970" s="242" t="s">
        <v>210</v>
      </c>
      <c r="S970" s="119" t="s">
        <v>209</v>
      </c>
      <c r="T970" s="118" t="s">
        <v>3298</v>
      </c>
      <c r="U970" s="117" t="s">
        <v>207</v>
      </c>
      <c r="V970" s="115">
        <v>0</v>
      </c>
      <c r="W970" s="115">
        <v>0</v>
      </c>
      <c r="X970" s="115">
        <v>0</v>
      </c>
      <c r="Y970" s="115">
        <v>0</v>
      </c>
      <c r="Z970" s="115">
        <v>31993</v>
      </c>
      <c r="AA970" s="115">
        <v>0</v>
      </c>
      <c r="AB970" s="115">
        <v>13378</v>
      </c>
      <c r="AC970" s="114" t="s">
        <v>207</v>
      </c>
    </row>
    <row r="971" spans="1:29" x14ac:dyDescent="0.25">
      <c r="A971" s="242" t="s">
        <v>2866</v>
      </c>
      <c r="B971" s="242" t="s">
        <v>2857</v>
      </c>
      <c r="C971" s="242" t="s">
        <v>229</v>
      </c>
      <c r="D971" s="242" t="s">
        <v>1254</v>
      </c>
      <c r="E971" s="243">
        <v>42370</v>
      </c>
      <c r="F971" s="243">
        <v>42735</v>
      </c>
      <c r="G971" s="242">
        <v>2016</v>
      </c>
      <c r="H971" s="116">
        <v>310596</v>
      </c>
      <c r="I971" s="116">
        <v>59634</v>
      </c>
      <c r="J971" s="244">
        <v>43606</v>
      </c>
      <c r="K971" s="245" t="s">
        <v>215</v>
      </c>
      <c r="L971" s="244">
        <v>43844</v>
      </c>
      <c r="M971" s="244">
        <v>42735</v>
      </c>
      <c r="N971" s="242" t="s">
        <v>2856</v>
      </c>
      <c r="O971" s="242" t="s">
        <v>227</v>
      </c>
      <c r="P971" s="242" t="s">
        <v>1272</v>
      </c>
      <c r="Q971" s="242" t="s">
        <v>211</v>
      </c>
      <c r="R971" s="242" t="s">
        <v>210</v>
      </c>
      <c r="S971" s="119" t="s">
        <v>209</v>
      </c>
      <c r="T971" s="118" t="s">
        <v>2855</v>
      </c>
      <c r="U971" s="115">
        <v>0</v>
      </c>
      <c r="V971" s="115">
        <v>0</v>
      </c>
      <c r="W971" s="115">
        <v>16900</v>
      </c>
      <c r="X971" s="115">
        <v>0</v>
      </c>
      <c r="Y971" s="115">
        <v>0</v>
      </c>
      <c r="Z971" s="115">
        <v>35779</v>
      </c>
      <c r="AA971" s="115">
        <v>42647</v>
      </c>
      <c r="AB971" s="115">
        <v>52833</v>
      </c>
      <c r="AC971" s="114" t="s">
        <v>2865</v>
      </c>
    </row>
    <row r="972" spans="1:29" x14ac:dyDescent="0.25">
      <c r="A972" s="242" t="s">
        <v>2686</v>
      </c>
      <c r="B972" s="242" t="s">
        <v>2683</v>
      </c>
      <c r="C972" s="242" t="s">
        <v>217</v>
      </c>
      <c r="D972" s="242" t="s">
        <v>1254</v>
      </c>
      <c r="E972" s="243">
        <v>43055</v>
      </c>
      <c r="F972" s="243">
        <v>43419</v>
      </c>
      <c r="G972" s="242">
        <v>2018</v>
      </c>
      <c r="H972" s="116">
        <v>13090</v>
      </c>
      <c r="I972" s="117" t="s">
        <v>207</v>
      </c>
      <c r="J972" s="244">
        <v>43606</v>
      </c>
      <c r="K972" s="245" t="s">
        <v>215</v>
      </c>
      <c r="L972" s="244">
        <v>43963</v>
      </c>
      <c r="M972" s="244">
        <v>43419</v>
      </c>
      <c r="N972" s="242" t="s">
        <v>2682</v>
      </c>
      <c r="O972" s="242" t="s">
        <v>2681</v>
      </c>
      <c r="P972" s="242" t="s">
        <v>220</v>
      </c>
      <c r="Q972" s="242" t="s">
        <v>279</v>
      </c>
      <c r="R972" s="242" t="s">
        <v>247</v>
      </c>
      <c r="S972" s="119" t="s">
        <v>209</v>
      </c>
      <c r="T972" s="118" t="s">
        <v>2680</v>
      </c>
      <c r="U972" s="117" t="s">
        <v>207</v>
      </c>
      <c r="V972" s="115">
        <v>0</v>
      </c>
      <c r="W972" s="115">
        <v>0</v>
      </c>
      <c r="X972" s="115">
        <v>0</v>
      </c>
      <c r="Y972" s="115">
        <v>0</v>
      </c>
      <c r="Z972" s="115">
        <v>0</v>
      </c>
      <c r="AA972" s="115">
        <v>0</v>
      </c>
      <c r="AB972" s="115">
        <v>13090</v>
      </c>
      <c r="AC972" s="114" t="s">
        <v>207</v>
      </c>
    </row>
    <row r="973" spans="1:29" x14ac:dyDescent="0.25">
      <c r="A973" s="242" t="s">
        <v>2653</v>
      </c>
      <c r="B973" s="242" t="s">
        <v>2651</v>
      </c>
      <c r="C973" s="242" t="s">
        <v>217</v>
      </c>
      <c r="D973" s="242" t="s">
        <v>1254</v>
      </c>
      <c r="E973" s="243">
        <v>43027</v>
      </c>
      <c r="F973" s="243">
        <v>43434</v>
      </c>
      <c r="G973" s="242">
        <v>2018</v>
      </c>
      <c r="H973" s="116">
        <v>6519</v>
      </c>
      <c r="I973" s="117" t="s">
        <v>207</v>
      </c>
      <c r="J973" s="244">
        <v>43606</v>
      </c>
      <c r="K973" s="245" t="s">
        <v>221</v>
      </c>
      <c r="L973" s="244">
        <v>44096</v>
      </c>
      <c r="M973" s="244">
        <v>43434</v>
      </c>
      <c r="N973" s="242" t="s">
        <v>2650</v>
      </c>
      <c r="O973" s="242" t="s">
        <v>2649</v>
      </c>
      <c r="P973" s="242" t="s">
        <v>1610</v>
      </c>
      <c r="Q973" s="242" t="s">
        <v>279</v>
      </c>
      <c r="R973" s="242" t="s">
        <v>247</v>
      </c>
      <c r="S973" s="119" t="s">
        <v>209</v>
      </c>
      <c r="T973" s="118" t="s">
        <v>2648</v>
      </c>
      <c r="U973" s="117" t="s">
        <v>207</v>
      </c>
      <c r="V973" s="115">
        <v>0</v>
      </c>
      <c r="W973" s="115">
        <v>0</v>
      </c>
      <c r="X973" s="115">
        <v>0</v>
      </c>
      <c r="Y973" s="115">
        <v>0</v>
      </c>
      <c r="Z973" s="115">
        <v>0</v>
      </c>
      <c r="AA973" s="115">
        <v>0</v>
      </c>
      <c r="AB973" s="115">
        <v>6519</v>
      </c>
      <c r="AC973" s="114" t="s">
        <v>207</v>
      </c>
    </row>
    <row r="974" spans="1:29" x14ac:dyDescent="0.25">
      <c r="A974" s="242" t="s">
        <v>2307</v>
      </c>
      <c r="B974" s="242" t="s">
        <v>2303</v>
      </c>
      <c r="C974" s="242" t="s">
        <v>217</v>
      </c>
      <c r="D974" s="242" t="s">
        <v>1254</v>
      </c>
      <c r="E974" s="243">
        <v>42461</v>
      </c>
      <c r="F974" s="243">
        <v>43190</v>
      </c>
      <c r="G974" s="242">
        <v>2018</v>
      </c>
      <c r="H974" s="116">
        <v>17208</v>
      </c>
      <c r="I974" s="117" t="s">
        <v>207</v>
      </c>
      <c r="J974" s="244">
        <v>43606</v>
      </c>
      <c r="K974" s="245" t="s">
        <v>215</v>
      </c>
      <c r="L974" s="244">
        <v>43942</v>
      </c>
      <c r="M974" s="244">
        <v>43190</v>
      </c>
      <c r="N974" s="242" t="s">
        <v>2302</v>
      </c>
      <c r="O974" s="242" t="s">
        <v>1464</v>
      </c>
      <c r="P974" s="242" t="s">
        <v>220</v>
      </c>
      <c r="Q974" s="242" t="s">
        <v>332</v>
      </c>
      <c r="R974" s="242" t="s">
        <v>247</v>
      </c>
      <c r="S974" s="119" t="s">
        <v>209</v>
      </c>
      <c r="T974" s="118" t="s">
        <v>2301</v>
      </c>
      <c r="U974" s="117" t="s">
        <v>207</v>
      </c>
      <c r="V974" s="115">
        <v>0</v>
      </c>
      <c r="W974" s="115">
        <v>0</v>
      </c>
      <c r="X974" s="115">
        <v>0</v>
      </c>
      <c r="Y974" s="115">
        <v>0</v>
      </c>
      <c r="Z974" s="115">
        <v>0</v>
      </c>
      <c r="AA974" s="115">
        <v>0</v>
      </c>
      <c r="AB974" s="115">
        <v>17208</v>
      </c>
      <c r="AC974" s="114" t="s">
        <v>207</v>
      </c>
    </row>
    <row r="975" spans="1:29" x14ac:dyDescent="0.25">
      <c r="A975" s="242" t="s">
        <v>2090</v>
      </c>
      <c r="B975" s="242" t="s">
        <v>2089</v>
      </c>
      <c r="C975" s="242" t="s">
        <v>503</v>
      </c>
      <c r="D975" s="242" t="s">
        <v>1254</v>
      </c>
      <c r="E975" s="243">
        <v>43521</v>
      </c>
      <c r="F975" s="243">
        <v>43523</v>
      </c>
      <c r="G975" s="242">
        <v>2019</v>
      </c>
      <c r="H975" s="116">
        <v>83032</v>
      </c>
      <c r="I975" s="117" t="s">
        <v>207</v>
      </c>
      <c r="J975" s="244">
        <v>43606</v>
      </c>
      <c r="K975" s="245" t="s">
        <v>215</v>
      </c>
      <c r="L975" s="246">
        <v>43844</v>
      </c>
      <c r="M975" s="244">
        <v>43523</v>
      </c>
      <c r="N975" s="242" t="s">
        <v>2088</v>
      </c>
      <c r="O975" s="242" t="s">
        <v>1578</v>
      </c>
      <c r="P975" s="242" t="s">
        <v>267</v>
      </c>
      <c r="Q975" s="242" t="s">
        <v>500</v>
      </c>
      <c r="R975" s="242" t="s">
        <v>210</v>
      </c>
      <c r="S975" s="119" t="s">
        <v>209</v>
      </c>
      <c r="T975" s="118" t="s">
        <v>2087</v>
      </c>
      <c r="U975" s="117" t="s">
        <v>207</v>
      </c>
      <c r="V975" s="115">
        <v>0</v>
      </c>
      <c r="W975" s="115">
        <v>0</v>
      </c>
      <c r="X975" s="115">
        <v>0</v>
      </c>
      <c r="Y975" s="115">
        <v>0</v>
      </c>
      <c r="Z975" s="115">
        <v>7779</v>
      </c>
      <c r="AA975" s="115">
        <v>72433</v>
      </c>
      <c r="AB975" s="115">
        <v>0</v>
      </c>
      <c r="AC975" s="114" t="s">
        <v>207</v>
      </c>
    </row>
    <row r="976" spans="1:29" x14ac:dyDescent="0.25">
      <c r="A976" s="242" t="s">
        <v>1475</v>
      </c>
      <c r="B976" s="242" t="s">
        <v>1474</v>
      </c>
      <c r="C976" s="242" t="s">
        <v>503</v>
      </c>
      <c r="D976" s="242" t="s">
        <v>1254</v>
      </c>
      <c r="E976" s="243">
        <v>43354</v>
      </c>
      <c r="F976" s="243">
        <v>43430</v>
      </c>
      <c r="G976" s="242">
        <v>2018</v>
      </c>
      <c r="H976" s="116">
        <v>138241</v>
      </c>
      <c r="I976" s="117" t="s">
        <v>207</v>
      </c>
      <c r="J976" s="244">
        <v>43606</v>
      </c>
      <c r="K976" s="245" t="s">
        <v>215</v>
      </c>
      <c r="L976" s="246">
        <v>44572</v>
      </c>
      <c r="M976" s="244">
        <v>43430</v>
      </c>
      <c r="N976" s="242" t="s">
        <v>1473</v>
      </c>
      <c r="O976" s="242" t="s">
        <v>613</v>
      </c>
      <c r="P976" s="242" t="s">
        <v>267</v>
      </c>
      <c r="Q976" s="242" t="s">
        <v>500</v>
      </c>
      <c r="R976" s="242" t="s">
        <v>210</v>
      </c>
      <c r="S976" s="119" t="s">
        <v>209</v>
      </c>
      <c r="T976" s="118" t="s">
        <v>1472</v>
      </c>
      <c r="U976" s="117" t="s">
        <v>207</v>
      </c>
      <c r="V976" s="115">
        <v>0</v>
      </c>
      <c r="W976" s="115">
        <v>0</v>
      </c>
      <c r="X976" s="115">
        <v>0</v>
      </c>
      <c r="Y976" s="115">
        <v>0</v>
      </c>
      <c r="Z976" s="115">
        <v>100000</v>
      </c>
      <c r="AA976" s="115">
        <v>38241</v>
      </c>
      <c r="AB976" s="115">
        <v>0</v>
      </c>
      <c r="AC976" s="114" t="s">
        <v>207</v>
      </c>
    </row>
    <row r="977" spans="1:29" x14ac:dyDescent="0.25">
      <c r="A977" s="242" t="s">
        <v>3872</v>
      </c>
      <c r="B977" s="242" t="s">
        <v>3866</v>
      </c>
      <c r="C977" s="242" t="s">
        <v>229</v>
      </c>
      <c r="D977" s="242" t="s">
        <v>1254</v>
      </c>
      <c r="E977" s="243">
        <v>42841</v>
      </c>
      <c r="F977" s="243">
        <v>43205</v>
      </c>
      <c r="G977" s="242">
        <v>2018</v>
      </c>
      <c r="H977" s="116">
        <v>81755</v>
      </c>
      <c r="I977" s="116">
        <v>15727</v>
      </c>
      <c r="J977" s="244">
        <v>43592</v>
      </c>
      <c r="K977" s="245" t="s">
        <v>221</v>
      </c>
      <c r="L977" s="246" t="s">
        <v>207</v>
      </c>
      <c r="M977" s="244">
        <v>43205</v>
      </c>
      <c r="N977" s="242" t="s">
        <v>3865</v>
      </c>
      <c r="O977" s="242" t="s">
        <v>869</v>
      </c>
      <c r="P977" s="242" t="s">
        <v>1272</v>
      </c>
      <c r="Q977" s="242" t="s">
        <v>211</v>
      </c>
      <c r="R977" s="242" t="s">
        <v>210</v>
      </c>
      <c r="S977" s="119" t="s">
        <v>209</v>
      </c>
      <c r="T977" s="118" t="s">
        <v>3864</v>
      </c>
      <c r="U977" s="115">
        <v>0</v>
      </c>
      <c r="V977" s="115">
        <v>0</v>
      </c>
      <c r="W977" s="115">
        <v>0</v>
      </c>
      <c r="X977" s="115">
        <v>0</v>
      </c>
      <c r="Y977" s="115">
        <v>0</v>
      </c>
      <c r="Z977" s="115">
        <v>0</v>
      </c>
      <c r="AA977" s="115">
        <v>0</v>
      </c>
      <c r="AB977" s="115">
        <v>0</v>
      </c>
      <c r="AC977" s="114" t="s">
        <v>207</v>
      </c>
    </row>
    <row r="978" spans="1:29" x14ac:dyDescent="0.25">
      <c r="A978" s="242" t="s">
        <v>3301</v>
      </c>
      <c r="B978" s="242" t="s">
        <v>3300</v>
      </c>
      <c r="C978" s="242" t="s">
        <v>217</v>
      </c>
      <c r="D978" s="242" t="s">
        <v>1254</v>
      </c>
      <c r="E978" s="243">
        <v>42736</v>
      </c>
      <c r="F978" s="243">
        <v>43100</v>
      </c>
      <c r="G978" s="242">
        <v>2017</v>
      </c>
      <c r="H978" s="116">
        <v>3657</v>
      </c>
      <c r="I978" s="117" t="s">
        <v>207</v>
      </c>
      <c r="J978" s="244">
        <v>43592</v>
      </c>
      <c r="K978" s="245" t="s">
        <v>221</v>
      </c>
      <c r="L978" s="246" t="s">
        <v>207</v>
      </c>
      <c r="M978" s="244">
        <v>43100</v>
      </c>
      <c r="N978" s="242" t="s">
        <v>3299</v>
      </c>
      <c r="O978" s="242" t="s">
        <v>3299</v>
      </c>
      <c r="P978" s="242" t="s">
        <v>325</v>
      </c>
      <c r="Q978" s="242" t="s">
        <v>211</v>
      </c>
      <c r="R978" s="242" t="s">
        <v>210</v>
      </c>
      <c r="S978" s="119" t="s">
        <v>209</v>
      </c>
      <c r="T978" s="118" t="s">
        <v>3298</v>
      </c>
      <c r="U978" s="117" t="s">
        <v>207</v>
      </c>
      <c r="V978" s="115">
        <v>0</v>
      </c>
      <c r="W978" s="115">
        <v>0</v>
      </c>
      <c r="X978" s="115">
        <v>0</v>
      </c>
      <c r="Y978" s="115">
        <v>0</v>
      </c>
      <c r="Z978" s="115">
        <v>0</v>
      </c>
      <c r="AA978" s="115">
        <v>0</v>
      </c>
      <c r="AB978" s="115">
        <v>0</v>
      </c>
      <c r="AC978" s="114" t="s">
        <v>207</v>
      </c>
    </row>
    <row r="979" spans="1:29" x14ac:dyDescent="0.25">
      <c r="A979" s="242" t="s">
        <v>3185</v>
      </c>
      <c r="B979" s="242" t="s">
        <v>3180</v>
      </c>
      <c r="C979" s="242" t="s">
        <v>229</v>
      </c>
      <c r="D979" s="242" t="s">
        <v>1254</v>
      </c>
      <c r="E979" s="243">
        <v>42591</v>
      </c>
      <c r="F979" s="243">
        <v>43275</v>
      </c>
      <c r="G979" s="242">
        <v>2018</v>
      </c>
      <c r="H979" s="116">
        <v>617687</v>
      </c>
      <c r="I979" s="116">
        <v>68778</v>
      </c>
      <c r="J979" s="244">
        <v>43592</v>
      </c>
      <c r="K979" s="245" t="s">
        <v>221</v>
      </c>
      <c r="L979" s="246" t="s">
        <v>207</v>
      </c>
      <c r="M979" s="244">
        <v>43275</v>
      </c>
      <c r="N979" s="242" t="s">
        <v>3179</v>
      </c>
      <c r="O979" s="242" t="s">
        <v>3178</v>
      </c>
      <c r="P979" s="242" t="s">
        <v>1272</v>
      </c>
      <c r="Q979" s="242" t="s">
        <v>348</v>
      </c>
      <c r="R979" s="242" t="s">
        <v>247</v>
      </c>
      <c r="S979" s="119" t="s">
        <v>209</v>
      </c>
      <c r="T979" s="118" t="s">
        <v>3177</v>
      </c>
      <c r="U979" s="115">
        <v>0</v>
      </c>
      <c r="V979" s="115">
        <v>0</v>
      </c>
      <c r="W979" s="115">
        <v>0</v>
      </c>
      <c r="X979" s="115">
        <v>0</v>
      </c>
      <c r="Y979" s="115">
        <v>0</v>
      </c>
      <c r="Z979" s="115">
        <v>546859</v>
      </c>
      <c r="AA979" s="115">
        <v>2050</v>
      </c>
      <c r="AB979" s="115">
        <v>0</v>
      </c>
      <c r="AC979" s="114" t="s">
        <v>207</v>
      </c>
    </row>
    <row r="980" spans="1:29" x14ac:dyDescent="0.25">
      <c r="A980" s="242" t="s">
        <v>2406</v>
      </c>
      <c r="B980" s="242" t="s">
        <v>2400</v>
      </c>
      <c r="C980" s="242" t="s">
        <v>229</v>
      </c>
      <c r="D980" s="242" t="s">
        <v>1254</v>
      </c>
      <c r="E980" s="243">
        <v>42804</v>
      </c>
      <c r="F980" s="243">
        <v>42987</v>
      </c>
      <c r="G980" s="242">
        <v>2017</v>
      </c>
      <c r="H980" s="116">
        <v>356710</v>
      </c>
      <c r="I980" s="116">
        <v>62738</v>
      </c>
      <c r="J980" s="244">
        <v>43592</v>
      </c>
      <c r="K980" s="245" t="s">
        <v>221</v>
      </c>
      <c r="L980" s="246" t="s">
        <v>207</v>
      </c>
      <c r="M980" s="244">
        <v>42987</v>
      </c>
      <c r="N980" s="242" t="s">
        <v>2399</v>
      </c>
      <c r="O980" s="242" t="s">
        <v>2398</v>
      </c>
      <c r="P980" s="242" t="s">
        <v>255</v>
      </c>
      <c r="Q980" s="242" t="s">
        <v>2397</v>
      </c>
      <c r="R980" s="242" t="s">
        <v>247</v>
      </c>
      <c r="S980" s="119" t="s">
        <v>209</v>
      </c>
      <c r="T980" s="118" t="s">
        <v>2396</v>
      </c>
      <c r="U980" s="115">
        <v>0</v>
      </c>
      <c r="V980" s="115">
        <v>0</v>
      </c>
      <c r="W980" s="115">
        <v>0</v>
      </c>
      <c r="X980" s="115">
        <v>0</v>
      </c>
      <c r="Y980" s="115">
        <v>0</v>
      </c>
      <c r="Z980" s="115">
        <v>193972</v>
      </c>
      <c r="AA980" s="115">
        <v>0</v>
      </c>
      <c r="AB980" s="115">
        <v>100000</v>
      </c>
      <c r="AC980" s="114" t="s">
        <v>207</v>
      </c>
    </row>
    <row r="981" spans="1:29" x14ac:dyDescent="0.25">
      <c r="A981" s="242" t="s">
        <v>2117</v>
      </c>
      <c r="B981" s="242" t="s">
        <v>2116</v>
      </c>
      <c r="C981" s="242" t="s">
        <v>503</v>
      </c>
      <c r="D981" s="242" t="s">
        <v>1254</v>
      </c>
      <c r="E981" s="243">
        <v>43368</v>
      </c>
      <c r="F981" s="243">
        <v>43472</v>
      </c>
      <c r="G981" s="242">
        <v>2019</v>
      </c>
      <c r="H981" s="116">
        <v>113564</v>
      </c>
      <c r="I981" s="117" t="s">
        <v>207</v>
      </c>
      <c r="J981" s="244">
        <v>43592</v>
      </c>
      <c r="K981" s="245" t="s">
        <v>221</v>
      </c>
      <c r="L981" s="246" t="s">
        <v>207</v>
      </c>
      <c r="M981" s="244">
        <v>43472</v>
      </c>
      <c r="N981" s="242" t="s">
        <v>2115</v>
      </c>
      <c r="O981" s="242" t="s">
        <v>507</v>
      </c>
      <c r="P981" s="242" t="s">
        <v>267</v>
      </c>
      <c r="Q981" s="242" t="s">
        <v>500</v>
      </c>
      <c r="R981" s="242" t="s">
        <v>210</v>
      </c>
      <c r="S981" s="119" t="s">
        <v>209</v>
      </c>
      <c r="T981" s="118" t="s">
        <v>2114</v>
      </c>
      <c r="U981" s="117" t="s">
        <v>207</v>
      </c>
      <c r="V981" s="115">
        <v>0</v>
      </c>
      <c r="W981" s="115">
        <v>0</v>
      </c>
      <c r="X981" s="115">
        <v>0</v>
      </c>
      <c r="Y981" s="115">
        <v>0</v>
      </c>
      <c r="Z981" s="115">
        <v>1805</v>
      </c>
      <c r="AA981" s="115">
        <v>0</v>
      </c>
      <c r="AB981" s="115">
        <v>0</v>
      </c>
      <c r="AC981" s="114" t="s">
        <v>207</v>
      </c>
    </row>
    <row r="982" spans="1:29" x14ac:dyDescent="0.25">
      <c r="A982" s="242" t="s">
        <v>2105</v>
      </c>
      <c r="B982" s="242" t="s">
        <v>2104</v>
      </c>
      <c r="C982" s="242" t="s">
        <v>503</v>
      </c>
      <c r="D982" s="242" t="s">
        <v>1254</v>
      </c>
      <c r="E982" s="243">
        <v>43509</v>
      </c>
      <c r="F982" s="243">
        <v>43511</v>
      </c>
      <c r="G982" s="242">
        <v>2019</v>
      </c>
      <c r="H982" s="116">
        <v>54157</v>
      </c>
      <c r="I982" s="117" t="s">
        <v>207</v>
      </c>
      <c r="J982" s="244">
        <v>43592</v>
      </c>
      <c r="K982" s="245" t="s">
        <v>221</v>
      </c>
      <c r="L982" s="246" t="s">
        <v>207</v>
      </c>
      <c r="M982" s="244">
        <v>43511</v>
      </c>
      <c r="N982" s="242" t="s">
        <v>2103</v>
      </c>
      <c r="O982" s="242" t="s">
        <v>1386</v>
      </c>
      <c r="P982" s="242" t="s">
        <v>212</v>
      </c>
      <c r="Q982" s="242" t="s">
        <v>500</v>
      </c>
      <c r="R982" s="242" t="s">
        <v>247</v>
      </c>
      <c r="S982" s="119" t="s">
        <v>209</v>
      </c>
      <c r="T982" s="118" t="s">
        <v>2102</v>
      </c>
      <c r="U982" s="117" t="s">
        <v>207</v>
      </c>
      <c r="V982" s="115">
        <v>0</v>
      </c>
      <c r="W982" s="115">
        <v>0</v>
      </c>
      <c r="X982" s="115">
        <v>0</v>
      </c>
      <c r="Y982" s="115">
        <v>0</v>
      </c>
      <c r="Z982" s="115">
        <v>41266</v>
      </c>
      <c r="AA982" s="115">
        <v>8734</v>
      </c>
      <c r="AB982" s="115">
        <v>4157</v>
      </c>
      <c r="AC982" s="114" t="s">
        <v>207</v>
      </c>
    </row>
    <row r="983" spans="1:29" x14ac:dyDescent="0.25">
      <c r="A983" s="242" t="s">
        <v>4282</v>
      </c>
      <c r="B983" s="242" t="s">
        <v>4276</v>
      </c>
      <c r="C983" s="242" t="s">
        <v>217</v>
      </c>
      <c r="D983" s="242" t="s">
        <v>1254</v>
      </c>
      <c r="E983" s="243">
        <v>42767</v>
      </c>
      <c r="F983" s="243">
        <v>43131</v>
      </c>
      <c r="G983" s="242">
        <v>2018</v>
      </c>
      <c r="H983" s="116">
        <v>15697</v>
      </c>
      <c r="I983" s="117" t="s">
        <v>207</v>
      </c>
      <c r="J983" s="244">
        <v>43578</v>
      </c>
      <c r="K983" s="245" t="s">
        <v>215</v>
      </c>
      <c r="L983" s="244">
        <v>43872</v>
      </c>
      <c r="M983" s="244">
        <v>43131</v>
      </c>
      <c r="N983" s="242" t="s">
        <v>4275</v>
      </c>
      <c r="O983" s="242" t="s">
        <v>4274</v>
      </c>
      <c r="P983" s="242" t="s">
        <v>220</v>
      </c>
      <c r="Q983" s="242" t="s">
        <v>855</v>
      </c>
      <c r="R983" s="242" t="s">
        <v>247</v>
      </c>
      <c r="S983" s="119" t="s">
        <v>209</v>
      </c>
      <c r="T983" s="118" t="s">
        <v>4273</v>
      </c>
      <c r="U983" s="117" t="s">
        <v>207</v>
      </c>
      <c r="V983" s="115">
        <v>0</v>
      </c>
      <c r="W983" s="115">
        <v>0</v>
      </c>
      <c r="X983" s="115">
        <v>0</v>
      </c>
      <c r="Y983" s="115">
        <v>0</v>
      </c>
      <c r="Z983" s="115">
        <v>14903</v>
      </c>
      <c r="AA983" s="115">
        <v>0</v>
      </c>
      <c r="AB983" s="115">
        <v>794</v>
      </c>
      <c r="AC983" s="114" t="s">
        <v>207</v>
      </c>
    </row>
    <row r="984" spans="1:29" x14ac:dyDescent="0.25">
      <c r="A984" s="242" t="s">
        <v>3723</v>
      </c>
      <c r="B984" s="242" t="s">
        <v>3720</v>
      </c>
      <c r="C984" s="242" t="s">
        <v>217</v>
      </c>
      <c r="D984" s="242" t="s">
        <v>1254</v>
      </c>
      <c r="E984" s="243">
        <v>43045</v>
      </c>
      <c r="F984" s="243">
        <v>43409</v>
      </c>
      <c r="G984" s="242">
        <v>2018</v>
      </c>
      <c r="H984" s="116">
        <v>15864</v>
      </c>
      <c r="I984" s="117" t="s">
        <v>207</v>
      </c>
      <c r="J984" s="244">
        <v>43578</v>
      </c>
      <c r="K984" s="245" t="s">
        <v>215</v>
      </c>
      <c r="L984" s="244">
        <v>44173</v>
      </c>
      <c r="M984" s="244">
        <v>43409</v>
      </c>
      <c r="N984" s="242" t="s">
        <v>3719</v>
      </c>
      <c r="O984" s="242" t="s">
        <v>350</v>
      </c>
      <c r="P984" s="242" t="s">
        <v>267</v>
      </c>
      <c r="Q984" s="242" t="s">
        <v>348</v>
      </c>
      <c r="R984" s="242" t="s">
        <v>247</v>
      </c>
      <c r="S984" s="119" t="s">
        <v>209</v>
      </c>
      <c r="T984" s="118" t="s">
        <v>3718</v>
      </c>
      <c r="U984" s="117" t="s">
        <v>207</v>
      </c>
      <c r="V984" s="115">
        <v>0</v>
      </c>
      <c r="W984" s="115">
        <v>0</v>
      </c>
      <c r="X984" s="115">
        <v>0</v>
      </c>
      <c r="Y984" s="115">
        <v>0</v>
      </c>
      <c r="Z984" s="115">
        <v>15864</v>
      </c>
      <c r="AA984" s="115">
        <v>0</v>
      </c>
      <c r="AB984" s="115">
        <v>0</v>
      </c>
      <c r="AC984" s="114" t="s">
        <v>207</v>
      </c>
    </row>
    <row r="985" spans="1:29" x14ac:dyDescent="0.25">
      <c r="A985" s="242" t="s">
        <v>3542</v>
      </c>
      <c r="B985" s="242" t="s">
        <v>3539</v>
      </c>
      <c r="C985" s="242" t="s">
        <v>217</v>
      </c>
      <c r="D985" s="242" t="s">
        <v>1254</v>
      </c>
      <c r="E985" s="243">
        <v>42826</v>
      </c>
      <c r="F985" s="243">
        <v>43190</v>
      </c>
      <c r="G985" s="242">
        <v>2018</v>
      </c>
      <c r="H985" s="116">
        <v>9087</v>
      </c>
      <c r="I985" s="117" t="s">
        <v>207</v>
      </c>
      <c r="J985" s="244">
        <v>43578</v>
      </c>
      <c r="K985" s="245" t="s">
        <v>215</v>
      </c>
      <c r="L985" s="244">
        <v>44005</v>
      </c>
      <c r="M985" s="244">
        <v>43190</v>
      </c>
      <c r="N985" s="242" t="s">
        <v>356</v>
      </c>
      <c r="O985" s="242" t="s">
        <v>355</v>
      </c>
      <c r="P985" s="242" t="s">
        <v>220</v>
      </c>
      <c r="Q985" s="242" t="s">
        <v>332</v>
      </c>
      <c r="R985" s="242" t="s">
        <v>247</v>
      </c>
      <c r="S985" s="119" t="s">
        <v>209</v>
      </c>
      <c r="T985" s="118" t="s">
        <v>3538</v>
      </c>
      <c r="U985" s="117" t="s">
        <v>207</v>
      </c>
      <c r="V985" s="115">
        <v>0</v>
      </c>
      <c r="W985" s="115">
        <v>0</v>
      </c>
      <c r="X985" s="115">
        <v>0</v>
      </c>
      <c r="Y985" s="115">
        <v>0</v>
      </c>
      <c r="Z985" s="115">
        <v>9087</v>
      </c>
      <c r="AA985" s="115">
        <v>0</v>
      </c>
      <c r="AB985" s="115">
        <v>0</v>
      </c>
      <c r="AC985" s="114" t="s">
        <v>207</v>
      </c>
    </row>
    <row r="986" spans="1:29" x14ac:dyDescent="0.25">
      <c r="A986" s="242" t="s">
        <v>2094</v>
      </c>
      <c r="B986" s="242" t="s">
        <v>2093</v>
      </c>
      <c r="C986" s="242" t="s">
        <v>503</v>
      </c>
      <c r="D986" s="242" t="s">
        <v>1254</v>
      </c>
      <c r="E986" s="243">
        <v>43493</v>
      </c>
      <c r="F986" s="243">
        <v>43495</v>
      </c>
      <c r="G986" s="242">
        <v>2019</v>
      </c>
      <c r="H986" s="116">
        <v>85284</v>
      </c>
      <c r="I986" s="117" t="s">
        <v>207</v>
      </c>
      <c r="J986" s="244">
        <v>43578</v>
      </c>
      <c r="K986" s="245" t="s">
        <v>215</v>
      </c>
      <c r="L986" s="246">
        <v>43844</v>
      </c>
      <c r="M986" s="244">
        <v>43495</v>
      </c>
      <c r="N986" s="242" t="s">
        <v>2092</v>
      </c>
      <c r="O986" s="242" t="s">
        <v>1578</v>
      </c>
      <c r="P986" s="242" t="s">
        <v>267</v>
      </c>
      <c r="Q986" s="242" t="s">
        <v>500</v>
      </c>
      <c r="R986" s="242" t="s">
        <v>210</v>
      </c>
      <c r="S986" s="119" t="s">
        <v>209</v>
      </c>
      <c r="T986" s="118" t="s">
        <v>2091</v>
      </c>
      <c r="U986" s="117" t="s">
        <v>207</v>
      </c>
      <c r="V986" s="115">
        <v>0</v>
      </c>
      <c r="W986" s="115">
        <v>0</v>
      </c>
      <c r="X986" s="115">
        <v>0</v>
      </c>
      <c r="Y986" s="115">
        <v>0</v>
      </c>
      <c r="Z986" s="115">
        <v>63979</v>
      </c>
      <c r="AA986" s="115">
        <v>12853</v>
      </c>
      <c r="AB986" s="115">
        <v>0</v>
      </c>
      <c r="AC986" s="114" t="s">
        <v>207</v>
      </c>
    </row>
    <row r="987" spans="1:29" x14ac:dyDescent="0.25">
      <c r="A987" s="242" t="s">
        <v>3619</v>
      </c>
      <c r="B987" s="242" t="s">
        <v>3616</v>
      </c>
      <c r="C987" s="242" t="s">
        <v>217</v>
      </c>
      <c r="D987" s="242" t="s">
        <v>1254</v>
      </c>
      <c r="E987" s="243">
        <v>42826</v>
      </c>
      <c r="F987" s="243">
        <v>43190</v>
      </c>
      <c r="G987" s="242">
        <v>2018</v>
      </c>
      <c r="H987" s="116">
        <v>15998</v>
      </c>
      <c r="I987" s="117" t="s">
        <v>207</v>
      </c>
      <c r="J987" s="244">
        <v>43564</v>
      </c>
      <c r="K987" s="245" t="s">
        <v>215</v>
      </c>
      <c r="L987" s="244">
        <v>43886</v>
      </c>
      <c r="M987" s="244">
        <v>43190</v>
      </c>
      <c r="N987" s="242" t="s">
        <v>333</v>
      </c>
      <c r="O987" s="242" t="s">
        <v>333</v>
      </c>
      <c r="P987" s="242" t="s">
        <v>220</v>
      </c>
      <c r="Q987" s="242" t="s">
        <v>332</v>
      </c>
      <c r="R987" s="242" t="s">
        <v>247</v>
      </c>
      <c r="S987" s="119" t="s">
        <v>209</v>
      </c>
      <c r="T987" s="118" t="s">
        <v>3615</v>
      </c>
      <c r="U987" s="117" t="s">
        <v>207</v>
      </c>
      <c r="V987" s="115">
        <v>0</v>
      </c>
      <c r="W987" s="115">
        <v>0</v>
      </c>
      <c r="X987" s="115">
        <v>0</v>
      </c>
      <c r="Y987" s="115">
        <v>0</v>
      </c>
      <c r="Z987" s="115">
        <v>15998</v>
      </c>
      <c r="AA987" s="115">
        <v>0</v>
      </c>
      <c r="AB987" s="115">
        <v>0</v>
      </c>
      <c r="AC987" s="114" t="s">
        <v>207</v>
      </c>
    </row>
    <row r="988" spans="1:29" x14ac:dyDescent="0.25">
      <c r="A988" s="242" t="s">
        <v>3551</v>
      </c>
      <c r="B988" s="242" t="s">
        <v>3548</v>
      </c>
      <c r="C988" s="242" t="s">
        <v>217</v>
      </c>
      <c r="D988" s="242" t="s">
        <v>1254</v>
      </c>
      <c r="E988" s="243">
        <v>42826</v>
      </c>
      <c r="F988" s="243">
        <v>43190</v>
      </c>
      <c r="G988" s="242">
        <v>2018</v>
      </c>
      <c r="H988" s="116">
        <v>13189</v>
      </c>
      <c r="I988" s="117" t="s">
        <v>207</v>
      </c>
      <c r="J988" s="244">
        <v>43564</v>
      </c>
      <c r="K988" s="245" t="s">
        <v>215</v>
      </c>
      <c r="L988" s="244">
        <v>44005</v>
      </c>
      <c r="M988" s="244">
        <v>43190</v>
      </c>
      <c r="N988" s="242" t="s">
        <v>3547</v>
      </c>
      <c r="O988" s="242" t="s">
        <v>355</v>
      </c>
      <c r="P988" s="242" t="s">
        <v>220</v>
      </c>
      <c r="Q988" s="242" t="s">
        <v>332</v>
      </c>
      <c r="R988" s="242" t="s">
        <v>247</v>
      </c>
      <c r="S988" s="119" t="s">
        <v>209</v>
      </c>
      <c r="T988" s="118" t="s">
        <v>3546</v>
      </c>
      <c r="U988" s="117" t="s">
        <v>207</v>
      </c>
      <c r="V988" s="115">
        <v>0</v>
      </c>
      <c r="W988" s="115">
        <v>0</v>
      </c>
      <c r="X988" s="115">
        <v>0</v>
      </c>
      <c r="Y988" s="115">
        <v>0</v>
      </c>
      <c r="Z988" s="115">
        <v>13189</v>
      </c>
      <c r="AA988" s="115">
        <v>0</v>
      </c>
      <c r="AB988" s="115">
        <v>0</v>
      </c>
      <c r="AC988" s="114" t="s">
        <v>207</v>
      </c>
    </row>
    <row r="989" spans="1:29" x14ac:dyDescent="0.25">
      <c r="A989" s="242" t="s">
        <v>3133</v>
      </c>
      <c r="B989" s="242" t="s">
        <v>3127</v>
      </c>
      <c r="C989" s="242" t="s">
        <v>229</v>
      </c>
      <c r="D989" s="242" t="s">
        <v>1254</v>
      </c>
      <c r="E989" s="243">
        <v>42159</v>
      </c>
      <c r="F989" s="243">
        <v>42889</v>
      </c>
      <c r="G989" s="242">
        <v>2017</v>
      </c>
      <c r="H989" s="116">
        <v>331816</v>
      </c>
      <c r="I989" s="116">
        <v>63841</v>
      </c>
      <c r="J989" s="244">
        <v>43564</v>
      </c>
      <c r="K989" s="245" t="s">
        <v>221</v>
      </c>
      <c r="L989" s="246" t="s">
        <v>207</v>
      </c>
      <c r="M989" s="244">
        <v>42889</v>
      </c>
      <c r="N989" s="242" t="s">
        <v>3126</v>
      </c>
      <c r="O989" s="242" t="s">
        <v>2797</v>
      </c>
      <c r="P989" s="242" t="s">
        <v>255</v>
      </c>
      <c r="Q989" s="242" t="s">
        <v>211</v>
      </c>
      <c r="R989" s="242" t="s">
        <v>210</v>
      </c>
      <c r="S989" s="119" t="s">
        <v>209</v>
      </c>
      <c r="T989" s="118" t="s">
        <v>3125</v>
      </c>
      <c r="U989" s="115">
        <v>0</v>
      </c>
      <c r="V989" s="115">
        <v>0</v>
      </c>
      <c r="W989" s="115">
        <v>0</v>
      </c>
      <c r="X989" s="115">
        <v>0</v>
      </c>
      <c r="Y989" s="115">
        <v>0</v>
      </c>
      <c r="Z989" s="115">
        <v>0</v>
      </c>
      <c r="AA989" s="115">
        <v>0</v>
      </c>
      <c r="AB989" s="115">
        <v>0</v>
      </c>
      <c r="AC989" s="114" t="s">
        <v>207</v>
      </c>
    </row>
    <row r="990" spans="1:29" x14ac:dyDescent="0.25">
      <c r="A990" s="242" t="s">
        <v>2996</v>
      </c>
      <c r="B990" s="242" t="s">
        <v>2992</v>
      </c>
      <c r="C990" s="242" t="s">
        <v>229</v>
      </c>
      <c r="D990" s="242" t="s">
        <v>1254</v>
      </c>
      <c r="E990" s="243">
        <v>42587</v>
      </c>
      <c r="F990" s="243">
        <v>43233</v>
      </c>
      <c r="G990" s="242">
        <v>2018</v>
      </c>
      <c r="H990" s="116">
        <v>277889</v>
      </c>
      <c r="I990" s="116">
        <v>34362</v>
      </c>
      <c r="J990" s="244">
        <v>43564</v>
      </c>
      <c r="K990" s="245" t="s">
        <v>221</v>
      </c>
      <c r="L990" s="246" t="s">
        <v>207</v>
      </c>
      <c r="M990" s="244">
        <v>43233</v>
      </c>
      <c r="N990" s="242" t="s">
        <v>2991</v>
      </c>
      <c r="O990" s="242" t="s">
        <v>2990</v>
      </c>
      <c r="P990" s="242" t="s">
        <v>1272</v>
      </c>
      <c r="Q990" s="242" t="s">
        <v>2989</v>
      </c>
      <c r="R990" s="242" t="s">
        <v>247</v>
      </c>
      <c r="S990" s="119" t="s">
        <v>209</v>
      </c>
      <c r="T990" s="118" t="s">
        <v>2988</v>
      </c>
      <c r="U990" s="115">
        <v>0</v>
      </c>
      <c r="V990" s="115">
        <v>0</v>
      </c>
      <c r="W990" s="115">
        <v>0</v>
      </c>
      <c r="X990" s="115">
        <v>0</v>
      </c>
      <c r="Y990" s="115">
        <v>0</v>
      </c>
      <c r="Z990" s="115">
        <v>184491</v>
      </c>
      <c r="AA990" s="115">
        <v>0</v>
      </c>
      <c r="AB990" s="115">
        <v>59036</v>
      </c>
      <c r="AC990" s="114" t="s">
        <v>207</v>
      </c>
    </row>
    <row r="991" spans="1:29" x14ac:dyDescent="0.25">
      <c r="A991" s="242" t="s">
        <v>2622</v>
      </c>
      <c r="B991" s="242" t="s">
        <v>2617</v>
      </c>
      <c r="C991" s="242" t="s">
        <v>217</v>
      </c>
      <c r="D991" s="242" t="s">
        <v>1254</v>
      </c>
      <c r="E991" s="243">
        <v>42430</v>
      </c>
      <c r="F991" s="243">
        <v>42794</v>
      </c>
      <c r="G991" s="242">
        <v>2017</v>
      </c>
      <c r="H991" s="116">
        <v>6875</v>
      </c>
      <c r="I991" s="117" t="s">
        <v>207</v>
      </c>
      <c r="J991" s="244">
        <v>43564</v>
      </c>
      <c r="K991" s="245" t="s">
        <v>215</v>
      </c>
      <c r="L991" s="244">
        <v>44236</v>
      </c>
      <c r="M991" s="244">
        <v>42794</v>
      </c>
      <c r="N991" s="242" t="s">
        <v>2616</v>
      </c>
      <c r="O991" s="242" t="s">
        <v>2615</v>
      </c>
      <c r="P991" s="242" t="s">
        <v>212</v>
      </c>
      <c r="Q991" s="242" t="s">
        <v>318</v>
      </c>
      <c r="R991" s="242" t="s">
        <v>247</v>
      </c>
      <c r="S991" s="119" t="s">
        <v>209</v>
      </c>
      <c r="T991" s="118" t="s">
        <v>2614</v>
      </c>
      <c r="U991" s="117" t="s">
        <v>207</v>
      </c>
      <c r="V991" s="115">
        <v>0</v>
      </c>
      <c r="W991" s="115">
        <v>0</v>
      </c>
      <c r="X991" s="115">
        <v>0</v>
      </c>
      <c r="Y991" s="115">
        <v>0</v>
      </c>
      <c r="Z991" s="115">
        <v>6875</v>
      </c>
      <c r="AA991" s="115">
        <v>0</v>
      </c>
      <c r="AB991" s="115">
        <v>0</v>
      </c>
      <c r="AC991" s="114" t="s">
        <v>207</v>
      </c>
    </row>
    <row r="992" spans="1:29" x14ac:dyDescent="0.25">
      <c r="A992" s="242" t="s">
        <v>2621</v>
      </c>
      <c r="B992" s="242" t="s">
        <v>2617</v>
      </c>
      <c r="C992" s="242" t="s">
        <v>217</v>
      </c>
      <c r="D992" s="242" t="s">
        <v>1254</v>
      </c>
      <c r="E992" s="243">
        <v>42795</v>
      </c>
      <c r="F992" s="243">
        <v>43159</v>
      </c>
      <c r="G992" s="242">
        <v>2018</v>
      </c>
      <c r="H992" s="116">
        <v>7280</v>
      </c>
      <c r="I992" s="117" t="s">
        <v>207</v>
      </c>
      <c r="J992" s="244">
        <v>43564</v>
      </c>
      <c r="K992" s="245" t="s">
        <v>215</v>
      </c>
      <c r="L992" s="244">
        <v>44236</v>
      </c>
      <c r="M992" s="244">
        <v>43159</v>
      </c>
      <c r="N992" s="242" t="s">
        <v>2616</v>
      </c>
      <c r="O992" s="242" t="s">
        <v>2615</v>
      </c>
      <c r="P992" s="242" t="s">
        <v>212</v>
      </c>
      <c r="Q992" s="242" t="s">
        <v>318</v>
      </c>
      <c r="R992" s="242" t="s">
        <v>247</v>
      </c>
      <c r="S992" s="119" t="s">
        <v>209</v>
      </c>
      <c r="T992" s="118" t="s">
        <v>2614</v>
      </c>
      <c r="U992" s="117" t="s">
        <v>207</v>
      </c>
      <c r="V992" s="115">
        <v>0</v>
      </c>
      <c r="W992" s="115">
        <v>0</v>
      </c>
      <c r="X992" s="115">
        <v>0</v>
      </c>
      <c r="Y992" s="115">
        <v>0</v>
      </c>
      <c r="Z992" s="115">
        <v>7280</v>
      </c>
      <c r="AA992" s="115">
        <v>0</v>
      </c>
      <c r="AB992" s="115">
        <v>0</v>
      </c>
      <c r="AC992" s="114" t="s">
        <v>207</v>
      </c>
    </row>
    <row r="993" spans="1:29" x14ac:dyDescent="0.25">
      <c r="A993" s="242" t="s">
        <v>4414</v>
      </c>
      <c r="B993" s="242" t="s">
        <v>4408</v>
      </c>
      <c r="C993" s="242" t="s">
        <v>217</v>
      </c>
      <c r="D993" s="242" t="s">
        <v>1254</v>
      </c>
      <c r="E993" s="243">
        <v>42401</v>
      </c>
      <c r="F993" s="243">
        <v>42766</v>
      </c>
      <c r="G993" s="242">
        <v>2017</v>
      </c>
      <c r="H993" s="116">
        <v>4397</v>
      </c>
      <c r="I993" s="117" t="s">
        <v>207</v>
      </c>
      <c r="J993" s="244">
        <v>43550</v>
      </c>
      <c r="K993" s="245" t="s">
        <v>215</v>
      </c>
      <c r="L993" s="244">
        <v>44208</v>
      </c>
      <c r="M993" s="244">
        <v>42766</v>
      </c>
      <c r="N993" s="242" t="s">
        <v>4407</v>
      </c>
      <c r="O993" s="242" t="s">
        <v>4406</v>
      </c>
      <c r="P993" s="242" t="s">
        <v>212</v>
      </c>
      <c r="Q993" s="242" t="s">
        <v>318</v>
      </c>
      <c r="R993" s="242" t="s">
        <v>247</v>
      </c>
      <c r="S993" s="119" t="s">
        <v>209</v>
      </c>
      <c r="T993" s="118" t="s">
        <v>4405</v>
      </c>
      <c r="U993" s="117" t="s">
        <v>207</v>
      </c>
      <c r="V993" s="115">
        <v>0</v>
      </c>
      <c r="W993" s="115">
        <v>0</v>
      </c>
      <c r="X993" s="115">
        <v>0</v>
      </c>
      <c r="Y993" s="115">
        <v>0</v>
      </c>
      <c r="Z993" s="115">
        <v>4397</v>
      </c>
      <c r="AA993" s="115">
        <v>0</v>
      </c>
      <c r="AB993" s="115">
        <v>0</v>
      </c>
      <c r="AC993" s="114" t="s">
        <v>207</v>
      </c>
    </row>
    <row r="994" spans="1:29" x14ac:dyDescent="0.25">
      <c r="A994" s="242" t="s">
        <v>4413</v>
      </c>
      <c r="B994" s="242" t="s">
        <v>4408</v>
      </c>
      <c r="C994" s="242" t="s">
        <v>217</v>
      </c>
      <c r="D994" s="242" t="s">
        <v>1254</v>
      </c>
      <c r="E994" s="243">
        <v>42767</v>
      </c>
      <c r="F994" s="243">
        <v>43131</v>
      </c>
      <c r="G994" s="242">
        <v>2018</v>
      </c>
      <c r="H994" s="116">
        <v>3715</v>
      </c>
      <c r="I994" s="117" t="s">
        <v>207</v>
      </c>
      <c r="J994" s="244">
        <v>43550</v>
      </c>
      <c r="K994" s="245" t="s">
        <v>215</v>
      </c>
      <c r="L994" s="244">
        <v>44208</v>
      </c>
      <c r="M994" s="244">
        <v>43131</v>
      </c>
      <c r="N994" s="242" t="s">
        <v>4407</v>
      </c>
      <c r="O994" s="242" t="s">
        <v>4406</v>
      </c>
      <c r="P994" s="242" t="s">
        <v>212</v>
      </c>
      <c r="Q994" s="242" t="s">
        <v>318</v>
      </c>
      <c r="R994" s="242" t="s">
        <v>247</v>
      </c>
      <c r="S994" s="119" t="s">
        <v>209</v>
      </c>
      <c r="T994" s="118" t="s">
        <v>4405</v>
      </c>
      <c r="U994" s="117" t="s">
        <v>207</v>
      </c>
      <c r="V994" s="115">
        <v>0</v>
      </c>
      <c r="W994" s="115">
        <v>0</v>
      </c>
      <c r="X994" s="115">
        <v>0</v>
      </c>
      <c r="Y994" s="115">
        <v>0</v>
      </c>
      <c r="Z994" s="115">
        <v>3715</v>
      </c>
      <c r="AA994" s="115">
        <v>0</v>
      </c>
      <c r="AB994" s="115">
        <v>0</v>
      </c>
      <c r="AC994" s="114" t="s">
        <v>207</v>
      </c>
    </row>
    <row r="995" spans="1:29" x14ac:dyDescent="0.25">
      <c r="A995" s="242" t="s">
        <v>4018</v>
      </c>
      <c r="B995" s="242" t="s">
        <v>4015</v>
      </c>
      <c r="C995" s="242" t="s">
        <v>217</v>
      </c>
      <c r="D995" s="242" t="s">
        <v>1254</v>
      </c>
      <c r="E995" s="243">
        <v>42736</v>
      </c>
      <c r="F995" s="243">
        <v>43100</v>
      </c>
      <c r="G995" s="242">
        <v>2017</v>
      </c>
      <c r="H995" s="116">
        <v>29953</v>
      </c>
      <c r="I995" s="117" t="s">
        <v>207</v>
      </c>
      <c r="J995" s="244">
        <v>43550</v>
      </c>
      <c r="K995" s="245" t="s">
        <v>221</v>
      </c>
      <c r="L995" s="246" t="s">
        <v>207</v>
      </c>
      <c r="M995" s="244">
        <v>43100</v>
      </c>
      <c r="N995" s="242" t="s">
        <v>4014</v>
      </c>
      <c r="O995" s="242" t="s">
        <v>3358</v>
      </c>
      <c r="P995" s="242" t="s">
        <v>212</v>
      </c>
      <c r="Q995" s="242" t="s">
        <v>523</v>
      </c>
      <c r="R995" s="242" t="s">
        <v>247</v>
      </c>
      <c r="S995" s="119" t="s">
        <v>209</v>
      </c>
      <c r="T995" s="118" t="s">
        <v>4013</v>
      </c>
      <c r="U995" s="117" t="s">
        <v>207</v>
      </c>
      <c r="V995" s="115">
        <v>0</v>
      </c>
      <c r="W995" s="115">
        <v>0</v>
      </c>
      <c r="X995" s="115">
        <v>0</v>
      </c>
      <c r="Y995" s="115">
        <v>0</v>
      </c>
      <c r="Z995" s="115">
        <v>29953</v>
      </c>
      <c r="AA995" s="115">
        <v>0</v>
      </c>
      <c r="AB995" s="115">
        <v>0</v>
      </c>
      <c r="AC995" s="114" t="s">
        <v>207</v>
      </c>
    </row>
    <row r="996" spans="1:29" x14ac:dyDescent="0.25">
      <c r="A996" s="242" t="s">
        <v>3676</v>
      </c>
      <c r="B996" s="242" t="s">
        <v>3673</v>
      </c>
      <c r="C996" s="242" t="s">
        <v>217</v>
      </c>
      <c r="D996" s="242" t="s">
        <v>1254</v>
      </c>
      <c r="E996" s="243">
        <v>42979</v>
      </c>
      <c r="F996" s="243">
        <v>43343</v>
      </c>
      <c r="G996" s="242">
        <v>2018</v>
      </c>
      <c r="H996" s="116">
        <v>7390</v>
      </c>
      <c r="I996" s="117" t="s">
        <v>207</v>
      </c>
      <c r="J996" s="244">
        <v>43550</v>
      </c>
      <c r="K996" s="245" t="s">
        <v>215</v>
      </c>
      <c r="L996" s="244">
        <v>43886</v>
      </c>
      <c r="M996" s="244">
        <v>43343</v>
      </c>
      <c r="N996" s="242" t="s">
        <v>573</v>
      </c>
      <c r="O996" s="242" t="s">
        <v>573</v>
      </c>
      <c r="P996" s="242" t="s">
        <v>220</v>
      </c>
      <c r="Q996" s="242" t="s">
        <v>248</v>
      </c>
      <c r="R996" s="242" t="s">
        <v>247</v>
      </c>
      <c r="S996" s="119" t="s">
        <v>209</v>
      </c>
      <c r="T996" s="118" t="s">
        <v>3672</v>
      </c>
      <c r="U996" s="117" t="s">
        <v>207</v>
      </c>
      <c r="V996" s="115">
        <v>0</v>
      </c>
      <c r="W996" s="115">
        <v>0</v>
      </c>
      <c r="X996" s="115">
        <v>0</v>
      </c>
      <c r="Y996" s="115">
        <v>0</v>
      </c>
      <c r="Z996" s="115">
        <v>7390</v>
      </c>
      <c r="AA996" s="115">
        <v>0</v>
      </c>
      <c r="AB996" s="115">
        <v>0</v>
      </c>
      <c r="AC996" s="114" t="s">
        <v>207</v>
      </c>
    </row>
    <row r="997" spans="1:29" x14ac:dyDescent="0.25">
      <c r="A997" s="242" t="s">
        <v>3084</v>
      </c>
      <c r="B997" s="242" t="s">
        <v>3076</v>
      </c>
      <c r="C997" s="242" t="s">
        <v>229</v>
      </c>
      <c r="D997" s="242" t="s">
        <v>1254</v>
      </c>
      <c r="E997" s="243">
        <v>42297</v>
      </c>
      <c r="F997" s="243">
        <v>42886</v>
      </c>
      <c r="G997" s="242">
        <v>2017</v>
      </c>
      <c r="H997" s="116">
        <v>553371</v>
      </c>
      <c r="I997" s="116">
        <v>106247</v>
      </c>
      <c r="J997" s="244">
        <v>43550</v>
      </c>
      <c r="K997" s="245" t="s">
        <v>215</v>
      </c>
      <c r="L997" s="244">
        <v>43914</v>
      </c>
      <c r="M997" s="244">
        <v>42886</v>
      </c>
      <c r="N997" s="242" t="s">
        <v>3081</v>
      </c>
      <c r="O997" s="242" t="s">
        <v>3080</v>
      </c>
      <c r="P997" s="242" t="s">
        <v>255</v>
      </c>
      <c r="Q997" s="242" t="s">
        <v>416</v>
      </c>
      <c r="R997" s="242" t="s">
        <v>247</v>
      </c>
      <c r="S997" s="119" t="s">
        <v>209</v>
      </c>
      <c r="T997" s="118" t="s">
        <v>3073</v>
      </c>
      <c r="U997" s="115">
        <v>0</v>
      </c>
      <c r="V997" s="115">
        <v>0</v>
      </c>
      <c r="W997" s="115">
        <v>0</v>
      </c>
      <c r="X997" s="115">
        <v>0</v>
      </c>
      <c r="Y997" s="115">
        <v>0</v>
      </c>
      <c r="Z997" s="115">
        <v>346699</v>
      </c>
      <c r="AA997" s="115">
        <v>425</v>
      </c>
      <c r="AB997" s="115">
        <v>100000</v>
      </c>
      <c r="AC997" s="114" t="s">
        <v>207</v>
      </c>
    </row>
    <row r="998" spans="1:29" x14ac:dyDescent="0.25">
      <c r="A998" s="242" t="s">
        <v>3004</v>
      </c>
      <c r="B998" s="242" t="s">
        <v>3001</v>
      </c>
      <c r="C998" s="242" t="s">
        <v>229</v>
      </c>
      <c r="D998" s="242" t="s">
        <v>1254</v>
      </c>
      <c r="E998" s="243">
        <v>42769</v>
      </c>
      <c r="F998" s="243">
        <v>43133</v>
      </c>
      <c r="G998" s="242">
        <v>2018</v>
      </c>
      <c r="H998" s="116">
        <v>19467</v>
      </c>
      <c r="I998" s="116">
        <v>3746</v>
      </c>
      <c r="J998" s="244">
        <v>43550</v>
      </c>
      <c r="K998" s="245" t="s">
        <v>221</v>
      </c>
      <c r="L998" s="246" t="s">
        <v>207</v>
      </c>
      <c r="M998" s="244">
        <v>43133</v>
      </c>
      <c r="N998" s="242" t="s">
        <v>3000</v>
      </c>
      <c r="O998" s="242" t="s">
        <v>2999</v>
      </c>
      <c r="P998" s="242" t="s">
        <v>493</v>
      </c>
      <c r="Q998" s="242" t="s">
        <v>2998</v>
      </c>
      <c r="R998" s="242" t="s">
        <v>247</v>
      </c>
      <c r="S998" s="119" t="s">
        <v>209</v>
      </c>
      <c r="T998" s="118" t="s">
        <v>2997</v>
      </c>
      <c r="U998" s="115">
        <v>0</v>
      </c>
      <c r="V998" s="115">
        <v>0</v>
      </c>
      <c r="W998" s="115">
        <v>0</v>
      </c>
      <c r="X998" s="115">
        <v>0</v>
      </c>
      <c r="Y998" s="115">
        <v>0</v>
      </c>
      <c r="Z998" s="115">
        <v>0</v>
      </c>
      <c r="AA998" s="115">
        <v>0</v>
      </c>
      <c r="AB998" s="115">
        <v>15721</v>
      </c>
      <c r="AC998" s="114" t="s">
        <v>207</v>
      </c>
    </row>
    <row r="999" spans="1:29" x14ac:dyDescent="0.25">
      <c r="A999" s="242" t="s">
        <v>2835</v>
      </c>
      <c r="B999" s="242" t="s">
        <v>2831</v>
      </c>
      <c r="C999" s="242" t="s">
        <v>217</v>
      </c>
      <c r="D999" s="242" t="s">
        <v>1254</v>
      </c>
      <c r="E999" s="243">
        <v>42826</v>
      </c>
      <c r="F999" s="243">
        <v>43190</v>
      </c>
      <c r="G999" s="242">
        <v>2018</v>
      </c>
      <c r="H999" s="116">
        <v>2289</v>
      </c>
      <c r="I999" s="117" t="s">
        <v>207</v>
      </c>
      <c r="J999" s="244">
        <v>43550</v>
      </c>
      <c r="K999" s="245" t="s">
        <v>215</v>
      </c>
      <c r="L999" s="244">
        <v>44327</v>
      </c>
      <c r="M999" s="244">
        <v>43190</v>
      </c>
      <c r="N999" s="242" t="s">
        <v>2830</v>
      </c>
      <c r="O999" s="242" t="s">
        <v>281</v>
      </c>
      <c r="P999" s="242" t="s">
        <v>267</v>
      </c>
      <c r="Q999" s="242" t="s">
        <v>279</v>
      </c>
      <c r="R999" s="242" t="s">
        <v>247</v>
      </c>
      <c r="S999" s="119" t="s">
        <v>209</v>
      </c>
      <c r="T999" s="118" t="s">
        <v>2829</v>
      </c>
      <c r="U999" s="117" t="s">
        <v>207</v>
      </c>
      <c r="V999" s="115">
        <v>0</v>
      </c>
      <c r="W999" s="115">
        <v>0</v>
      </c>
      <c r="X999" s="115">
        <v>0</v>
      </c>
      <c r="Y999" s="115">
        <v>0</v>
      </c>
      <c r="Z999" s="115">
        <v>2289</v>
      </c>
      <c r="AA999" s="115">
        <v>0</v>
      </c>
      <c r="AB999" s="115">
        <v>0</v>
      </c>
      <c r="AC999" s="114" t="s">
        <v>207</v>
      </c>
    </row>
    <row r="1000" spans="1:29" x14ac:dyDescent="0.25">
      <c r="A1000" s="242" t="s">
        <v>3926</v>
      </c>
      <c r="B1000" s="242" t="s">
        <v>3921</v>
      </c>
      <c r="C1000" s="242" t="s">
        <v>229</v>
      </c>
      <c r="D1000" s="242" t="s">
        <v>1254</v>
      </c>
      <c r="E1000" s="243">
        <v>43009</v>
      </c>
      <c r="F1000" s="243">
        <v>43373</v>
      </c>
      <c r="G1000" s="242">
        <v>2018</v>
      </c>
      <c r="H1000" s="116">
        <v>82078</v>
      </c>
      <c r="I1000" s="116">
        <v>15789</v>
      </c>
      <c r="J1000" s="244">
        <v>43536</v>
      </c>
      <c r="K1000" s="245" t="s">
        <v>221</v>
      </c>
      <c r="L1000" s="246" t="s">
        <v>207</v>
      </c>
      <c r="M1000" s="244">
        <v>43373</v>
      </c>
      <c r="N1000" s="242" t="s">
        <v>3920</v>
      </c>
      <c r="O1000" s="242" t="s">
        <v>3919</v>
      </c>
      <c r="P1000" s="242" t="s">
        <v>1272</v>
      </c>
      <c r="Q1000" s="242" t="s">
        <v>211</v>
      </c>
      <c r="R1000" s="242" t="s">
        <v>210</v>
      </c>
      <c r="S1000" s="119" t="s">
        <v>209</v>
      </c>
      <c r="T1000" s="118" t="s">
        <v>3918</v>
      </c>
      <c r="U1000" s="115">
        <v>0</v>
      </c>
      <c r="V1000" s="115">
        <v>0</v>
      </c>
      <c r="W1000" s="115">
        <v>0</v>
      </c>
      <c r="X1000" s="115">
        <v>0</v>
      </c>
      <c r="Y1000" s="115">
        <v>0</v>
      </c>
      <c r="Z1000" s="115">
        <v>0</v>
      </c>
      <c r="AA1000" s="115">
        <v>10567</v>
      </c>
      <c r="AB1000" s="115">
        <v>0</v>
      </c>
      <c r="AC1000" s="114" t="s">
        <v>207</v>
      </c>
    </row>
    <row r="1001" spans="1:29" x14ac:dyDescent="0.25">
      <c r="A1001" s="242" t="s">
        <v>3113</v>
      </c>
      <c r="B1001" s="242" t="s">
        <v>3110</v>
      </c>
      <c r="C1001" s="242" t="s">
        <v>229</v>
      </c>
      <c r="D1001" s="242" t="s">
        <v>1254</v>
      </c>
      <c r="E1001" s="243">
        <v>42583</v>
      </c>
      <c r="F1001" s="243">
        <v>42947</v>
      </c>
      <c r="G1001" s="242">
        <v>2017</v>
      </c>
      <c r="H1001" s="116">
        <v>274971</v>
      </c>
      <c r="I1001" s="116">
        <v>52794</v>
      </c>
      <c r="J1001" s="244">
        <v>43536</v>
      </c>
      <c r="K1001" s="245" t="s">
        <v>215</v>
      </c>
      <c r="L1001" s="244">
        <v>44299</v>
      </c>
      <c r="M1001" s="244">
        <v>42947</v>
      </c>
      <c r="N1001" s="242" t="s">
        <v>3109</v>
      </c>
      <c r="O1001" s="242" t="s">
        <v>3108</v>
      </c>
      <c r="P1001" s="242" t="s">
        <v>255</v>
      </c>
      <c r="Q1001" s="242" t="s">
        <v>211</v>
      </c>
      <c r="R1001" s="242" t="s">
        <v>210</v>
      </c>
      <c r="S1001" s="119" t="s">
        <v>209</v>
      </c>
      <c r="T1001" s="118" t="s">
        <v>3107</v>
      </c>
      <c r="U1001" s="115">
        <v>0</v>
      </c>
      <c r="V1001" s="115">
        <v>0</v>
      </c>
      <c r="W1001" s="115">
        <v>0</v>
      </c>
      <c r="X1001" s="115">
        <v>0</v>
      </c>
      <c r="Y1001" s="115">
        <v>0</v>
      </c>
      <c r="Z1001" s="115">
        <v>172177</v>
      </c>
      <c r="AA1001" s="115">
        <v>32631</v>
      </c>
      <c r="AB1001" s="115">
        <v>0</v>
      </c>
      <c r="AC1001" s="114" t="s">
        <v>207</v>
      </c>
    </row>
    <row r="1002" spans="1:29" x14ac:dyDescent="0.25">
      <c r="A1002" s="242" t="s">
        <v>3071</v>
      </c>
      <c r="B1002" s="242" t="s">
        <v>3064</v>
      </c>
      <c r="C1002" s="242" t="s">
        <v>229</v>
      </c>
      <c r="D1002" s="242" t="s">
        <v>1254</v>
      </c>
      <c r="E1002" s="243">
        <v>42297</v>
      </c>
      <c r="F1002" s="243">
        <v>42855</v>
      </c>
      <c r="G1002" s="242">
        <v>2017</v>
      </c>
      <c r="H1002" s="116">
        <v>1019350</v>
      </c>
      <c r="I1002" s="116">
        <v>196085</v>
      </c>
      <c r="J1002" s="244">
        <v>43536</v>
      </c>
      <c r="K1002" s="245" t="s">
        <v>215</v>
      </c>
      <c r="L1002" s="244">
        <v>43886</v>
      </c>
      <c r="M1002" s="243">
        <v>42855</v>
      </c>
      <c r="N1002" s="242" t="s">
        <v>3063</v>
      </c>
      <c r="O1002" s="242" t="s">
        <v>3066</v>
      </c>
      <c r="P1002" s="242" t="s">
        <v>226</v>
      </c>
      <c r="Q1002" s="242" t="s">
        <v>461</v>
      </c>
      <c r="R1002" s="242" t="s">
        <v>247</v>
      </c>
      <c r="S1002" s="119" t="s">
        <v>209</v>
      </c>
      <c r="T1002" s="118" t="s">
        <v>3062</v>
      </c>
      <c r="U1002" s="115">
        <v>0</v>
      </c>
      <c r="V1002" s="115">
        <v>0</v>
      </c>
      <c r="W1002" s="115">
        <v>0</v>
      </c>
      <c r="X1002" s="115">
        <v>0</v>
      </c>
      <c r="Y1002" s="115">
        <v>0</v>
      </c>
      <c r="Z1002" s="115">
        <v>448265</v>
      </c>
      <c r="AA1002" s="115">
        <v>118970</v>
      </c>
      <c r="AB1002" s="115">
        <v>128115</v>
      </c>
      <c r="AC1002" s="114" t="s">
        <v>207</v>
      </c>
    </row>
    <row r="1003" spans="1:29" x14ac:dyDescent="0.25">
      <c r="A1003" s="242" t="s">
        <v>2805</v>
      </c>
      <c r="B1003" s="242" t="s">
        <v>2799</v>
      </c>
      <c r="C1003" s="242" t="s">
        <v>229</v>
      </c>
      <c r="D1003" s="242" t="s">
        <v>1254</v>
      </c>
      <c r="E1003" s="243">
        <v>42159</v>
      </c>
      <c r="F1003" s="243">
        <v>42534</v>
      </c>
      <c r="G1003" s="242">
        <v>2016</v>
      </c>
      <c r="H1003" s="116">
        <v>817984</v>
      </c>
      <c r="I1003" s="116">
        <v>157349</v>
      </c>
      <c r="J1003" s="244">
        <v>43536</v>
      </c>
      <c r="K1003" s="245" t="s">
        <v>221</v>
      </c>
      <c r="L1003" s="246" t="s">
        <v>207</v>
      </c>
      <c r="M1003" s="244">
        <v>42534</v>
      </c>
      <c r="N1003" s="242" t="s">
        <v>2798</v>
      </c>
      <c r="O1003" s="242" t="s">
        <v>2797</v>
      </c>
      <c r="P1003" s="242" t="s">
        <v>255</v>
      </c>
      <c r="Q1003" s="242" t="s">
        <v>211</v>
      </c>
      <c r="R1003" s="242" t="s">
        <v>210</v>
      </c>
      <c r="S1003" s="119" t="s">
        <v>209</v>
      </c>
      <c r="T1003" s="118" t="s">
        <v>2796</v>
      </c>
      <c r="U1003" s="115">
        <v>0</v>
      </c>
      <c r="V1003" s="115">
        <v>0</v>
      </c>
      <c r="W1003" s="115">
        <v>0</v>
      </c>
      <c r="X1003" s="115">
        <v>0</v>
      </c>
      <c r="Y1003" s="115">
        <v>0</v>
      </c>
      <c r="Z1003" s="115">
        <v>0</v>
      </c>
      <c r="AA1003" s="115">
        <v>496257</v>
      </c>
      <c r="AB1003" s="115">
        <v>0</v>
      </c>
      <c r="AC1003" s="114" t="s">
        <v>207</v>
      </c>
    </row>
    <row r="1004" spans="1:29" x14ac:dyDescent="0.25">
      <c r="A1004" s="242" t="s">
        <v>2721</v>
      </c>
      <c r="B1004" s="242" t="s">
        <v>2712</v>
      </c>
      <c r="C1004" s="242" t="s">
        <v>229</v>
      </c>
      <c r="D1004" s="242" t="s">
        <v>1254</v>
      </c>
      <c r="E1004" s="243">
        <v>42305</v>
      </c>
      <c r="F1004" s="243">
        <v>42978</v>
      </c>
      <c r="G1004" s="242">
        <v>2017</v>
      </c>
      <c r="H1004" s="116">
        <v>3189873</v>
      </c>
      <c r="I1004" s="116">
        <v>613732</v>
      </c>
      <c r="J1004" s="244">
        <v>43536</v>
      </c>
      <c r="K1004" s="245" t="s">
        <v>215</v>
      </c>
      <c r="L1004" s="246">
        <v>43746</v>
      </c>
      <c r="M1004" s="244">
        <v>42978</v>
      </c>
      <c r="N1004" s="242" t="s">
        <v>2717</v>
      </c>
      <c r="O1004" s="242" t="s">
        <v>2720</v>
      </c>
      <c r="P1004" s="242" t="s">
        <v>1272</v>
      </c>
      <c r="Q1004" s="242" t="s">
        <v>398</v>
      </c>
      <c r="R1004" s="242" t="s">
        <v>247</v>
      </c>
      <c r="S1004" s="119" t="s">
        <v>209</v>
      </c>
      <c r="T1004" s="118" t="s">
        <v>2709</v>
      </c>
      <c r="U1004" s="115">
        <v>0</v>
      </c>
      <c r="V1004" s="115">
        <v>0</v>
      </c>
      <c r="W1004" s="115">
        <v>0</v>
      </c>
      <c r="X1004" s="115">
        <v>0</v>
      </c>
      <c r="Y1004" s="115">
        <v>0</v>
      </c>
      <c r="Z1004" s="115">
        <v>1885245</v>
      </c>
      <c r="AA1004" s="115">
        <v>340819</v>
      </c>
      <c r="AB1004" s="115">
        <v>301231</v>
      </c>
      <c r="AC1004" s="114" t="s">
        <v>207</v>
      </c>
    </row>
    <row r="1005" spans="1:29" x14ac:dyDescent="0.25">
      <c r="A1005" s="242" t="s">
        <v>3779</v>
      </c>
      <c r="B1005" s="242" t="s">
        <v>3777</v>
      </c>
      <c r="C1005" s="242" t="s">
        <v>217</v>
      </c>
      <c r="D1005" s="242" t="s">
        <v>1254</v>
      </c>
      <c r="E1005" s="243">
        <v>42948</v>
      </c>
      <c r="F1005" s="243">
        <v>43312</v>
      </c>
      <c r="G1005" s="242">
        <v>2018</v>
      </c>
      <c r="H1005" s="116">
        <v>9600</v>
      </c>
      <c r="I1005" s="117" t="s">
        <v>207</v>
      </c>
      <c r="J1005" s="244">
        <v>43522</v>
      </c>
      <c r="K1005" s="250" t="s">
        <v>215</v>
      </c>
      <c r="L1005" s="246">
        <v>43914</v>
      </c>
      <c r="M1005" s="244">
        <v>43312</v>
      </c>
      <c r="N1005" s="242" t="s">
        <v>250</v>
      </c>
      <c r="O1005" s="242" t="s">
        <v>3776</v>
      </c>
      <c r="P1005" s="242" t="s">
        <v>1524</v>
      </c>
      <c r="Q1005" s="242" t="s">
        <v>248</v>
      </c>
      <c r="R1005" s="242" t="s">
        <v>247</v>
      </c>
      <c r="S1005" s="119" t="s">
        <v>209</v>
      </c>
      <c r="T1005" s="118" t="s">
        <v>3775</v>
      </c>
      <c r="U1005" s="117" t="s">
        <v>207</v>
      </c>
      <c r="V1005" s="115">
        <v>0</v>
      </c>
      <c r="W1005" s="115">
        <v>0</v>
      </c>
      <c r="X1005" s="115">
        <v>0</v>
      </c>
      <c r="Y1005" s="115">
        <v>0</v>
      </c>
      <c r="Z1005" s="115">
        <v>9600</v>
      </c>
      <c r="AA1005" s="115">
        <v>0</v>
      </c>
      <c r="AB1005" s="115">
        <v>0</v>
      </c>
      <c r="AC1005" s="114" t="s">
        <v>207</v>
      </c>
    </row>
    <row r="1006" spans="1:29" x14ac:dyDescent="0.25">
      <c r="A1006" s="242" t="s">
        <v>3699</v>
      </c>
      <c r="B1006" s="242" t="s">
        <v>3692</v>
      </c>
      <c r="C1006" s="242" t="s">
        <v>229</v>
      </c>
      <c r="D1006" s="242" t="s">
        <v>1254</v>
      </c>
      <c r="E1006" s="243">
        <v>42887</v>
      </c>
      <c r="F1006" s="243">
        <v>43251</v>
      </c>
      <c r="G1006" s="242">
        <v>2018</v>
      </c>
      <c r="H1006" s="116">
        <v>96129</v>
      </c>
      <c r="I1006" s="116">
        <v>18492</v>
      </c>
      <c r="J1006" s="244">
        <v>43522</v>
      </c>
      <c r="K1006" s="245" t="s">
        <v>215</v>
      </c>
      <c r="L1006" s="244">
        <v>44460</v>
      </c>
      <c r="M1006" s="244">
        <v>43251</v>
      </c>
      <c r="N1006" s="242" t="s">
        <v>3691</v>
      </c>
      <c r="O1006" s="242" t="s">
        <v>869</v>
      </c>
      <c r="P1006" s="242" t="s">
        <v>226</v>
      </c>
      <c r="Q1006" s="242" t="s">
        <v>211</v>
      </c>
      <c r="R1006" s="242" t="s">
        <v>210</v>
      </c>
      <c r="S1006" s="119" t="s">
        <v>209</v>
      </c>
      <c r="T1006" s="118" t="s">
        <v>3690</v>
      </c>
      <c r="U1006" s="115">
        <v>0</v>
      </c>
      <c r="V1006" s="115">
        <v>0</v>
      </c>
      <c r="W1006" s="115">
        <v>0</v>
      </c>
      <c r="X1006" s="115">
        <v>0</v>
      </c>
      <c r="Y1006" s="115">
        <v>0</v>
      </c>
      <c r="Z1006" s="115">
        <v>48347</v>
      </c>
      <c r="AA1006" s="115">
        <v>28168</v>
      </c>
      <c r="AB1006" s="115">
        <v>0</v>
      </c>
      <c r="AC1006" s="114" t="s">
        <v>207</v>
      </c>
    </row>
    <row r="1007" spans="1:29" x14ac:dyDescent="0.25">
      <c r="A1007" s="242" t="s">
        <v>3663</v>
      </c>
      <c r="B1007" s="242" t="s">
        <v>3655</v>
      </c>
      <c r="C1007" s="242" t="s">
        <v>229</v>
      </c>
      <c r="D1007" s="242" t="s">
        <v>1254</v>
      </c>
      <c r="E1007" s="243">
        <v>42781</v>
      </c>
      <c r="F1007" s="243">
        <v>43145</v>
      </c>
      <c r="G1007" s="242">
        <v>2018</v>
      </c>
      <c r="H1007" s="116">
        <v>173726</v>
      </c>
      <c r="I1007" s="116">
        <v>33418</v>
      </c>
      <c r="J1007" s="244">
        <v>43522</v>
      </c>
      <c r="K1007" s="245" t="s">
        <v>215</v>
      </c>
      <c r="L1007" s="244">
        <v>45104</v>
      </c>
      <c r="M1007" s="244">
        <v>43145</v>
      </c>
      <c r="N1007" s="242" t="s">
        <v>3654</v>
      </c>
      <c r="O1007" s="242" t="s">
        <v>869</v>
      </c>
      <c r="P1007" s="242" t="s">
        <v>226</v>
      </c>
      <c r="Q1007" s="242" t="s">
        <v>211</v>
      </c>
      <c r="R1007" s="242" t="s">
        <v>210</v>
      </c>
      <c r="S1007" s="119" t="s">
        <v>209</v>
      </c>
      <c r="T1007" s="118" t="s">
        <v>3653</v>
      </c>
      <c r="U1007" s="115">
        <v>0</v>
      </c>
      <c r="V1007" s="115">
        <v>0</v>
      </c>
      <c r="W1007" s="115">
        <v>31500</v>
      </c>
      <c r="X1007" s="115">
        <v>0</v>
      </c>
      <c r="Y1007" s="115">
        <v>0</v>
      </c>
      <c r="Z1007" s="115">
        <v>0</v>
      </c>
      <c r="AA1007" s="115">
        <v>9198</v>
      </c>
      <c r="AB1007" s="115">
        <v>0</v>
      </c>
      <c r="AC1007" s="114" t="s">
        <v>3662</v>
      </c>
    </row>
    <row r="1008" spans="1:29" x14ac:dyDescent="0.25">
      <c r="A1008" s="242" t="s">
        <v>3049</v>
      </c>
      <c r="B1008" s="242" t="s">
        <v>3040</v>
      </c>
      <c r="C1008" s="242" t="s">
        <v>229</v>
      </c>
      <c r="D1008" s="242" t="s">
        <v>1254</v>
      </c>
      <c r="E1008" s="243">
        <v>42917</v>
      </c>
      <c r="F1008" s="243">
        <v>43281</v>
      </c>
      <c r="G1008" s="242">
        <v>2018</v>
      </c>
      <c r="H1008" s="116">
        <v>87330</v>
      </c>
      <c r="I1008" s="116">
        <v>16799</v>
      </c>
      <c r="J1008" s="244">
        <v>43522</v>
      </c>
      <c r="K1008" s="245" t="s">
        <v>215</v>
      </c>
      <c r="L1008" s="244">
        <v>44173</v>
      </c>
      <c r="M1008" s="244">
        <v>43281</v>
      </c>
      <c r="N1008" s="242" t="s">
        <v>3039</v>
      </c>
      <c r="O1008" s="242" t="s">
        <v>3038</v>
      </c>
      <c r="P1008" s="242" t="s">
        <v>226</v>
      </c>
      <c r="Q1008" s="242" t="s">
        <v>211</v>
      </c>
      <c r="R1008" s="242" t="s">
        <v>210</v>
      </c>
      <c r="S1008" s="119" t="s">
        <v>209</v>
      </c>
      <c r="T1008" s="118" t="s">
        <v>3037</v>
      </c>
      <c r="U1008" s="115">
        <v>0</v>
      </c>
      <c r="V1008" s="115">
        <v>0</v>
      </c>
      <c r="W1008" s="115">
        <v>0</v>
      </c>
      <c r="X1008" s="115">
        <v>0</v>
      </c>
      <c r="Y1008" s="115">
        <v>0</v>
      </c>
      <c r="Z1008" s="115">
        <v>0</v>
      </c>
      <c r="AA1008" s="115">
        <v>70531</v>
      </c>
      <c r="AB1008" s="115">
        <v>0</v>
      </c>
      <c r="AC1008" s="114" t="s">
        <v>207</v>
      </c>
    </row>
    <row r="1009" spans="1:29" x14ac:dyDescent="0.25">
      <c r="A1009" s="242" t="s">
        <v>3035</v>
      </c>
      <c r="B1009" s="242" t="s">
        <v>3027</v>
      </c>
      <c r="C1009" s="242" t="s">
        <v>229</v>
      </c>
      <c r="D1009" s="242" t="s">
        <v>1254</v>
      </c>
      <c r="E1009" s="243">
        <v>42720</v>
      </c>
      <c r="F1009" s="243">
        <v>43084</v>
      </c>
      <c r="G1009" s="242">
        <v>2017</v>
      </c>
      <c r="H1009" s="116">
        <v>348940</v>
      </c>
      <c r="I1009" s="116">
        <v>63158</v>
      </c>
      <c r="J1009" s="244">
        <v>43522</v>
      </c>
      <c r="K1009" s="245" t="s">
        <v>221</v>
      </c>
      <c r="L1009" s="246" t="s">
        <v>207</v>
      </c>
      <c r="M1009" s="244">
        <v>43084</v>
      </c>
      <c r="N1009" s="242" t="s">
        <v>3026</v>
      </c>
      <c r="O1009" s="242" t="s">
        <v>1406</v>
      </c>
      <c r="P1009" s="242" t="s">
        <v>1272</v>
      </c>
      <c r="Q1009" s="242" t="s">
        <v>1893</v>
      </c>
      <c r="R1009" s="242" t="s">
        <v>210</v>
      </c>
      <c r="S1009" s="124" t="s">
        <v>3025</v>
      </c>
      <c r="T1009" s="118" t="s">
        <v>3024</v>
      </c>
      <c r="U1009" s="115">
        <v>0</v>
      </c>
      <c r="V1009" s="115">
        <v>0</v>
      </c>
      <c r="W1009" s="115">
        <v>0</v>
      </c>
      <c r="X1009" s="115">
        <v>0</v>
      </c>
      <c r="Y1009" s="115">
        <v>0</v>
      </c>
      <c r="Z1009" s="115">
        <v>0</v>
      </c>
      <c r="AA1009" s="115">
        <v>8220</v>
      </c>
      <c r="AB1009" s="115">
        <v>0</v>
      </c>
      <c r="AC1009" s="114" t="s">
        <v>207</v>
      </c>
    </row>
    <row r="1010" spans="1:29" x14ac:dyDescent="0.25">
      <c r="A1010" s="242" t="s">
        <v>2781</v>
      </c>
      <c r="B1010" s="242" t="s">
        <v>2775</v>
      </c>
      <c r="C1010" s="242" t="s">
        <v>229</v>
      </c>
      <c r="D1010" s="242" t="s">
        <v>1254</v>
      </c>
      <c r="E1010" s="243">
        <v>42307</v>
      </c>
      <c r="F1010" s="243">
        <v>42958</v>
      </c>
      <c r="G1010" s="242">
        <v>2017</v>
      </c>
      <c r="H1010" s="116">
        <v>1411136</v>
      </c>
      <c r="I1010" s="116">
        <v>271503</v>
      </c>
      <c r="J1010" s="244">
        <v>43522</v>
      </c>
      <c r="K1010" s="245" t="s">
        <v>221</v>
      </c>
      <c r="L1010" s="246" t="s">
        <v>207</v>
      </c>
      <c r="M1010" s="244">
        <v>42958</v>
      </c>
      <c r="N1010" s="242" t="s">
        <v>2774</v>
      </c>
      <c r="O1010" s="242" t="s">
        <v>2773</v>
      </c>
      <c r="P1010" s="242" t="s">
        <v>255</v>
      </c>
      <c r="Q1010" s="242" t="s">
        <v>279</v>
      </c>
      <c r="R1010" s="242" t="s">
        <v>247</v>
      </c>
      <c r="S1010" s="119" t="s">
        <v>209</v>
      </c>
      <c r="T1010" s="118" t="s">
        <v>2772</v>
      </c>
      <c r="U1010" s="115">
        <v>0</v>
      </c>
      <c r="V1010" s="115">
        <v>0</v>
      </c>
      <c r="W1010" s="115">
        <v>0</v>
      </c>
      <c r="X1010" s="115">
        <v>0</v>
      </c>
      <c r="Y1010" s="115">
        <v>0</v>
      </c>
      <c r="Z1010" s="115">
        <v>513304</v>
      </c>
      <c r="AA1010" s="115">
        <v>566956</v>
      </c>
      <c r="AB1010" s="115">
        <v>49970</v>
      </c>
      <c r="AC1010" s="114" t="s">
        <v>207</v>
      </c>
    </row>
    <row r="1011" spans="1:29" x14ac:dyDescent="0.25">
      <c r="A1011" s="242" t="s">
        <v>2731</v>
      </c>
      <c r="B1011" s="242" t="s">
        <v>2726</v>
      </c>
      <c r="C1011" s="242" t="s">
        <v>229</v>
      </c>
      <c r="D1011" s="242" t="s">
        <v>1254</v>
      </c>
      <c r="E1011" s="243">
        <v>42738</v>
      </c>
      <c r="F1011" s="243">
        <v>43102</v>
      </c>
      <c r="G1011" s="242">
        <v>2018</v>
      </c>
      <c r="H1011" s="116">
        <v>26561</v>
      </c>
      <c r="I1011" s="116">
        <v>5111</v>
      </c>
      <c r="J1011" s="244">
        <v>43522</v>
      </c>
      <c r="K1011" s="245" t="s">
        <v>221</v>
      </c>
      <c r="L1011" s="246" t="s">
        <v>207</v>
      </c>
      <c r="M1011" s="244">
        <v>43102</v>
      </c>
      <c r="N1011" s="242" t="s">
        <v>2725</v>
      </c>
      <c r="O1011" s="242" t="s">
        <v>2724</v>
      </c>
      <c r="P1011" s="242" t="s">
        <v>1272</v>
      </c>
      <c r="Q1011" s="242" t="s">
        <v>279</v>
      </c>
      <c r="R1011" s="242" t="s">
        <v>247</v>
      </c>
      <c r="S1011" s="119" t="s">
        <v>209</v>
      </c>
      <c r="T1011" s="118" t="s">
        <v>2723</v>
      </c>
      <c r="U1011" s="115">
        <v>0</v>
      </c>
      <c r="V1011" s="115">
        <v>0</v>
      </c>
      <c r="W1011" s="115">
        <v>0</v>
      </c>
      <c r="X1011" s="115">
        <v>0</v>
      </c>
      <c r="Y1011" s="115">
        <v>0</v>
      </c>
      <c r="Z1011" s="115">
        <v>0</v>
      </c>
      <c r="AA1011" s="115">
        <v>0</v>
      </c>
      <c r="AB1011" s="115">
        <v>21450</v>
      </c>
      <c r="AC1011" s="114" t="s">
        <v>207</v>
      </c>
    </row>
    <row r="1012" spans="1:29" x14ac:dyDescent="0.25">
      <c r="A1012" s="242" t="s">
        <v>2391</v>
      </c>
      <c r="B1012" s="242" t="s">
        <v>2387</v>
      </c>
      <c r="C1012" s="242" t="s">
        <v>229</v>
      </c>
      <c r="D1012" s="242" t="s">
        <v>1254</v>
      </c>
      <c r="E1012" s="243">
        <v>42807</v>
      </c>
      <c r="F1012" s="243">
        <v>43070</v>
      </c>
      <c r="G1012" s="242">
        <v>2017</v>
      </c>
      <c r="H1012" s="116">
        <v>394864</v>
      </c>
      <c r="I1012" s="116">
        <v>69449</v>
      </c>
      <c r="J1012" s="244">
        <v>43522</v>
      </c>
      <c r="K1012" s="245" t="s">
        <v>215</v>
      </c>
      <c r="L1012" s="244">
        <v>44117</v>
      </c>
      <c r="M1012" s="244">
        <v>43070</v>
      </c>
      <c r="N1012" s="242" t="s">
        <v>2386</v>
      </c>
      <c r="O1012" s="242" t="s">
        <v>2385</v>
      </c>
      <c r="P1012" s="242" t="s">
        <v>226</v>
      </c>
      <c r="Q1012" s="242" t="s">
        <v>332</v>
      </c>
      <c r="R1012" s="242" t="s">
        <v>247</v>
      </c>
      <c r="S1012" s="119" t="s">
        <v>209</v>
      </c>
      <c r="T1012" s="118" t="s">
        <v>2384</v>
      </c>
      <c r="U1012" s="115">
        <v>0</v>
      </c>
      <c r="V1012" s="115">
        <v>0</v>
      </c>
      <c r="W1012" s="115">
        <v>0</v>
      </c>
      <c r="X1012" s="115">
        <v>0</v>
      </c>
      <c r="Y1012" s="115">
        <v>0</v>
      </c>
      <c r="Z1012" s="115">
        <v>35714</v>
      </c>
      <c r="AA1012" s="115">
        <v>150000</v>
      </c>
      <c r="AB1012" s="115">
        <v>139701</v>
      </c>
      <c r="AC1012" s="114" t="s">
        <v>207</v>
      </c>
    </row>
    <row r="1013" spans="1:29" x14ac:dyDescent="0.25">
      <c r="A1013" s="242" t="s">
        <v>4390</v>
      </c>
      <c r="B1013" s="242" t="s">
        <v>4389</v>
      </c>
      <c r="C1013" s="242" t="s">
        <v>229</v>
      </c>
      <c r="D1013" s="242" t="s">
        <v>1254</v>
      </c>
      <c r="E1013" s="243">
        <v>42339</v>
      </c>
      <c r="F1013" s="243">
        <v>42704</v>
      </c>
      <c r="G1013" s="242">
        <v>2016</v>
      </c>
      <c r="H1013" s="116">
        <v>3407</v>
      </c>
      <c r="I1013" s="116">
        <v>481</v>
      </c>
      <c r="J1013" s="244">
        <v>43508</v>
      </c>
      <c r="K1013" s="245" t="s">
        <v>221</v>
      </c>
      <c r="L1013" s="246" t="s">
        <v>207</v>
      </c>
      <c r="M1013" s="244">
        <v>42704</v>
      </c>
      <c r="N1013" s="242" t="s">
        <v>4388</v>
      </c>
      <c r="O1013" s="242" t="s">
        <v>4387</v>
      </c>
      <c r="P1013" s="242" t="s">
        <v>212</v>
      </c>
      <c r="Q1013" s="242" t="s">
        <v>211</v>
      </c>
      <c r="R1013" s="242" t="s">
        <v>210</v>
      </c>
      <c r="S1013" s="119" t="s">
        <v>209</v>
      </c>
      <c r="T1013" s="118" t="s">
        <v>4386</v>
      </c>
      <c r="U1013" s="115">
        <v>0</v>
      </c>
      <c r="V1013" s="115">
        <v>0</v>
      </c>
      <c r="W1013" s="115">
        <v>0</v>
      </c>
      <c r="X1013" s="115">
        <v>0</v>
      </c>
      <c r="Y1013" s="115">
        <v>0</v>
      </c>
      <c r="Z1013" s="115">
        <v>0</v>
      </c>
      <c r="AA1013" s="115">
        <v>0</v>
      </c>
      <c r="AB1013" s="115">
        <v>0</v>
      </c>
      <c r="AC1013" s="114" t="s">
        <v>207</v>
      </c>
    </row>
    <row r="1014" spans="1:29" x14ac:dyDescent="0.25">
      <c r="A1014" s="242" t="s">
        <v>4222</v>
      </c>
      <c r="B1014" s="242" t="s">
        <v>4221</v>
      </c>
      <c r="C1014" s="242" t="s">
        <v>217</v>
      </c>
      <c r="D1014" s="242" t="s">
        <v>1254</v>
      </c>
      <c r="E1014" s="243">
        <v>42767</v>
      </c>
      <c r="F1014" s="243">
        <v>43131</v>
      </c>
      <c r="G1014" s="242">
        <v>2018</v>
      </c>
      <c r="H1014" s="116">
        <v>6045</v>
      </c>
      <c r="I1014" s="117" t="s">
        <v>207</v>
      </c>
      <c r="J1014" s="244">
        <v>43508</v>
      </c>
      <c r="K1014" s="245" t="s">
        <v>221</v>
      </c>
      <c r="L1014" s="246" t="s">
        <v>207</v>
      </c>
      <c r="M1014" s="244">
        <v>43131</v>
      </c>
      <c r="N1014" s="242" t="s">
        <v>4220</v>
      </c>
      <c r="O1014" s="242" t="s">
        <v>281</v>
      </c>
      <c r="P1014" s="242" t="s">
        <v>220</v>
      </c>
      <c r="Q1014" s="242" t="s">
        <v>717</v>
      </c>
      <c r="R1014" s="242" t="s">
        <v>247</v>
      </c>
      <c r="S1014" s="119" t="s">
        <v>209</v>
      </c>
      <c r="T1014" s="118" t="s">
        <v>4219</v>
      </c>
      <c r="U1014" s="117" t="s">
        <v>207</v>
      </c>
      <c r="V1014" s="115">
        <v>0</v>
      </c>
      <c r="W1014" s="115">
        <v>0</v>
      </c>
      <c r="X1014" s="115">
        <v>0</v>
      </c>
      <c r="Y1014" s="115">
        <v>0</v>
      </c>
      <c r="Z1014" s="115">
        <v>6045</v>
      </c>
      <c r="AA1014" s="115">
        <v>0</v>
      </c>
      <c r="AB1014" s="115">
        <v>0</v>
      </c>
      <c r="AC1014" s="114" t="s">
        <v>207</v>
      </c>
    </row>
    <row r="1015" spans="1:29" x14ac:dyDescent="0.25">
      <c r="A1015" s="242" t="s">
        <v>4214</v>
      </c>
      <c r="B1015" s="242" t="s">
        <v>4210</v>
      </c>
      <c r="C1015" s="242" t="s">
        <v>217</v>
      </c>
      <c r="D1015" s="242" t="s">
        <v>1254</v>
      </c>
      <c r="E1015" s="243">
        <v>42736</v>
      </c>
      <c r="F1015" s="243">
        <v>43100</v>
      </c>
      <c r="G1015" s="242">
        <v>2017</v>
      </c>
      <c r="H1015" s="116">
        <v>7879</v>
      </c>
      <c r="I1015" s="117" t="s">
        <v>207</v>
      </c>
      <c r="J1015" s="244">
        <v>43508</v>
      </c>
      <c r="K1015" s="245" t="s">
        <v>215</v>
      </c>
      <c r="L1015" s="244">
        <v>43858</v>
      </c>
      <c r="M1015" s="244">
        <v>43100</v>
      </c>
      <c r="N1015" s="242" t="s">
        <v>4209</v>
      </c>
      <c r="O1015" s="242" t="s">
        <v>281</v>
      </c>
      <c r="P1015" s="242" t="s">
        <v>220</v>
      </c>
      <c r="Q1015" s="242" t="s">
        <v>717</v>
      </c>
      <c r="R1015" s="242" t="s">
        <v>247</v>
      </c>
      <c r="S1015" s="119" t="s">
        <v>209</v>
      </c>
      <c r="T1015" s="118" t="s">
        <v>4208</v>
      </c>
      <c r="U1015" s="117" t="s">
        <v>207</v>
      </c>
      <c r="V1015" s="115">
        <v>0</v>
      </c>
      <c r="W1015" s="115">
        <v>0</v>
      </c>
      <c r="X1015" s="115">
        <v>0</v>
      </c>
      <c r="Y1015" s="115">
        <v>0</v>
      </c>
      <c r="Z1015" s="115">
        <v>7879</v>
      </c>
      <c r="AA1015" s="115">
        <v>0</v>
      </c>
      <c r="AB1015" s="115">
        <v>0</v>
      </c>
      <c r="AC1015" s="114" t="s">
        <v>207</v>
      </c>
    </row>
    <row r="1016" spans="1:29" s="133" customFormat="1" x14ac:dyDescent="0.25">
      <c r="A1016" s="242" t="s">
        <v>4203</v>
      </c>
      <c r="B1016" s="242" t="s">
        <v>4201</v>
      </c>
      <c r="C1016" s="242" t="s">
        <v>217</v>
      </c>
      <c r="D1016" s="242" t="s">
        <v>1254</v>
      </c>
      <c r="E1016" s="243">
        <v>42736</v>
      </c>
      <c r="F1016" s="243">
        <v>43100</v>
      </c>
      <c r="G1016" s="242">
        <v>2017</v>
      </c>
      <c r="H1016" s="116">
        <v>19801</v>
      </c>
      <c r="I1016" s="117" t="s">
        <v>207</v>
      </c>
      <c r="J1016" s="244">
        <v>43508</v>
      </c>
      <c r="K1016" s="245" t="s">
        <v>215</v>
      </c>
      <c r="L1016" s="244">
        <v>43914</v>
      </c>
      <c r="M1016" s="244">
        <v>43100</v>
      </c>
      <c r="N1016" s="242" t="s">
        <v>4200</v>
      </c>
      <c r="O1016" s="242" t="s">
        <v>281</v>
      </c>
      <c r="P1016" s="242" t="s">
        <v>220</v>
      </c>
      <c r="Q1016" s="242" t="s">
        <v>717</v>
      </c>
      <c r="R1016" s="242" t="s">
        <v>247</v>
      </c>
      <c r="S1016" s="119" t="s">
        <v>209</v>
      </c>
      <c r="T1016" s="118" t="s">
        <v>4199</v>
      </c>
      <c r="U1016" s="117" t="s">
        <v>207</v>
      </c>
      <c r="V1016" s="115">
        <v>0</v>
      </c>
      <c r="W1016" s="115">
        <v>0</v>
      </c>
      <c r="X1016" s="115">
        <v>0</v>
      </c>
      <c r="Y1016" s="115">
        <v>0</v>
      </c>
      <c r="Z1016" s="115">
        <v>19801</v>
      </c>
      <c r="AA1016" s="115">
        <v>0</v>
      </c>
      <c r="AB1016" s="115">
        <v>0</v>
      </c>
      <c r="AC1016" s="114" t="s">
        <v>207</v>
      </c>
    </row>
    <row r="1017" spans="1:29" x14ac:dyDescent="0.25">
      <c r="A1017" s="242" t="s">
        <v>3827</v>
      </c>
      <c r="B1017" s="242" t="s">
        <v>3823</v>
      </c>
      <c r="C1017" s="242" t="s">
        <v>217</v>
      </c>
      <c r="D1017" s="242" t="s">
        <v>1254</v>
      </c>
      <c r="E1017" s="243">
        <v>42826</v>
      </c>
      <c r="F1017" s="243">
        <v>43190</v>
      </c>
      <c r="G1017" s="242">
        <v>2018</v>
      </c>
      <c r="H1017" s="116">
        <v>12622</v>
      </c>
      <c r="I1017" s="117" t="s">
        <v>207</v>
      </c>
      <c r="J1017" s="244">
        <v>43508</v>
      </c>
      <c r="K1017" s="245" t="s">
        <v>215</v>
      </c>
      <c r="L1017" s="244">
        <v>43781</v>
      </c>
      <c r="M1017" s="244">
        <v>43190</v>
      </c>
      <c r="N1017" s="242" t="s">
        <v>3822</v>
      </c>
      <c r="O1017" s="242" t="s">
        <v>3822</v>
      </c>
      <c r="P1017" s="242" t="s">
        <v>1343</v>
      </c>
      <c r="Q1017" s="242" t="s">
        <v>500</v>
      </c>
      <c r="R1017" s="242" t="s">
        <v>247</v>
      </c>
      <c r="S1017" s="119" t="s">
        <v>209</v>
      </c>
      <c r="T1017" s="118" t="s">
        <v>3821</v>
      </c>
      <c r="U1017" s="117" t="s">
        <v>207</v>
      </c>
      <c r="V1017" s="115">
        <v>0</v>
      </c>
      <c r="W1017" s="115">
        <v>0</v>
      </c>
      <c r="X1017" s="115">
        <v>0</v>
      </c>
      <c r="Y1017" s="115">
        <v>0</v>
      </c>
      <c r="Z1017" s="115">
        <v>0</v>
      </c>
      <c r="AA1017" s="115">
        <v>12622</v>
      </c>
      <c r="AB1017" s="115">
        <v>0</v>
      </c>
      <c r="AC1017" s="114" t="s">
        <v>207</v>
      </c>
    </row>
    <row r="1018" spans="1:29" x14ac:dyDescent="0.25">
      <c r="A1018" s="242" t="s">
        <v>3630</v>
      </c>
      <c r="B1018" s="242" t="s">
        <v>3624</v>
      </c>
      <c r="C1018" s="242" t="s">
        <v>217</v>
      </c>
      <c r="D1018" s="242" t="s">
        <v>1254</v>
      </c>
      <c r="E1018" s="243">
        <v>42736</v>
      </c>
      <c r="F1018" s="243">
        <v>43100</v>
      </c>
      <c r="G1018" s="242">
        <v>2017</v>
      </c>
      <c r="H1018" s="116">
        <v>25363</v>
      </c>
      <c r="I1018" s="117" t="s">
        <v>207</v>
      </c>
      <c r="J1018" s="244">
        <v>43508</v>
      </c>
      <c r="K1018" s="245" t="s">
        <v>215</v>
      </c>
      <c r="L1018" s="244">
        <v>43858</v>
      </c>
      <c r="M1018" s="244">
        <v>43100</v>
      </c>
      <c r="N1018" s="242" t="s">
        <v>3623</v>
      </c>
      <c r="O1018" s="242" t="s">
        <v>281</v>
      </c>
      <c r="P1018" s="242" t="s">
        <v>220</v>
      </c>
      <c r="Q1018" s="242" t="s">
        <v>279</v>
      </c>
      <c r="R1018" s="242" t="s">
        <v>247</v>
      </c>
      <c r="S1018" s="119" t="s">
        <v>209</v>
      </c>
      <c r="T1018" s="118" t="s">
        <v>3622</v>
      </c>
      <c r="U1018" s="117" t="s">
        <v>207</v>
      </c>
      <c r="V1018" s="115">
        <v>0</v>
      </c>
      <c r="W1018" s="115">
        <v>0</v>
      </c>
      <c r="X1018" s="115">
        <v>0</v>
      </c>
      <c r="Y1018" s="115">
        <v>0</v>
      </c>
      <c r="Z1018" s="115">
        <v>25363</v>
      </c>
      <c r="AA1018" s="115">
        <v>0</v>
      </c>
      <c r="AB1018" s="115">
        <v>0</v>
      </c>
      <c r="AC1018" s="114" t="s">
        <v>207</v>
      </c>
    </row>
    <row r="1019" spans="1:29" x14ac:dyDescent="0.25">
      <c r="A1019" s="242" t="s">
        <v>3296</v>
      </c>
      <c r="B1019" s="242" t="s">
        <v>3285</v>
      </c>
      <c r="C1019" s="242" t="s">
        <v>229</v>
      </c>
      <c r="D1019" s="242" t="s">
        <v>1254</v>
      </c>
      <c r="E1019" s="243">
        <v>42453</v>
      </c>
      <c r="F1019" s="243">
        <v>42817</v>
      </c>
      <c r="G1019" s="242">
        <v>2017</v>
      </c>
      <c r="H1019" s="116">
        <v>299936</v>
      </c>
      <c r="I1019" s="116">
        <v>57708</v>
      </c>
      <c r="J1019" s="244">
        <v>43508</v>
      </c>
      <c r="K1019" s="245" t="s">
        <v>215</v>
      </c>
      <c r="L1019" s="244">
        <v>45055</v>
      </c>
      <c r="M1019" s="244">
        <v>42817</v>
      </c>
      <c r="N1019" s="242" t="s">
        <v>3294</v>
      </c>
      <c r="O1019" s="242" t="s">
        <v>3277</v>
      </c>
      <c r="P1019" s="242" t="s">
        <v>255</v>
      </c>
      <c r="Q1019" s="242" t="s">
        <v>416</v>
      </c>
      <c r="R1019" s="242" t="s">
        <v>247</v>
      </c>
      <c r="S1019" s="119" t="s">
        <v>209</v>
      </c>
      <c r="T1019" s="118" t="s">
        <v>3283</v>
      </c>
      <c r="U1019" s="115">
        <v>0</v>
      </c>
      <c r="V1019" s="115">
        <v>0</v>
      </c>
      <c r="W1019" s="115">
        <v>0</v>
      </c>
      <c r="X1019" s="115">
        <v>0</v>
      </c>
      <c r="Y1019" s="115">
        <v>0</v>
      </c>
      <c r="Z1019" s="115">
        <v>242222</v>
      </c>
      <c r="AA1019" s="115">
        <v>0</v>
      </c>
      <c r="AB1019" s="115">
        <v>6</v>
      </c>
      <c r="AC1019" s="114" t="s">
        <v>207</v>
      </c>
    </row>
    <row r="1020" spans="1:29" x14ac:dyDescent="0.25">
      <c r="A1020" s="242" t="s">
        <v>2317</v>
      </c>
      <c r="B1020" s="242" t="s">
        <v>2315</v>
      </c>
      <c r="C1020" s="242" t="s">
        <v>217</v>
      </c>
      <c r="D1020" s="242" t="s">
        <v>1254</v>
      </c>
      <c r="E1020" s="243">
        <v>42902</v>
      </c>
      <c r="F1020" s="243">
        <v>43312</v>
      </c>
      <c r="G1020" s="242">
        <v>2018</v>
      </c>
      <c r="H1020" s="116">
        <v>27942</v>
      </c>
      <c r="I1020" s="117" t="s">
        <v>207</v>
      </c>
      <c r="J1020" s="244">
        <v>43508</v>
      </c>
      <c r="K1020" s="245" t="s">
        <v>215</v>
      </c>
      <c r="L1020" s="244">
        <v>43942</v>
      </c>
      <c r="M1020" s="244">
        <v>43312</v>
      </c>
      <c r="N1020" s="242" t="s">
        <v>2314</v>
      </c>
      <c r="O1020" s="242" t="s">
        <v>2313</v>
      </c>
      <c r="P1020" s="242" t="s">
        <v>325</v>
      </c>
      <c r="Q1020" s="242" t="s">
        <v>211</v>
      </c>
      <c r="R1020" s="242" t="s">
        <v>210</v>
      </c>
      <c r="S1020" s="119" t="s">
        <v>209</v>
      </c>
      <c r="T1020" s="118" t="s">
        <v>2312</v>
      </c>
      <c r="U1020" s="117" t="s">
        <v>207</v>
      </c>
      <c r="V1020" s="115">
        <v>0</v>
      </c>
      <c r="W1020" s="115">
        <v>0</v>
      </c>
      <c r="X1020" s="115">
        <v>0</v>
      </c>
      <c r="Y1020" s="115">
        <v>0</v>
      </c>
      <c r="Z1020" s="115">
        <v>27942</v>
      </c>
      <c r="AA1020" s="115">
        <v>0</v>
      </c>
      <c r="AB1020" s="115">
        <v>0</v>
      </c>
      <c r="AC1020" s="114" t="s">
        <v>207</v>
      </c>
    </row>
    <row r="1021" spans="1:29" x14ac:dyDescent="0.25">
      <c r="A1021" s="242" t="s">
        <v>2152</v>
      </c>
      <c r="B1021" s="242" t="s">
        <v>2151</v>
      </c>
      <c r="C1021" s="242" t="s">
        <v>503</v>
      </c>
      <c r="D1021" s="242" t="s">
        <v>1254</v>
      </c>
      <c r="E1021" s="243">
        <v>43412</v>
      </c>
      <c r="F1021" s="243">
        <v>43429</v>
      </c>
      <c r="G1021" s="242">
        <v>2018</v>
      </c>
      <c r="H1021" s="116">
        <v>21967</v>
      </c>
      <c r="I1021" s="117" t="s">
        <v>207</v>
      </c>
      <c r="J1021" s="244">
        <v>43508</v>
      </c>
      <c r="K1021" s="245" t="s">
        <v>221</v>
      </c>
      <c r="L1021" s="246" t="s">
        <v>207</v>
      </c>
      <c r="M1021" s="244">
        <v>43429</v>
      </c>
      <c r="N1021" s="242" t="s">
        <v>2150</v>
      </c>
      <c r="O1021" s="242" t="s">
        <v>1386</v>
      </c>
      <c r="P1021" s="242" t="s">
        <v>212</v>
      </c>
      <c r="Q1021" s="242" t="s">
        <v>500</v>
      </c>
      <c r="R1021" s="242" t="s">
        <v>247</v>
      </c>
      <c r="S1021" s="119" t="s">
        <v>209</v>
      </c>
      <c r="T1021" s="118" t="s">
        <v>2149</v>
      </c>
      <c r="U1021" s="117" t="s">
        <v>207</v>
      </c>
      <c r="V1021" s="115">
        <v>0</v>
      </c>
      <c r="W1021" s="115">
        <v>0</v>
      </c>
      <c r="X1021" s="115">
        <v>0</v>
      </c>
      <c r="Y1021" s="115">
        <v>0</v>
      </c>
      <c r="Z1021" s="115">
        <v>19469</v>
      </c>
      <c r="AA1021" s="115">
        <v>2498</v>
      </c>
      <c r="AB1021" s="115">
        <v>0</v>
      </c>
      <c r="AC1021" s="114" t="s">
        <v>207</v>
      </c>
    </row>
    <row r="1022" spans="1:29" x14ac:dyDescent="0.25">
      <c r="A1022" s="242" t="s">
        <v>4231</v>
      </c>
      <c r="B1022" s="242" t="s">
        <v>4229</v>
      </c>
      <c r="C1022" s="242" t="s">
        <v>217</v>
      </c>
      <c r="D1022" s="242" t="s">
        <v>1254</v>
      </c>
      <c r="E1022" s="243">
        <v>42736</v>
      </c>
      <c r="F1022" s="243">
        <v>43100</v>
      </c>
      <c r="G1022" s="242">
        <v>2017</v>
      </c>
      <c r="H1022" s="116">
        <v>14687</v>
      </c>
      <c r="I1022" s="117" t="s">
        <v>207</v>
      </c>
      <c r="J1022" s="244">
        <v>43487</v>
      </c>
      <c r="K1022" s="245" t="s">
        <v>215</v>
      </c>
      <c r="L1022" s="244">
        <v>43942</v>
      </c>
      <c r="M1022" s="244">
        <v>43100</v>
      </c>
      <c r="N1022" s="242" t="s">
        <v>4228</v>
      </c>
      <c r="O1022" s="242" t="s">
        <v>281</v>
      </c>
      <c r="P1022" s="242" t="s">
        <v>220</v>
      </c>
      <c r="Q1022" s="242" t="s">
        <v>717</v>
      </c>
      <c r="R1022" s="242" t="s">
        <v>247</v>
      </c>
      <c r="S1022" s="119" t="s">
        <v>209</v>
      </c>
      <c r="T1022" s="118" t="s">
        <v>4227</v>
      </c>
      <c r="U1022" s="117" t="s">
        <v>207</v>
      </c>
      <c r="V1022" s="115">
        <v>0</v>
      </c>
      <c r="W1022" s="115">
        <v>0</v>
      </c>
      <c r="X1022" s="115">
        <v>0</v>
      </c>
      <c r="Y1022" s="115">
        <v>0</v>
      </c>
      <c r="Z1022" s="115">
        <v>14687</v>
      </c>
      <c r="AA1022" s="115">
        <v>0</v>
      </c>
      <c r="AB1022" s="115">
        <v>0</v>
      </c>
      <c r="AC1022" s="114" t="s">
        <v>207</v>
      </c>
    </row>
    <row r="1023" spans="1:29" x14ac:dyDescent="0.25">
      <c r="A1023" s="242" t="s">
        <v>3724</v>
      </c>
      <c r="B1023" s="242" t="s">
        <v>3720</v>
      </c>
      <c r="C1023" s="242" t="s">
        <v>217</v>
      </c>
      <c r="D1023" s="242" t="s">
        <v>1254</v>
      </c>
      <c r="E1023" s="243">
        <v>42680</v>
      </c>
      <c r="F1023" s="243">
        <v>43044</v>
      </c>
      <c r="G1023" s="242">
        <v>2017</v>
      </c>
      <c r="H1023" s="116">
        <v>14054</v>
      </c>
      <c r="I1023" s="117" t="s">
        <v>207</v>
      </c>
      <c r="J1023" s="244">
        <v>43487</v>
      </c>
      <c r="K1023" s="245" t="s">
        <v>215</v>
      </c>
      <c r="L1023" s="246">
        <v>43578</v>
      </c>
      <c r="M1023" s="244">
        <v>43044</v>
      </c>
      <c r="N1023" s="242" t="s">
        <v>3719</v>
      </c>
      <c r="O1023" s="242" t="s">
        <v>350</v>
      </c>
      <c r="P1023" s="242" t="s">
        <v>220</v>
      </c>
      <c r="Q1023" s="242" t="s">
        <v>348</v>
      </c>
      <c r="R1023" s="242" t="s">
        <v>247</v>
      </c>
      <c r="S1023" s="119" t="s">
        <v>209</v>
      </c>
      <c r="T1023" s="118" t="s">
        <v>3718</v>
      </c>
      <c r="U1023" s="117" t="s">
        <v>207</v>
      </c>
      <c r="V1023" s="115">
        <v>0</v>
      </c>
      <c r="W1023" s="115">
        <v>0</v>
      </c>
      <c r="X1023" s="115">
        <v>0</v>
      </c>
      <c r="Y1023" s="115">
        <v>0</v>
      </c>
      <c r="Z1023" s="115">
        <v>14054</v>
      </c>
      <c r="AA1023" s="115">
        <v>0</v>
      </c>
      <c r="AB1023" s="115">
        <v>0</v>
      </c>
      <c r="AC1023" s="114" t="s">
        <v>207</v>
      </c>
    </row>
    <row r="1024" spans="1:29" x14ac:dyDescent="0.25">
      <c r="A1024" s="242" t="s">
        <v>3613</v>
      </c>
      <c r="B1024" s="242" t="s">
        <v>3606</v>
      </c>
      <c r="C1024" s="242" t="s">
        <v>229</v>
      </c>
      <c r="D1024" s="242" t="s">
        <v>1254</v>
      </c>
      <c r="E1024" s="243">
        <v>42736</v>
      </c>
      <c r="F1024" s="243">
        <v>43100</v>
      </c>
      <c r="G1024" s="242">
        <v>2017</v>
      </c>
      <c r="H1024" s="116">
        <v>41328</v>
      </c>
      <c r="I1024" s="116">
        <v>7950</v>
      </c>
      <c r="J1024" s="244">
        <v>43487</v>
      </c>
      <c r="K1024" s="245" t="s">
        <v>221</v>
      </c>
      <c r="L1024" s="246" t="s">
        <v>207</v>
      </c>
      <c r="M1024" s="244">
        <v>43100</v>
      </c>
      <c r="N1024" s="242" t="s">
        <v>418</v>
      </c>
      <c r="O1024" s="242" t="s">
        <v>417</v>
      </c>
      <c r="P1024" s="242" t="s">
        <v>212</v>
      </c>
      <c r="Q1024" s="242" t="s">
        <v>416</v>
      </c>
      <c r="R1024" s="242" t="s">
        <v>247</v>
      </c>
      <c r="S1024" s="119" t="s">
        <v>209</v>
      </c>
      <c r="T1024" s="118" t="s">
        <v>3605</v>
      </c>
      <c r="U1024" s="115">
        <v>0</v>
      </c>
      <c r="V1024" s="115">
        <v>0</v>
      </c>
      <c r="W1024" s="115">
        <v>33378</v>
      </c>
      <c r="X1024" s="115">
        <v>0</v>
      </c>
      <c r="Y1024" s="115">
        <v>0</v>
      </c>
      <c r="Z1024" s="115">
        <v>0</v>
      </c>
      <c r="AA1024" s="115">
        <v>0</v>
      </c>
      <c r="AB1024" s="115">
        <v>0</v>
      </c>
      <c r="AC1024" s="114" t="s">
        <v>3612</v>
      </c>
    </row>
    <row r="1025" spans="1:29" x14ac:dyDescent="0.25">
      <c r="A1025" s="242" t="s">
        <v>3303</v>
      </c>
      <c r="B1025" s="242" t="s">
        <v>3300</v>
      </c>
      <c r="C1025" s="242" t="s">
        <v>217</v>
      </c>
      <c r="D1025" s="242" t="s">
        <v>1254</v>
      </c>
      <c r="E1025" s="243">
        <v>42005</v>
      </c>
      <c r="F1025" s="243">
        <v>42369</v>
      </c>
      <c r="G1025" s="242">
        <v>2015</v>
      </c>
      <c r="H1025" s="116">
        <v>8213</v>
      </c>
      <c r="I1025" s="117" t="s">
        <v>207</v>
      </c>
      <c r="J1025" s="244">
        <v>43487</v>
      </c>
      <c r="K1025" s="245" t="s">
        <v>221</v>
      </c>
      <c r="L1025" s="246" t="s">
        <v>207</v>
      </c>
      <c r="M1025" s="244">
        <v>42369</v>
      </c>
      <c r="N1025" s="242" t="s">
        <v>3299</v>
      </c>
      <c r="O1025" s="242" t="s">
        <v>3299</v>
      </c>
      <c r="P1025" s="242" t="s">
        <v>325</v>
      </c>
      <c r="Q1025" s="242" t="s">
        <v>211</v>
      </c>
      <c r="R1025" s="242" t="s">
        <v>210</v>
      </c>
      <c r="S1025" s="119" t="s">
        <v>209</v>
      </c>
      <c r="T1025" s="118" t="s">
        <v>3298</v>
      </c>
      <c r="U1025" s="117" t="s">
        <v>207</v>
      </c>
      <c r="V1025" s="115">
        <v>0</v>
      </c>
      <c r="W1025" s="115">
        <v>0</v>
      </c>
      <c r="X1025" s="115">
        <v>0</v>
      </c>
      <c r="Y1025" s="115">
        <v>0</v>
      </c>
      <c r="Z1025" s="115">
        <v>8213</v>
      </c>
      <c r="AA1025" s="115">
        <v>0</v>
      </c>
      <c r="AB1025" s="115">
        <v>0</v>
      </c>
      <c r="AC1025" s="114" t="s">
        <v>207</v>
      </c>
    </row>
    <row r="1026" spans="1:29" x14ac:dyDescent="0.25">
      <c r="A1026" s="242" t="s">
        <v>3302</v>
      </c>
      <c r="B1026" s="242" t="s">
        <v>3300</v>
      </c>
      <c r="C1026" s="242" t="s">
        <v>217</v>
      </c>
      <c r="D1026" s="242" t="s">
        <v>1254</v>
      </c>
      <c r="E1026" s="243">
        <v>42370</v>
      </c>
      <c r="F1026" s="243">
        <v>42735</v>
      </c>
      <c r="G1026" s="242">
        <v>2016</v>
      </c>
      <c r="H1026" s="116">
        <v>10505</v>
      </c>
      <c r="I1026" s="117" t="s">
        <v>207</v>
      </c>
      <c r="J1026" s="244">
        <v>43487</v>
      </c>
      <c r="K1026" s="245" t="s">
        <v>221</v>
      </c>
      <c r="L1026" s="246" t="s">
        <v>207</v>
      </c>
      <c r="M1026" s="244">
        <v>42735</v>
      </c>
      <c r="N1026" s="242" t="s">
        <v>3299</v>
      </c>
      <c r="O1026" s="242" t="s">
        <v>3299</v>
      </c>
      <c r="P1026" s="242" t="s">
        <v>325</v>
      </c>
      <c r="Q1026" s="242" t="s">
        <v>211</v>
      </c>
      <c r="R1026" s="242" t="s">
        <v>210</v>
      </c>
      <c r="S1026" s="119" t="s">
        <v>209</v>
      </c>
      <c r="T1026" s="118" t="s">
        <v>3298</v>
      </c>
      <c r="U1026" s="117" t="s">
        <v>207</v>
      </c>
      <c r="V1026" s="115">
        <v>0</v>
      </c>
      <c r="W1026" s="115">
        <v>0</v>
      </c>
      <c r="X1026" s="115">
        <v>0</v>
      </c>
      <c r="Y1026" s="115">
        <v>0</v>
      </c>
      <c r="Z1026" s="115">
        <v>6384</v>
      </c>
      <c r="AA1026" s="115">
        <v>3000</v>
      </c>
      <c r="AB1026" s="115">
        <v>0</v>
      </c>
      <c r="AC1026" s="114" t="s">
        <v>207</v>
      </c>
    </row>
    <row r="1027" spans="1:29" x14ac:dyDescent="0.25">
      <c r="A1027" s="242" t="s">
        <v>3170</v>
      </c>
      <c r="B1027" s="242" t="s">
        <v>3167</v>
      </c>
      <c r="C1027" s="242" t="s">
        <v>229</v>
      </c>
      <c r="D1027" s="242" t="s">
        <v>1254</v>
      </c>
      <c r="E1027" s="243">
        <v>42278</v>
      </c>
      <c r="F1027" s="243">
        <v>42643</v>
      </c>
      <c r="G1027" s="242">
        <v>2016</v>
      </c>
      <c r="H1027" s="116">
        <v>72604</v>
      </c>
      <c r="I1027" s="116">
        <v>13940</v>
      </c>
      <c r="J1027" s="244">
        <v>43487</v>
      </c>
      <c r="K1027" s="245" t="s">
        <v>215</v>
      </c>
      <c r="L1027" s="244">
        <v>43795</v>
      </c>
      <c r="M1027" s="244">
        <v>42643</v>
      </c>
      <c r="N1027" s="242" t="s">
        <v>3166</v>
      </c>
      <c r="O1027" s="242" t="s">
        <v>3165</v>
      </c>
      <c r="P1027" s="242" t="s">
        <v>255</v>
      </c>
      <c r="Q1027" s="242" t="s">
        <v>211</v>
      </c>
      <c r="R1027" s="242" t="s">
        <v>210</v>
      </c>
      <c r="S1027" s="119" t="s">
        <v>209</v>
      </c>
      <c r="T1027" s="118" t="s">
        <v>3164</v>
      </c>
      <c r="U1027" s="115">
        <v>0</v>
      </c>
      <c r="V1027" s="115">
        <v>0</v>
      </c>
      <c r="W1027" s="115">
        <v>0</v>
      </c>
      <c r="X1027" s="115">
        <v>0</v>
      </c>
      <c r="Y1027" s="115">
        <v>0</v>
      </c>
      <c r="Z1027" s="115">
        <v>0</v>
      </c>
      <c r="AA1027" s="115">
        <v>58664</v>
      </c>
      <c r="AB1027" s="115">
        <v>0</v>
      </c>
      <c r="AC1027" s="114" t="s">
        <v>207</v>
      </c>
    </row>
    <row r="1028" spans="1:29" x14ac:dyDescent="0.25">
      <c r="A1028" s="242" t="s">
        <v>3169</v>
      </c>
      <c r="B1028" s="242" t="s">
        <v>3167</v>
      </c>
      <c r="C1028" s="242" t="s">
        <v>229</v>
      </c>
      <c r="D1028" s="242" t="s">
        <v>1254</v>
      </c>
      <c r="E1028" s="243">
        <v>42644</v>
      </c>
      <c r="F1028" s="243">
        <v>43008</v>
      </c>
      <c r="G1028" s="242">
        <v>2017</v>
      </c>
      <c r="H1028" s="116">
        <v>71727</v>
      </c>
      <c r="I1028" s="116">
        <v>13772</v>
      </c>
      <c r="J1028" s="244">
        <v>43487</v>
      </c>
      <c r="K1028" s="245" t="s">
        <v>215</v>
      </c>
      <c r="L1028" s="252">
        <v>43795</v>
      </c>
      <c r="M1028" s="244">
        <v>43008</v>
      </c>
      <c r="N1028" s="242" t="s">
        <v>3166</v>
      </c>
      <c r="O1028" s="242" t="s">
        <v>3165</v>
      </c>
      <c r="P1028" s="242" t="s">
        <v>255</v>
      </c>
      <c r="Q1028" s="242" t="s">
        <v>211</v>
      </c>
      <c r="R1028" s="242" t="s">
        <v>210</v>
      </c>
      <c r="S1028" s="119" t="s">
        <v>209</v>
      </c>
      <c r="T1028" s="118" t="s">
        <v>3164</v>
      </c>
      <c r="U1028" s="115">
        <v>0</v>
      </c>
      <c r="V1028" s="115">
        <v>0</v>
      </c>
      <c r="W1028" s="115">
        <v>0</v>
      </c>
      <c r="X1028" s="115">
        <v>0</v>
      </c>
      <c r="Y1028" s="115">
        <v>0</v>
      </c>
      <c r="Z1028" s="115">
        <v>0</v>
      </c>
      <c r="AA1028" s="115">
        <v>57955</v>
      </c>
      <c r="AB1028" s="115">
        <v>0</v>
      </c>
      <c r="AC1028" s="114" t="s">
        <v>207</v>
      </c>
    </row>
    <row r="1029" spans="1:29" x14ac:dyDescent="0.25">
      <c r="A1029" s="242" t="s">
        <v>2818</v>
      </c>
      <c r="B1029" s="242" t="s">
        <v>2812</v>
      </c>
      <c r="C1029" s="242" t="s">
        <v>217</v>
      </c>
      <c r="D1029" s="242" t="s">
        <v>1254</v>
      </c>
      <c r="E1029" s="243">
        <v>42948</v>
      </c>
      <c r="F1029" s="243">
        <v>43312</v>
      </c>
      <c r="G1029" s="242">
        <v>2018</v>
      </c>
      <c r="H1029" s="116">
        <v>5491</v>
      </c>
      <c r="I1029" s="117" t="s">
        <v>207</v>
      </c>
      <c r="J1029" s="252">
        <v>43487</v>
      </c>
      <c r="K1029" s="245" t="s">
        <v>215</v>
      </c>
      <c r="L1029" s="244">
        <v>44068</v>
      </c>
      <c r="M1029" s="244">
        <v>43312</v>
      </c>
      <c r="N1029" s="242" t="s">
        <v>2811</v>
      </c>
      <c r="O1029" s="242" t="s">
        <v>1464</v>
      </c>
      <c r="P1029" s="253" t="s">
        <v>267</v>
      </c>
      <c r="Q1029" s="242" t="s">
        <v>717</v>
      </c>
      <c r="R1029" s="242" t="s">
        <v>247</v>
      </c>
      <c r="S1029" s="119" t="s">
        <v>209</v>
      </c>
      <c r="T1029" s="118" t="s">
        <v>2810</v>
      </c>
      <c r="U1029" s="117" t="s">
        <v>207</v>
      </c>
      <c r="V1029" s="115">
        <v>0</v>
      </c>
      <c r="W1029" s="115">
        <v>0</v>
      </c>
      <c r="X1029" s="115">
        <v>0</v>
      </c>
      <c r="Y1029" s="115">
        <v>0</v>
      </c>
      <c r="Z1029" s="115">
        <v>5491</v>
      </c>
      <c r="AA1029" s="115">
        <v>0</v>
      </c>
      <c r="AB1029" s="115">
        <v>0</v>
      </c>
      <c r="AC1029" s="114" t="s">
        <v>207</v>
      </c>
    </row>
    <row r="1030" spans="1:29" x14ac:dyDescent="0.25">
      <c r="A1030" s="242" t="s">
        <v>2670</v>
      </c>
      <c r="B1030" s="242" t="s">
        <v>2669</v>
      </c>
      <c r="C1030" s="242" t="s">
        <v>217</v>
      </c>
      <c r="D1030" s="242" t="s">
        <v>1254</v>
      </c>
      <c r="E1030" s="243">
        <v>42917</v>
      </c>
      <c r="F1030" s="243">
        <v>43281</v>
      </c>
      <c r="G1030" s="242">
        <v>2018</v>
      </c>
      <c r="H1030" s="116">
        <v>9196</v>
      </c>
      <c r="I1030" s="117" t="s">
        <v>207</v>
      </c>
      <c r="J1030" s="244">
        <v>43487</v>
      </c>
      <c r="K1030" s="245" t="s">
        <v>221</v>
      </c>
      <c r="L1030" s="246" t="s">
        <v>207</v>
      </c>
      <c r="M1030" s="244">
        <v>43281</v>
      </c>
      <c r="N1030" s="242" t="s">
        <v>2668</v>
      </c>
      <c r="O1030" s="242" t="s">
        <v>2662</v>
      </c>
      <c r="P1030" s="242" t="s">
        <v>267</v>
      </c>
      <c r="Q1030" s="242" t="s">
        <v>332</v>
      </c>
      <c r="R1030" s="242" t="s">
        <v>247</v>
      </c>
      <c r="S1030" s="119" t="s">
        <v>209</v>
      </c>
      <c r="T1030" s="118" t="s">
        <v>2667</v>
      </c>
      <c r="U1030" s="117" t="s">
        <v>207</v>
      </c>
      <c r="V1030" s="115">
        <v>0</v>
      </c>
      <c r="W1030" s="115">
        <v>0</v>
      </c>
      <c r="X1030" s="115">
        <v>0</v>
      </c>
      <c r="Y1030" s="115">
        <v>0</v>
      </c>
      <c r="Z1030" s="115">
        <v>9196</v>
      </c>
      <c r="AA1030" s="115">
        <v>0</v>
      </c>
      <c r="AB1030" s="115">
        <v>0</v>
      </c>
      <c r="AC1030" s="114" t="s">
        <v>207</v>
      </c>
    </row>
    <row r="1031" spans="1:29" x14ac:dyDescent="0.25">
      <c r="A1031" s="242" t="s">
        <v>2665</v>
      </c>
      <c r="B1031" s="242" t="s">
        <v>2664</v>
      </c>
      <c r="C1031" s="242" t="s">
        <v>217</v>
      </c>
      <c r="D1031" s="242" t="s">
        <v>1254</v>
      </c>
      <c r="E1031" s="243">
        <v>42917</v>
      </c>
      <c r="F1031" s="243">
        <v>43281</v>
      </c>
      <c r="G1031" s="242">
        <v>2018</v>
      </c>
      <c r="H1031" s="116">
        <v>15226</v>
      </c>
      <c r="I1031" s="117" t="s">
        <v>207</v>
      </c>
      <c r="J1031" s="244">
        <v>43487</v>
      </c>
      <c r="K1031" s="245" t="s">
        <v>221</v>
      </c>
      <c r="L1031" s="246" t="s">
        <v>207</v>
      </c>
      <c r="M1031" s="244">
        <v>43281</v>
      </c>
      <c r="N1031" s="242" t="s">
        <v>2663</v>
      </c>
      <c r="O1031" s="242" t="s">
        <v>2662</v>
      </c>
      <c r="P1031" s="242" t="s">
        <v>267</v>
      </c>
      <c r="Q1031" s="242" t="s">
        <v>332</v>
      </c>
      <c r="R1031" s="242" t="s">
        <v>247</v>
      </c>
      <c r="S1031" s="119" t="s">
        <v>209</v>
      </c>
      <c r="T1031" s="118" t="s">
        <v>2661</v>
      </c>
      <c r="U1031" s="117" t="s">
        <v>207</v>
      </c>
      <c r="V1031" s="115">
        <v>0</v>
      </c>
      <c r="W1031" s="115">
        <v>0</v>
      </c>
      <c r="X1031" s="115">
        <v>0</v>
      </c>
      <c r="Y1031" s="115">
        <v>0</v>
      </c>
      <c r="Z1031" s="115">
        <v>15226</v>
      </c>
      <c r="AA1031" s="115">
        <v>0</v>
      </c>
      <c r="AB1031" s="115">
        <v>0</v>
      </c>
      <c r="AC1031" s="114" t="s">
        <v>207</v>
      </c>
    </row>
    <row r="1032" spans="1:29" x14ac:dyDescent="0.25">
      <c r="A1032" s="242" t="s">
        <v>2263</v>
      </c>
      <c r="B1032" s="242" t="s">
        <v>2262</v>
      </c>
      <c r="C1032" s="242" t="s">
        <v>503</v>
      </c>
      <c r="D1032" s="242" t="s">
        <v>1254</v>
      </c>
      <c r="E1032" s="243">
        <v>42858</v>
      </c>
      <c r="F1032" s="243">
        <v>43220</v>
      </c>
      <c r="G1032" s="242">
        <v>2018</v>
      </c>
      <c r="H1032" s="116">
        <v>8330</v>
      </c>
      <c r="I1032" s="117" t="s">
        <v>207</v>
      </c>
      <c r="J1032" s="244">
        <v>43487</v>
      </c>
      <c r="K1032" s="245" t="s">
        <v>221</v>
      </c>
      <c r="L1032" s="246" t="s">
        <v>207</v>
      </c>
      <c r="M1032" s="244">
        <v>43220</v>
      </c>
      <c r="N1032" s="242" t="s">
        <v>2261</v>
      </c>
      <c r="O1032" s="242" t="s">
        <v>2260</v>
      </c>
      <c r="P1032" s="242" t="s">
        <v>212</v>
      </c>
      <c r="Q1032" s="242" t="s">
        <v>500</v>
      </c>
      <c r="R1032" s="242" t="s">
        <v>210</v>
      </c>
      <c r="S1032" s="119" t="s">
        <v>209</v>
      </c>
      <c r="T1032" s="118" t="s">
        <v>2259</v>
      </c>
      <c r="U1032" s="117" t="s">
        <v>207</v>
      </c>
      <c r="V1032" s="115">
        <v>0</v>
      </c>
      <c r="W1032" s="115">
        <v>0</v>
      </c>
      <c r="X1032" s="115">
        <v>0</v>
      </c>
      <c r="Y1032" s="115">
        <v>0</v>
      </c>
      <c r="Z1032" s="115">
        <v>0</v>
      </c>
      <c r="AA1032" s="115">
        <v>0</v>
      </c>
      <c r="AB1032" s="115">
        <v>0</v>
      </c>
      <c r="AC1032" s="114" t="s">
        <v>207</v>
      </c>
    </row>
    <row r="1033" spans="1:29" x14ac:dyDescent="0.25">
      <c r="A1033" s="242" t="s">
        <v>2140</v>
      </c>
      <c r="B1033" s="242" t="s">
        <v>2139</v>
      </c>
      <c r="C1033" s="242" t="s">
        <v>503</v>
      </c>
      <c r="D1033" s="242" t="s">
        <v>1254</v>
      </c>
      <c r="E1033" s="243">
        <v>43426</v>
      </c>
      <c r="F1033" s="243">
        <v>43427</v>
      </c>
      <c r="G1033" s="242">
        <v>2018</v>
      </c>
      <c r="H1033" s="116">
        <v>96146</v>
      </c>
      <c r="I1033" s="117" t="s">
        <v>207</v>
      </c>
      <c r="J1033" s="244">
        <v>43487</v>
      </c>
      <c r="K1033" s="245" t="s">
        <v>215</v>
      </c>
      <c r="L1033" s="246">
        <v>43809</v>
      </c>
      <c r="M1033" s="244">
        <v>43427</v>
      </c>
      <c r="N1033" s="242" t="s">
        <v>2138</v>
      </c>
      <c r="O1033" s="242" t="s">
        <v>1578</v>
      </c>
      <c r="P1033" s="242" t="s">
        <v>267</v>
      </c>
      <c r="Q1033" s="242" t="s">
        <v>500</v>
      </c>
      <c r="R1033" s="242" t="s">
        <v>210</v>
      </c>
      <c r="S1033" s="119" t="s">
        <v>209</v>
      </c>
      <c r="T1033" s="118" t="s">
        <v>2137</v>
      </c>
      <c r="U1033" s="117" t="s">
        <v>207</v>
      </c>
      <c r="V1033" s="115">
        <v>0</v>
      </c>
      <c r="W1033" s="115">
        <v>0</v>
      </c>
      <c r="X1033" s="115">
        <v>0</v>
      </c>
      <c r="Y1033" s="115">
        <v>0</v>
      </c>
      <c r="Z1033" s="115">
        <v>0</v>
      </c>
      <c r="AA1033" s="115">
        <v>96146</v>
      </c>
      <c r="AB1033" s="115">
        <v>0</v>
      </c>
      <c r="AC1033" s="114" t="s">
        <v>207</v>
      </c>
    </row>
    <row r="1034" spans="1:29" x14ac:dyDescent="0.25">
      <c r="A1034" s="242" t="s">
        <v>1555</v>
      </c>
      <c r="B1034" s="242" t="s">
        <v>1554</v>
      </c>
      <c r="C1034" s="242" t="s">
        <v>503</v>
      </c>
      <c r="D1034" s="242" t="s">
        <v>1254</v>
      </c>
      <c r="E1034" s="243">
        <v>43234</v>
      </c>
      <c r="F1034" s="243">
        <v>43236</v>
      </c>
      <c r="G1034" s="242">
        <v>2018</v>
      </c>
      <c r="H1034" s="116">
        <v>123703</v>
      </c>
      <c r="I1034" s="117" t="s">
        <v>207</v>
      </c>
      <c r="J1034" s="244">
        <v>43487</v>
      </c>
      <c r="K1034" s="245" t="s">
        <v>215</v>
      </c>
      <c r="L1034" s="246">
        <v>43809</v>
      </c>
      <c r="M1034" s="244">
        <v>43236</v>
      </c>
      <c r="N1034" s="242" t="s">
        <v>1553</v>
      </c>
      <c r="O1034" s="242" t="s">
        <v>281</v>
      </c>
      <c r="P1034" s="242" t="s">
        <v>1524</v>
      </c>
      <c r="Q1034" s="242" t="s">
        <v>500</v>
      </c>
      <c r="R1034" s="242" t="s">
        <v>210</v>
      </c>
      <c r="S1034" s="119" t="s">
        <v>209</v>
      </c>
      <c r="T1034" s="118" t="s">
        <v>1552</v>
      </c>
      <c r="U1034" s="117" t="s">
        <v>207</v>
      </c>
      <c r="V1034" s="115">
        <v>0</v>
      </c>
      <c r="W1034" s="115">
        <v>0</v>
      </c>
      <c r="X1034" s="115">
        <v>0</v>
      </c>
      <c r="Y1034" s="115">
        <v>0</v>
      </c>
      <c r="Z1034" s="115">
        <v>46243</v>
      </c>
      <c r="AA1034" s="115">
        <v>76380</v>
      </c>
      <c r="AB1034" s="115">
        <v>0</v>
      </c>
      <c r="AC1034" s="114" t="s">
        <v>207</v>
      </c>
    </row>
    <row r="1035" spans="1:29" x14ac:dyDescent="0.25">
      <c r="A1035" s="242" t="s">
        <v>1551</v>
      </c>
      <c r="B1035" s="242" t="s">
        <v>1550</v>
      </c>
      <c r="C1035" s="242" t="s">
        <v>503</v>
      </c>
      <c r="D1035" s="242" t="s">
        <v>1254</v>
      </c>
      <c r="E1035" s="243">
        <v>43251</v>
      </c>
      <c r="F1035" s="243">
        <v>43253</v>
      </c>
      <c r="G1035" s="242">
        <v>2018</v>
      </c>
      <c r="H1035" s="116">
        <v>50473</v>
      </c>
      <c r="I1035" s="117" t="s">
        <v>207</v>
      </c>
      <c r="J1035" s="244">
        <v>43487</v>
      </c>
      <c r="K1035" s="245" t="s">
        <v>215</v>
      </c>
      <c r="L1035" s="246">
        <v>43746</v>
      </c>
      <c r="M1035" s="244">
        <v>43253</v>
      </c>
      <c r="N1035" s="242" t="s">
        <v>1549</v>
      </c>
      <c r="O1035" s="242" t="s">
        <v>281</v>
      </c>
      <c r="P1035" s="242" t="s">
        <v>1524</v>
      </c>
      <c r="Q1035" s="242" t="s">
        <v>500</v>
      </c>
      <c r="R1035" s="242" t="s">
        <v>210</v>
      </c>
      <c r="S1035" s="119" t="s">
        <v>209</v>
      </c>
      <c r="T1035" s="118" t="s">
        <v>1548</v>
      </c>
      <c r="U1035" s="117" t="s">
        <v>207</v>
      </c>
      <c r="V1035" s="115">
        <v>0</v>
      </c>
      <c r="W1035" s="115">
        <v>0</v>
      </c>
      <c r="X1035" s="115">
        <v>0</v>
      </c>
      <c r="Y1035" s="115">
        <v>0</v>
      </c>
      <c r="Z1035" s="115">
        <v>0</v>
      </c>
      <c r="AA1035" s="115">
        <v>50473</v>
      </c>
      <c r="AB1035" s="115">
        <v>0</v>
      </c>
      <c r="AC1035" s="114" t="s">
        <v>207</v>
      </c>
    </row>
    <row r="1036" spans="1:29" x14ac:dyDescent="0.25">
      <c r="A1036" s="242" t="s">
        <v>1547</v>
      </c>
      <c r="B1036" s="242" t="s">
        <v>1546</v>
      </c>
      <c r="C1036" s="242" t="s">
        <v>503</v>
      </c>
      <c r="D1036" s="242" t="s">
        <v>1254</v>
      </c>
      <c r="E1036" s="243">
        <v>43320</v>
      </c>
      <c r="F1036" s="243">
        <v>43322</v>
      </c>
      <c r="G1036" s="242">
        <v>2018</v>
      </c>
      <c r="H1036" s="116">
        <v>58745</v>
      </c>
      <c r="I1036" s="117" t="s">
        <v>207</v>
      </c>
      <c r="J1036" s="244">
        <v>43487</v>
      </c>
      <c r="K1036" s="245" t="s">
        <v>215</v>
      </c>
      <c r="L1036" s="246">
        <v>43704</v>
      </c>
      <c r="M1036" s="244">
        <v>43322</v>
      </c>
      <c r="N1036" s="242" t="s">
        <v>1545</v>
      </c>
      <c r="O1036" s="242" t="s">
        <v>281</v>
      </c>
      <c r="P1036" s="242" t="s">
        <v>1524</v>
      </c>
      <c r="Q1036" s="242" t="s">
        <v>500</v>
      </c>
      <c r="R1036" s="242" t="s">
        <v>247</v>
      </c>
      <c r="S1036" s="119" t="s">
        <v>209</v>
      </c>
      <c r="T1036" s="118" t="s">
        <v>1544</v>
      </c>
      <c r="U1036" s="117" t="s">
        <v>207</v>
      </c>
      <c r="V1036" s="115">
        <v>0</v>
      </c>
      <c r="W1036" s="115">
        <v>0</v>
      </c>
      <c r="X1036" s="115">
        <v>0</v>
      </c>
      <c r="Y1036" s="115">
        <v>0</v>
      </c>
      <c r="Z1036" s="115">
        <v>58745</v>
      </c>
      <c r="AA1036" s="115">
        <v>0</v>
      </c>
      <c r="AB1036" s="115">
        <v>0</v>
      </c>
      <c r="AC1036" s="114" t="s">
        <v>207</v>
      </c>
    </row>
    <row r="1037" spans="1:29" x14ac:dyDescent="0.25">
      <c r="A1037" s="242" t="s">
        <v>4035</v>
      </c>
      <c r="B1037" s="242" t="s">
        <v>4031</v>
      </c>
      <c r="C1037" s="242" t="s">
        <v>217</v>
      </c>
      <c r="D1037" s="242" t="s">
        <v>1254</v>
      </c>
      <c r="E1037" s="243">
        <v>42856</v>
      </c>
      <c r="F1037" s="243">
        <v>43220</v>
      </c>
      <c r="G1037" s="242">
        <v>2018</v>
      </c>
      <c r="H1037" s="116">
        <v>18887</v>
      </c>
      <c r="I1037" s="117" t="s">
        <v>207</v>
      </c>
      <c r="J1037" s="244">
        <v>43473</v>
      </c>
      <c r="K1037" s="245" t="s">
        <v>215</v>
      </c>
      <c r="L1037" s="244">
        <v>43781</v>
      </c>
      <c r="M1037" s="244">
        <v>43220</v>
      </c>
      <c r="N1037" s="242" t="s">
        <v>4030</v>
      </c>
      <c r="O1037" s="242" t="s">
        <v>494</v>
      </c>
      <c r="P1037" s="242" t="s">
        <v>212</v>
      </c>
      <c r="Q1037" s="242" t="s">
        <v>492</v>
      </c>
      <c r="R1037" s="242" t="s">
        <v>247</v>
      </c>
      <c r="S1037" s="119" t="s">
        <v>209</v>
      </c>
      <c r="T1037" s="118" t="s">
        <v>4029</v>
      </c>
      <c r="U1037" s="117" t="s">
        <v>207</v>
      </c>
      <c r="V1037" s="115">
        <v>0</v>
      </c>
      <c r="W1037" s="115">
        <v>0</v>
      </c>
      <c r="X1037" s="115">
        <v>0</v>
      </c>
      <c r="Y1037" s="115">
        <v>0</v>
      </c>
      <c r="Z1037" s="115">
        <v>18887</v>
      </c>
      <c r="AA1037" s="115">
        <v>0</v>
      </c>
      <c r="AB1037" s="115">
        <v>0</v>
      </c>
      <c r="AC1037" s="114" t="s">
        <v>207</v>
      </c>
    </row>
    <row r="1038" spans="1:29" x14ac:dyDescent="0.25">
      <c r="A1038" s="242" t="s">
        <v>3914</v>
      </c>
      <c r="B1038" s="242" t="s">
        <v>3913</v>
      </c>
      <c r="C1038" s="242" t="s">
        <v>217</v>
      </c>
      <c r="D1038" s="242" t="s">
        <v>1254</v>
      </c>
      <c r="E1038" s="243">
        <v>42644</v>
      </c>
      <c r="F1038" s="243">
        <v>43008</v>
      </c>
      <c r="G1038" s="242">
        <v>2017</v>
      </c>
      <c r="H1038" s="116">
        <v>2648</v>
      </c>
      <c r="I1038" s="117" t="s">
        <v>207</v>
      </c>
      <c r="J1038" s="244">
        <v>43473</v>
      </c>
      <c r="K1038" s="245" t="s">
        <v>221</v>
      </c>
      <c r="L1038" s="246" t="s">
        <v>207</v>
      </c>
      <c r="M1038" s="244">
        <v>43008</v>
      </c>
      <c r="N1038" s="242" t="s">
        <v>3912</v>
      </c>
      <c r="O1038" s="242" t="s">
        <v>3911</v>
      </c>
      <c r="P1038" s="242" t="s">
        <v>212</v>
      </c>
      <c r="Q1038" s="242" t="s">
        <v>332</v>
      </c>
      <c r="R1038" s="242" t="s">
        <v>247</v>
      </c>
      <c r="S1038" s="119" t="s">
        <v>209</v>
      </c>
      <c r="T1038" s="118" t="s">
        <v>3910</v>
      </c>
      <c r="U1038" s="117" t="s">
        <v>207</v>
      </c>
      <c r="V1038" s="115">
        <v>0</v>
      </c>
      <c r="W1038" s="115">
        <v>0</v>
      </c>
      <c r="X1038" s="115">
        <v>0</v>
      </c>
      <c r="Y1038" s="115">
        <v>0</v>
      </c>
      <c r="Z1038" s="115">
        <v>2648</v>
      </c>
      <c r="AA1038" s="115">
        <v>0</v>
      </c>
      <c r="AB1038" s="115">
        <v>0</v>
      </c>
      <c r="AC1038" s="114" t="s">
        <v>207</v>
      </c>
    </row>
    <row r="1039" spans="1:29" x14ac:dyDescent="0.25">
      <c r="A1039" s="242" t="s">
        <v>3520</v>
      </c>
      <c r="B1039" s="242" t="s">
        <v>3513</v>
      </c>
      <c r="C1039" s="242" t="s">
        <v>229</v>
      </c>
      <c r="D1039" s="242" t="s">
        <v>1254</v>
      </c>
      <c r="E1039" s="243">
        <v>42736</v>
      </c>
      <c r="F1039" s="243">
        <v>43100</v>
      </c>
      <c r="G1039" s="242">
        <v>2017</v>
      </c>
      <c r="H1039" s="116">
        <v>23767</v>
      </c>
      <c r="I1039" s="116">
        <v>4573</v>
      </c>
      <c r="J1039" s="244">
        <v>43473</v>
      </c>
      <c r="K1039" s="245" t="s">
        <v>221</v>
      </c>
      <c r="L1039" s="246" t="s">
        <v>207</v>
      </c>
      <c r="M1039" s="244">
        <v>43100</v>
      </c>
      <c r="N1039" s="242" t="s">
        <v>747</v>
      </c>
      <c r="O1039" s="242" t="s">
        <v>417</v>
      </c>
      <c r="P1039" s="242" t="s">
        <v>1272</v>
      </c>
      <c r="Q1039" s="242" t="s">
        <v>416</v>
      </c>
      <c r="R1039" s="242" t="s">
        <v>247</v>
      </c>
      <c r="S1039" s="119" t="s">
        <v>209</v>
      </c>
      <c r="T1039" s="118" t="s">
        <v>3512</v>
      </c>
      <c r="U1039" s="115">
        <v>0</v>
      </c>
      <c r="V1039" s="115">
        <v>0</v>
      </c>
      <c r="W1039" s="115">
        <v>19194</v>
      </c>
      <c r="X1039" s="115">
        <v>0</v>
      </c>
      <c r="Y1039" s="115">
        <v>0</v>
      </c>
      <c r="Z1039" s="115">
        <v>0</v>
      </c>
      <c r="AA1039" s="115">
        <v>0</v>
      </c>
      <c r="AB1039" s="115">
        <v>0</v>
      </c>
      <c r="AC1039" s="114" t="s">
        <v>3519</v>
      </c>
    </row>
    <row r="1040" spans="1:29" x14ac:dyDescent="0.25">
      <c r="A1040" s="242" t="s">
        <v>3508</v>
      </c>
      <c r="B1040" s="242" t="s">
        <v>3501</v>
      </c>
      <c r="C1040" s="242" t="s">
        <v>229</v>
      </c>
      <c r="D1040" s="242" t="s">
        <v>1254</v>
      </c>
      <c r="E1040" s="243">
        <v>42736</v>
      </c>
      <c r="F1040" s="243">
        <v>43100</v>
      </c>
      <c r="G1040" s="242">
        <v>2017</v>
      </c>
      <c r="H1040" s="116">
        <v>14600</v>
      </c>
      <c r="I1040" s="116">
        <v>2809</v>
      </c>
      <c r="J1040" s="244">
        <v>43473</v>
      </c>
      <c r="K1040" s="245" t="s">
        <v>221</v>
      </c>
      <c r="L1040" s="246" t="s">
        <v>207</v>
      </c>
      <c r="M1040" s="244">
        <v>43100</v>
      </c>
      <c r="N1040" s="242" t="s">
        <v>732</v>
      </c>
      <c r="O1040" s="242" t="s">
        <v>417</v>
      </c>
      <c r="P1040" s="242" t="s">
        <v>1272</v>
      </c>
      <c r="Q1040" s="242" t="s">
        <v>416</v>
      </c>
      <c r="R1040" s="242" t="s">
        <v>247</v>
      </c>
      <c r="S1040" s="119" t="s">
        <v>209</v>
      </c>
      <c r="T1040" s="118" t="s">
        <v>3500</v>
      </c>
      <c r="U1040" s="115">
        <v>0</v>
      </c>
      <c r="V1040" s="115">
        <v>0</v>
      </c>
      <c r="W1040" s="115">
        <v>11791</v>
      </c>
      <c r="X1040" s="115">
        <v>0</v>
      </c>
      <c r="Y1040" s="115">
        <v>0</v>
      </c>
      <c r="Z1040" s="115">
        <v>0</v>
      </c>
      <c r="AA1040" s="115">
        <v>0</v>
      </c>
      <c r="AB1040" s="115">
        <v>0</v>
      </c>
      <c r="AC1040" s="114" t="s">
        <v>3507</v>
      </c>
    </row>
    <row r="1041" spans="1:29" x14ac:dyDescent="0.25">
      <c r="A1041" s="242" t="s">
        <v>2156</v>
      </c>
      <c r="B1041" s="242" t="s">
        <v>2155</v>
      </c>
      <c r="C1041" s="242" t="s">
        <v>503</v>
      </c>
      <c r="D1041" s="242" t="s">
        <v>1254</v>
      </c>
      <c r="E1041" s="243">
        <v>43377</v>
      </c>
      <c r="F1041" s="243">
        <v>43384</v>
      </c>
      <c r="G1041" s="242">
        <v>2018</v>
      </c>
      <c r="H1041" s="116">
        <v>52322</v>
      </c>
      <c r="I1041" s="117" t="s">
        <v>207</v>
      </c>
      <c r="J1041" s="244">
        <v>43473</v>
      </c>
      <c r="K1041" s="245" t="s">
        <v>215</v>
      </c>
      <c r="L1041" s="246">
        <v>43690</v>
      </c>
      <c r="M1041" s="244">
        <v>43384</v>
      </c>
      <c r="N1041" s="242" t="s">
        <v>2154</v>
      </c>
      <c r="O1041" s="242" t="s">
        <v>1578</v>
      </c>
      <c r="P1041" s="242" t="s">
        <v>212</v>
      </c>
      <c r="Q1041" s="242" t="s">
        <v>500</v>
      </c>
      <c r="R1041" s="242" t="s">
        <v>210</v>
      </c>
      <c r="S1041" s="119" t="s">
        <v>209</v>
      </c>
      <c r="T1041" s="118" t="s">
        <v>2153</v>
      </c>
      <c r="U1041" s="117" t="s">
        <v>207</v>
      </c>
      <c r="V1041" s="115">
        <v>0</v>
      </c>
      <c r="W1041" s="115">
        <v>0</v>
      </c>
      <c r="X1041" s="115">
        <v>0</v>
      </c>
      <c r="Y1041" s="115">
        <v>0</v>
      </c>
      <c r="Z1041" s="115">
        <v>0</v>
      </c>
      <c r="AA1041" s="115">
        <v>0</v>
      </c>
      <c r="AB1041" s="115">
        <v>0</v>
      </c>
      <c r="AC1041" s="114" t="s">
        <v>207</v>
      </c>
    </row>
    <row r="1042" spans="1:29" x14ac:dyDescent="0.25">
      <c r="A1042" s="242" t="s">
        <v>2148</v>
      </c>
      <c r="B1042" s="242" t="s">
        <v>2147</v>
      </c>
      <c r="C1042" s="242" t="s">
        <v>503</v>
      </c>
      <c r="D1042" s="242" t="s">
        <v>1254</v>
      </c>
      <c r="E1042" s="243">
        <v>43389</v>
      </c>
      <c r="F1042" s="243">
        <v>43391</v>
      </c>
      <c r="G1042" s="242">
        <v>2018</v>
      </c>
      <c r="H1042" s="116">
        <v>148592</v>
      </c>
      <c r="I1042" s="117" t="s">
        <v>207</v>
      </c>
      <c r="J1042" s="244">
        <v>43473</v>
      </c>
      <c r="K1042" s="245" t="s">
        <v>215</v>
      </c>
      <c r="L1042" s="246">
        <v>43817</v>
      </c>
      <c r="M1042" s="244">
        <v>43391</v>
      </c>
      <c r="N1042" s="242" t="s">
        <v>2146</v>
      </c>
      <c r="O1042" s="242" t="s">
        <v>1578</v>
      </c>
      <c r="P1042" s="242" t="s">
        <v>267</v>
      </c>
      <c r="Q1042" s="242" t="s">
        <v>500</v>
      </c>
      <c r="R1042" s="242" t="s">
        <v>247</v>
      </c>
      <c r="S1042" s="119" t="s">
        <v>209</v>
      </c>
      <c r="T1042" s="118" t="s">
        <v>2145</v>
      </c>
      <c r="U1042" s="117" t="s">
        <v>207</v>
      </c>
      <c r="V1042" s="115">
        <v>0</v>
      </c>
      <c r="W1042" s="115">
        <v>0</v>
      </c>
      <c r="X1042" s="115">
        <v>0</v>
      </c>
      <c r="Y1042" s="115">
        <v>0</v>
      </c>
      <c r="Z1042" s="115">
        <v>100000</v>
      </c>
      <c r="AA1042" s="115">
        <v>914</v>
      </c>
      <c r="AB1042" s="115">
        <v>0</v>
      </c>
      <c r="AC1042" s="114" t="s">
        <v>207</v>
      </c>
    </row>
    <row r="1043" spans="1:29" x14ac:dyDescent="0.25">
      <c r="A1043" s="242" t="s">
        <v>2144</v>
      </c>
      <c r="B1043" s="242" t="s">
        <v>2143</v>
      </c>
      <c r="C1043" s="242" t="s">
        <v>503</v>
      </c>
      <c r="D1043" s="242" t="s">
        <v>1254</v>
      </c>
      <c r="E1043" s="243">
        <v>43407</v>
      </c>
      <c r="F1043" s="243">
        <v>43409</v>
      </c>
      <c r="G1043" s="242">
        <v>2018</v>
      </c>
      <c r="H1043" s="116">
        <v>105029</v>
      </c>
      <c r="I1043" s="117" t="s">
        <v>207</v>
      </c>
      <c r="J1043" s="244">
        <v>43473</v>
      </c>
      <c r="K1043" s="245" t="s">
        <v>215</v>
      </c>
      <c r="L1043" s="246">
        <v>43817</v>
      </c>
      <c r="M1043" s="244">
        <v>43409</v>
      </c>
      <c r="N1043" s="242" t="s">
        <v>2142</v>
      </c>
      <c r="O1043" s="242" t="s">
        <v>1578</v>
      </c>
      <c r="P1043" s="242" t="s">
        <v>267</v>
      </c>
      <c r="Q1043" s="242" t="s">
        <v>500</v>
      </c>
      <c r="R1043" s="242" t="s">
        <v>210</v>
      </c>
      <c r="S1043" s="119" t="s">
        <v>209</v>
      </c>
      <c r="T1043" s="118" t="s">
        <v>2141</v>
      </c>
      <c r="U1043" s="117" t="s">
        <v>207</v>
      </c>
      <c r="V1043" s="115">
        <v>0</v>
      </c>
      <c r="W1043" s="115">
        <v>0</v>
      </c>
      <c r="X1043" s="115">
        <v>0</v>
      </c>
      <c r="Y1043" s="115">
        <v>0</v>
      </c>
      <c r="Z1043" s="115">
        <v>0</v>
      </c>
      <c r="AA1043" s="115">
        <v>38107</v>
      </c>
      <c r="AB1043" s="115">
        <v>0</v>
      </c>
      <c r="AC1043" s="114" t="s">
        <v>207</v>
      </c>
    </row>
    <row r="1044" spans="1:29" x14ac:dyDescent="0.25">
      <c r="A1044" s="242" t="s">
        <v>4341</v>
      </c>
      <c r="B1044" s="242" t="s">
        <v>4327</v>
      </c>
      <c r="C1044" s="242" t="s">
        <v>229</v>
      </c>
      <c r="D1044" s="242" t="s">
        <v>1254</v>
      </c>
      <c r="E1044" s="243">
        <v>41647</v>
      </c>
      <c r="F1044" s="243">
        <v>42011</v>
      </c>
      <c r="G1044" s="242">
        <v>2015</v>
      </c>
      <c r="H1044" s="116">
        <v>121463</v>
      </c>
      <c r="I1044" s="116">
        <v>23321</v>
      </c>
      <c r="J1044" s="244">
        <v>43458</v>
      </c>
      <c r="K1044" s="245" t="s">
        <v>215</v>
      </c>
      <c r="L1044" s="244">
        <v>44817</v>
      </c>
      <c r="M1044" s="244">
        <v>42011</v>
      </c>
      <c r="N1044" s="242" t="s">
        <v>4326</v>
      </c>
      <c r="O1044" s="242" t="s">
        <v>4330</v>
      </c>
      <c r="P1044" s="242" t="s">
        <v>1272</v>
      </c>
      <c r="Q1044" s="242" t="s">
        <v>305</v>
      </c>
      <c r="R1044" s="242" t="s">
        <v>247</v>
      </c>
      <c r="S1044" s="119" t="s">
        <v>209</v>
      </c>
      <c r="T1044" s="118" t="s">
        <v>4325</v>
      </c>
      <c r="U1044" s="115">
        <v>0</v>
      </c>
      <c r="V1044" s="115">
        <v>0</v>
      </c>
      <c r="W1044" s="115">
        <v>0</v>
      </c>
      <c r="X1044" s="115">
        <v>0</v>
      </c>
      <c r="Y1044" s="115">
        <v>0</v>
      </c>
      <c r="Z1044" s="115">
        <v>88328</v>
      </c>
      <c r="AA1044" s="115">
        <v>0</v>
      </c>
      <c r="AB1044" s="115">
        <v>0</v>
      </c>
      <c r="AC1044" s="114" t="s">
        <v>207</v>
      </c>
    </row>
    <row r="1045" spans="1:29" x14ac:dyDescent="0.25">
      <c r="A1045" s="242" t="s">
        <v>4340</v>
      </c>
      <c r="B1045" s="242" t="s">
        <v>4327</v>
      </c>
      <c r="C1045" s="242" t="s">
        <v>229</v>
      </c>
      <c r="D1045" s="242" t="s">
        <v>1254</v>
      </c>
      <c r="E1045" s="243">
        <v>42012</v>
      </c>
      <c r="F1045" s="243">
        <v>42376</v>
      </c>
      <c r="G1045" s="242">
        <v>2016</v>
      </c>
      <c r="H1045" s="116">
        <v>301296</v>
      </c>
      <c r="I1045" s="116">
        <v>57849</v>
      </c>
      <c r="J1045" s="244">
        <v>43458</v>
      </c>
      <c r="K1045" s="245" t="s">
        <v>215</v>
      </c>
      <c r="L1045" s="244">
        <v>44817</v>
      </c>
      <c r="M1045" s="244">
        <v>42376</v>
      </c>
      <c r="N1045" s="242" t="s">
        <v>4326</v>
      </c>
      <c r="O1045" s="242" t="s">
        <v>4330</v>
      </c>
      <c r="P1045" s="242" t="s">
        <v>1272</v>
      </c>
      <c r="Q1045" s="242" t="s">
        <v>305</v>
      </c>
      <c r="R1045" s="242" t="s">
        <v>247</v>
      </c>
      <c r="S1045" s="119" t="s">
        <v>209</v>
      </c>
      <c r="T1045" s="118" t="s">
        <v>4325</v>
      </c>
      <c r="U1045" s="115">
        <v>0</v>
      </c>
      <c r="V1045" s="115">
        <v>0</v>
      </c>
      <c r="W1045" s="115">
        <v>0</v>
      </c>
      <c r="X1045" s="115">
        <v>0</v>
      </c>
      <c r="Y1045" s="115">
        <v>0</v>
      </c>
      <c r="Z1045" s="115">
        <v>119113</v>
      </c>
      <c r="AA1045" s="115">
        <v>24334</v>
      </c>
      <c r="AB1045" s="115">
        <v>100000</v>
      </c>
      <c r="AC1045" s="114" t="s">
        <v>207</v>
      </c>
    </row>
    <row r="1046" spans="1:29" x14ac:dyDescent="0.25">
      <c r="A1046" s="242" t="s">
        <v>3650</v>
      </c>
      <c r="B1046" s="242" t="s">
        <v>3646</v>
      </c>
      <c r="C1046" s="242" t="s">
        <v>217</v>
      </c>
      <c r="D1046" s="242" t="s">
        <v>1254</v>
      </c>
      <c r="E1046" s="243">
        <v>42736</v>
      </c>
      <c r="F1046" s="243">
        <v>43100</v>
      </c>
      <c r="G1046" s="242">
        <v>2017</v>
      </c>
      <c r="H1046" s="116">
        <v>3175</v>
      </c>
      <c r="I1046" s="117" t="s">
        <v>207</v>
      </c>
      <c r="J1046" s="244">
        <v>43458</v>
      </c>
      <c r="K1046" s="245" t="s">
        <v>221</v>
      </c>
      <c r="L1046" s="246" t="s">
        <v>207</v>
      </c>
      <c r="M1046" s="244">
        <v>43100</v>
      </c>
      <c r="N1046" s="242" t="s">
        <v>327</v>
      </c>
      <c r="O1046" s="242" t="s">
        <v>326</v>
      </c>
      <c r="P1046" s="242" t="s">
        <v>220</v>
      </c>
      <c r="Q1046" s="242" t="s">
        <v>211</v>
      </c>
      <c r="R1046" s="242" t="s">
        <v>210</v>
      </c>
      <c r="S1046" s="119" t="s">
        <v>209</v>
      </c>
      <c r="T1046" s="118" t="s">
        <v>3645</v>
      </c>
      <c r="U1046" s="117" t="s">
        <v>207</v>
      </c>
      <c r="V1046" s="115">
        <v>0</v>
      </c>
      <c r="W1046" s="115">
        <v>0</v>
      </c>
      <c r="X1046" s="115">
        <v>0</v>
      </c>
      <c r="Y1046" s="115">
        <v>0</v>
      </c>
      <c r="Z1046" s="115">
        <v>1587</v>
      </c>
      <c r="AA1046" s="115">
        <v>0</v>
      </c>
      <c r="AB1046" s="115">
        <v>0</v>
      </c>
      <c r="AC1046" s="114" t="s">
        <v>207</v>
      </c>
    </row>
    <row r="1047" spans="1:29" x14ac:dyDescent="0.25">
      <c r="A1047" s="242" t="s">
        <v>3244</v>
      </c>
      <c r="B1047" s="242" t="s">
        <v>3236</v>
      </c>
      <c r="C1047" s="242" t="s">
        <v>229</v>
      </c>
      <c r="D1047" s="242" t="s">
        <v>1254</v>
      </c>
      <c r="E1047" s="243">
        <v>42412</v>
      </c>
      <c r="F1047" s="243">
        <v>42777</v>
      </c>
      <c r="G1047" s="242">
        <v>2017</v>
      </c>
      <c r="H1047" s="116">
        <v>15902</v>
      </c>
      <c r="I1047" s="116">
        <v>3060</v>
      </c>
      <c r="J1047" s="244">
        <v>43458</v>
      </c>
      <c r="K1047" s="245" t="s">
        <v>221</v>
      </c>
      <c r="L1047" s="246" t="s">
        <v>207</v>
      </c>
      <c r="M1047" s="244">
        <v>42777</v>
      </c>
      <c r="N1047" s="242" t="s">
        <v>3235</v>
      </c>
      <c r="O1047" s="242" t="s">
        <v>3234</v>
      </c>
      <c r="P1047" s="242" t="s">
        <v>1272</v>
      </c>
      <c r="Q1047" s="242" t="s">
        <v>398</v>
      </c>
      <c r="R1047" s="242" t="s">
        <v>247</v>
      </c>
      <c r="S1047" s="119" t="s">
        <v>209</v>
      </c>
      <c r="T1047" s="118" t="s">
        <v>3233</v>
      </c>
      <c r="U1047" s="115">
        <v>0</v>
      </c>
      <c r="V1047" s="115">
        <v>0</v>
      </c>
      <c r="W1047" s="115">
        <v>0</v>
      </c>
      <c r="X1047" s="115">
        <v>0</v>
      </c>
      <c r="Y1047" s="115">
        <v>0</v>
      </c>
      <c r="Z1047" s="115">
        <v>12842</v>
      </c>
      <c r="AA1047" s="115">
        <v>0</v>
      </c>
      <c r="AB1047" s="115">
        <v>0</v>
      </c>
      <c r="AC1047" s="114" t="s">
        <v>207</v>
      </c>
    </row>
    <row r="1048" spans="1:29" x14ac:dyDescent="0.25">
      <c r="A1048" s="242" t="s">
        <v>3243</v>
      </c>
      <c r="B1048" s="242" t="s">
        <v>3236</v>
      </c>
      <c r="C1048" s="242" t="s">
        <v>229</v>
      </c>
      <c r="D1048" s="242" t="s">
        <v>1254</v>
      </c>
      <c r="E1048" s="243">
        <v>42778</v>
      </c>
      <c r="F1048" s="243">
        <v>43142</v>
      </c>
      <c r="G1048" s="242">
        <v>2018</v>
      </c>
      <c r="H1048" s="116">
        <v>15902</v>
      </c>
      <c r="I1048" s="116">
        <v>3060</v>
      </c>
      <c r="J1048" s="244">
        <v>43458</v>
      </c>
      <c r="K1048" s="245" t="s">
        <v>221</v>
      </c>
      <c r="L1048" s="246" t="s">
        <v>207</v>
      </c>
      <c r="M1048" s="244">
        <v>43142</v>
      </c>
      <c r="N1048" s="242" t="s">
        <v>3235</v>
      </c>
      <c r="O1048" s="242" t="s">
        <v>3234</v>
      </c>
      <c r="P1048" s="242" t="s">
        <v>1272</v>
      </c>
      <c r="Q1048" s="242" t="s">
        <v>398</v>
      </c>
      <c r="R1048" s="242" t="s">
        <v>247</v>
      </c>
      <c r="S1048" s="119" t="s">
        <v>209</v>
      </c>
      <c r="T1048" s="118" t="s">
        <v>3233</v>
      </c>
      <c r="U1048" s="115">
        <v>0</v>
      </c>
      <c r="V1048" s="115">
        <v>0</v>
      </c>
      <c r="W1048" s="115">
        <v>0</v>
      </c>
      <c r="X1048" s="115">
        <v>0</v>
      </c>
      <c r="Y1048" s="115">
        <v>0</v>
      </c>
      <c r="Z1048" s="115">
        <v>12842</v>
      </c>
      <c r="AA1048" s="115">
        <v>0</v>
      </c>
      <c r="AB1048" s="115">
        <v>0</v>
      </c>
      <c r="AC1048" s="114" t="s">
        <v>207</v>
      </c>
    </row>
    <row r="1049" spans="1:29" x14ac:dyDescent="0.25">
      <c r="A1049" s="242" t="s">
        <v>1522</v>
      </c>
      <c r="B1049" s="242" t="s">
        <v>1521</v>
      </c>
      <c r="C1049" s="242" t="s">
        <v>503</v>
      </c>
      <c r="D1049" s="242" t="s">
        <v>1254</v>
      </c>
      <c r="E1049" s="243">
        <v>43283</v>
      </c>
      <c r="F1049" s="243">
        <v>43324</v>
      </c>
      <c r="G1049" s="242">
        <v>2018</v>
      </c>
      <c r="H1049" s="116">
        <v>128012</v>
      </c>
      <c r="I1049" s="117" t="s">
        <v>207</v>
      </c>
      <c r="J1049" s="244">
        <v>43458</v>
      </c>
      <c r="K1049" s="245" t="s">
        <v>215</v>
      </c>
      <c r="L1049" s="246">
        <v>44677</v>
      </c>
      <c r="M1049" s="244">
        <v>43324</v>
      </c>
      <c r="N1049" s="242" t="s">
        <v>1520</v>
      </c>
      <c r="O1049" s="242" t="s">
        <v>613</v>
      </c>
      <c r="P1049" s="242" t="s">
        <v>267</v>
      </c>
      <c r="Q1049" s="242" t="s">
        <v>500</v>
      </c>
      <c r="R1049" s="242" t="s">
        <v>210</v>
      </c>
      <c r="S1049" s="119" t="s">
        <v>209</v>
      </c>
      <c r="T1049" s="118" t="s">
        <v>1519</v>
      </c>
      <c r="U1049" s="117" t="s">
        <v>207</v>
      </c>
      <c r="V1049" s="115">
        <v>0</v>
      </c>
      <c r="W1049" s="115">
        <v>0</v>
      </c>
      <c r="X1049" s="115">
        <v>0</v>
      </c>
      <c r="Y1049" s="115">
        <v>0</v>
      </c>
      <c r="Z1049" s="115">
        <v>0</v>
      </c>
      <c r="AA1049" s="115">
        <v>0</v>
      </c>
      <c r="AB1049" s="115">
        <v>21497</v>
      </c>
      <c r="AC1049" s="114" t="s">
        <v>207</v>
      </c>
    </row>
    <row r="1050" spans="1:29" x14ac:dyDescent="0.25">
      <c r="A1050" s="242" t="s">
        <v>1518</v>
      </c>
      <c r="B1050" s="242" t="s">
        <v>1517</v>
      </c>
      <c r="C1050" s="242" t="s">
        <v>503</v>
      </c>
      <c r="D1050" s="242" t="s">
        <v>1254</v>
      </c>
      <c r="E1050" s="243">
        <v>43306</v>
      </c>
      <c r="F1050" s="243">
        <v>43339</v>
      </c>
      <c r="G1050" s="242">
        <v>2018</v>
      </c>
      <c r="H1050" s="116">
        <v>93703</v>
      </c>
      <c r="I1050" s="117" t="s">
        <v>207</v>
      </c>
      <c r="J1050" s="244">
        <v>43458</v>
      </c>
      <c r="K1050" s="245" t="s">
        <v>215</v>
      </c>
      <c r="L1050" s="246">
        <v>44677</v>
      </c>
      <c r="M1050" s="244">
        <v>43339</v>
      </c>
      <c r="N1050" s="242" t="s">
        <v>1516</v>
      </c>
      <c r="O1050" s="242" t="s">
        <v>613</v>
      </c>
      <c r="P1050" s="242" t="s">
        <v>267</v>
      </c>
      <c r="Q1050" s="242" t="s">
        <v>500</v>
      </c>
      <c r="R1050" s="242" t="s">
        <v>210</v>
      </c>
      <c r="S1050" s="119" t="s">
        <v>209</v>
      </c>
      <c r="T1050" s="118" t="s">
        <v>1515</v>
      </c>
      <c r="U1050" s="117" t="s">
        <v>207</v>
      </c>
      <c r="V1050" s="115">
        <v>0</v>
      </c>
      <c r="W1050" s="115">
        <v>0</v>
      </c>
      <c r="X1050" s="115">
        <v>0</v>
      </c>
      <c r="Y1050" s="115">
        <v>0</v>
      </c>
      <c r="Z1050" s="115">
        <v>0</v>
      </c>
      <c r="AA1050" s="115">
        <v>26515</v>
      </c>
      <c r="AB1050" s="115">
        <v>23703</v>
      </c>
      <c r="AC1050" s="114" t="s">
        <v>207</v>
      </c>
    </row>
    <row r="1051" spans="1:29" x14ac:dyDescent="0.25">
      <c r="A1051" s="242" t="s">
        <v>3891</v>
      </c>
      <c r="B1051" s="242" t="s">
        <v>3889</v>
      </c>
      <c r="C1051" s="242" t="s">
        <v>217</v>
      </c>
      <c r="D1051" s="242" t="s">
        <v>1254</v>
      </c>
      <c r="E1051" s="243">
        <v>42309</v>
      </c>
      <c r="F1051" s="243">
        <v>42674</v>
      </c>
      <c r="G1051" s="242">
        <v>2016</v>
      </c>
      <c r="H1051" s="116">
        <v>1681</v>
      </c>
      <c r="I1051" s="117" t="s">
        <v>207</v>
      </c>
      <c r="J1051" s="244">
        <v>43445</v>
      </c>
      <c r="K1051" s="245" t="s">
        <v>221</v>
      </c>
      <c r="L1051" s="246" t="s">
        <v>207</v>
      </c>
      <c r="M1051" s="244">
        <v>42674</v>
      </c>
      <c r="N1051" s="242" t="s">
        <v>3888</v>
      </c>
      <c r="O1051" s="242" t="s">
        <v>281</v>
      </c>
      <c r="P1051" s="242" t="s">
        <v>267</v>
      </c>
      <c r="Q1051" s="242" t="s">
        <v>248</v>
      </c>
      <c r="R1051" s="242" t="s">
        <v>247</v>
      </c>
      <c r="S1051" s="119" t="s">
        <v>209</v>
      </c>
      <c r="T1051" s="118" t="s">
        <v>3887</v>
      </c>
      <c r="U1051" s="117" t="s">
        <v>207</v>
      </c>
      <c r="V1051" s="115">
        <v>0</v>
      </c>
      <c r="W1051" s="115">
        <v>0</v>
      </c>
      <c r="X1051" s="115">
        <v>0</v>
      </c>
      <c r="Y1051" s="115">
        <v>0</v>
      </c>
      <c r="Z1051" s="115">
        <v>1681</v>
      </c>
      <c r="AA1051" s="115">
        <v>0</v>
      </c>
      <c r="AB1051" s="115">
        <v>0</v>
      </c>
      <c r="AC1051" s="114" t="s">
        <v>207</v>
      </c>
    </row>
    <row r="1052" spans="1:29" x14ac:dyDescent="0.25">
      <c r="A1052" s="242" t="s">
        <v>3890</v>
      </c>
      <c r="B1052" s="242" t="s">
        <v>3889</v>
      </c>
      <c r="C1052" s="242" t="s">
        <v>217</v>
      </c>
      <c r="D1052" s="242" t="s">
        <v>1254</v>
      </c>
      <c r="E1052" s="243">
        <v>42675</v>
      </c>
      <c r="F1052" s="243">
        <v>43039</v>
      </c>
      <c r="G1052" s="242">
        <v>2017</v>
      </c>
      <c r="H1052" s="116">
        <v>2372</v>
      </c>
      <c r="I1052" s="117" t="s">
        <v>207</v>
      </c>
      <c r="J1052" s="244">
        <v>43445</v>
      </c>
      <c r="K1052" s="245" t="s">
        <v>221</v>
      </c>
      <c r="L1052" s="246" t="s">
        <v>207</v>
      </c>
      <c r="M1052" s="244">
        <v>43039</v>
      </c>
      <c r="N1052" s="242" t="s">
        <v>3888</v>
      </c>
      <c r="O1052" s="242" t="s">
        <v>281</v>
      </c>
      <c r="P1052" s="242" t="s">
        <v>267</v>
      </c>
      <c r="Q1052" s="242" t="s">
        <v>248</v>
      </c>
      <c r="R1052" s="242" t="s">
        <v>247</v>
      </c>
      <c r="S1052" s="119" t="s">
        <v>209</v>
      </c>
      <c r="T1052" s="118" t="s">
        <v>3887</v>
      </c>
      <c r="U1052" s="117" t="s">
        <v>207</v>
      </c>
      <c r="V1052" s="115">
        <v>0</v>
      </c>
      <c r="W1052" s="115">
        <v>0</v>
      </c>
      <c r="X1052" s="115">
        <v>0</v>
      </c>
      <c r="Y1052" s="115">
        <v>0</v>
      </c>
      <c r="Z1052" s="115">
        <v>2372</v>
      </c>
      <c r="AA1052" s="115">
        <v>0</v>
      </c>
      <c r="AB1052" s="115">
        <v>0</v>
      </c>
      <c r="AC1052" s="114" t="s">
        <v>207</v>
      </c>
    </row>
    <row r="1053" spans="1:29" x14ac:dyDescent="0.25">
      <c r="A1053" s="242" t="s">
        <v>3563</v>
      </c>
      <c r="B1053" s="242" t="s">
        <v>3557</v>
      </c>
      <c r="C1053" s="242" t="s">
        <v>217</v>
      </c>
      <c r="D1053" s="242" t="s">
        <v>1254</v>
      </c>
      <c r="E1053" s="243">
        <v>42736</v>
      </c>
      <c r="F1053" s="243">
        <v>43100</v>
      </c>
      <c r="G1053" s="242">
        <v>2017</v>
      </c>
      <c r="H1053" s="116">
        <v>13353</v>
      </c>
      <c r="I1053" s="117" t="s">
        <v>207</v>
      </c>
      <c r="J1053" s="244">
        <v>43445</v>
      </c>
      <c r="K1053" s="245" t="s">
        <v>215</v>
      </c>
      <c r="L1053" s="244">
        <v>43809</v>
      </c>
      <c r="M1053" s="244">
        <v>43100</v>
      </c>
      <c r="N1053" s="242" t="s">
        <v>3556</v>
      </c>
      <c r="O1053" s="242" t="s">
        <v>297</v>
      </c>
      <c r="P1053" s="242" t="s">
        <v>220</v>
      </c>
      <c r="Q1053" s="242" t="s">
        <v>279</v>
      </c>
      <c r="R1053" s="242" t="s">
        <v>247</v>
      </c>
      <c r="S1053" s="119" t="s">
        <v>209</v>
      </c>
      <c r="T1053" s="118" t="s">
        <v>3554</v>
      </c>
      <c r="U1053" s="117" t="s">
        <v>207</v>
      </c>
      <c r="V1053" s="115">
        <v>0</v>
      </c>
      <c r="W1053" s="115">
        <v>0</v>
      </c>
      <c r="X1053" s="115">
        <v>0</v>
      </c>
      <c r="Y1053" s="115">
        <v>0</v>
      </c>
      <c r="Z1053" s="115">
        <v>13353</v>
      </c>
      <c r="AA1053" s="115">
        <v>0</v>
      </c>
      <c r="AB1053" s="115">
        <v>0</v>
      </c>
      <c r="AC1053" s="114" t="s">
        <v>207</v>
      </c>
    </row>
    <row r="1054" spans="1:29" x14ac:dyDescent="0.25">
      <c r="A1054" s="242" t="s">
        <v>2789</v>
      </c>
      <c r="B1054" s="242" t="s">
        <v>2784</v>
      </c>
      <c r="C1054" s="242" t="s">
        <v>229</v>
      </c>
      <c r="D1054" s="242" t="s">
        <v>1254</v>
      </c>
      <c r="E1054" s="243">
        <v>42714</v>
      </c>
      <c r="F1054" s="243">
        <v>43078</v>
      </c>
      <c r="G1054" s="242">
        <v>2017</v>
      </c>
      <c r="H1054" s="116">
        <v>348425</v>
      </c>
      <c r="I1054" s="116">
        <v>55296</v>
      </c>
      <c r="J1054" s="244">
        <v>43445</v>
      </c>
      <c r="K1054" s="245" t="s">
        <v>221</v>
      </c>
      <c r="L1054" s="246" t="s">
        <v>207</v>
      </c>
      <c r="M1054" s="244">
        <v>43078</v>
      </c>
      <c r="N1054" s="242" t="s">
        <v>2783</v>
      </c>
      <c r="O1054" s="242" t="s">
        <v>2191</v>
      </c>
      <c r="P1054" s="242" t="s">
        <v>255</v>
      </c>
      <c r="Q1054" s="242" t="s">
        <v>2096</v>
      </c>
      <c r="R1054" s="242" t="s">
        <v>247</v>
      </c>
      <c r="S1054" s="119" t="s">
        <v>209</v>
      </c>
      <c r="T1054" s="118" t="s">
        <v>2782</v>
      </c>
      <c r="U1054" s="115">
        <v>0</v>
      </c>
      <c r="V1054" s="115">
        <v>0</v>
      </c>
      <c r="W1054" s="115">
        <v>0</v>
      </c>
      <c r="X1054" s="115">
        <v>0</v>
      </c>
      <c r="Y1054" s="115">
        <v>0</v>
      </c>
      <c r="Z1054" s="115">
        <v>293129</v>
      </c>
      <c r="AA1054" s="115">
        <v>0</v>
      </c>
      <c r="AB1054" s="115">
        <v>0</v>
      </c>
      <c r="AC1054" s="114" t="s">
        <v>207</v>
      </c>
    </row>
    <row r="1055" spans="1:29" x14ac:dyDescent="0.25">
      <c r="A1055" s="242" t="s">
        <v>4471</v>
      </c>
      <c r="B1055" s="242" t="s">
        <v>4470</v>
      </c>
      <c r="C1055" s="242" t="s">
        <v>217</v>
      </c>
      <c r="D1055" s="242" t="s">
        <v>1254</v>
      </c>
      <c r="E1055" s="243">
        <v>42826</v>
      </c>
      <c r="F1055" s="243">
        <v>43190</v>
      </c>
      <c r="G1055" s="242">
        <v>2018</v>
      </c>
      <c r="H1055" s="116">
        <v>9146</v>
      </c>
      <c r="I1055" s="117" t="s">
        <v>207</v>
      </c>
      <c r="J1055" s="244">
        <v>43431</v>
      </c>
      <c r="K1055" s="245" t="s">
        <v>221</v>
      </c>
      <c r="L1055" s="246" t="s">
        <v>207</v>
      </c>
      <c r="M1055" s="244">
        <v>43190</v>
      </c>
      <c r="N1055" s="242" t="s">
        <v>4469</v>
      </c>
      <c r="O1055" s="242" t="s">
        <v>4468</v>
      </c>
      <c r="P1055" s="242" t="s">
        <v>212</v>
      </c>
      <c r="Q1055" s="242" t="s">
        <v>332</v>
      </c>
      <c r="R1055" s="242" t="s">
        <v>247</v>
      </c>
      <c r="S1055" s="119" t="s">
        <v>209</v>
      </c>
      <c r="T1055" s="118" t="s">
        <v>4467</v>
      </c>
      <c r="U1055" s="117" t="s">
        <v>207</v>
      </c>
      <c r="V1055" s="115">
        <v>0</v>
      </c>
      <c r="W1055" s="115">
        <v>0</v>
      </c>
      <c r="X1055" s="115">
        <v>0</v>
      </c>
      <c r="Y1055" s="115">
        <v>0</v>
      </c>
      <c r="Z1055" s="115">
        <v>9146</v>
      </c>
      <c r="AA1055" s="115">
        <v>0</v>
      </c>
      <c r="AB1055" s="115">
        <v>0</v>
      </c>
      <c r="AC1055" s="114" t="s">
        <v>207</v>
      </c>
    </row>
    <row r="1056" spans="1:29" x14ac:dyDescent="0.25">
      <c r="A1056" s="242" t="s">
        <v>3311</v>
      </c>
      <c r="B1056" s="242" t="s">
        <v>3307</v>
      </c>
      <c r="C1056" s="242" t="s">
        <v>229</v>
      </c>
      <c r="D1056" s="242" t="s">
        <v>1254</v>
      </c>
      <c r="E1056" s="243">
        <v>42614</v>
      </c>
      <c r="F1056" s="243">
        <v>42978</v>
      </c>
      <c r="G1056" s="242">
        <v>2017</v>
      </c>
      <c r="H1056" s="116">
        <v>128224</v>
      </c>
      <c r="I1056" s="116">
        <v>20311</v>
      </c>
      <c r="J1056" s="244">
        <v>43431</v>
      </c>
      <c r="K1056" s="245" t="s">
        <v>221</v>
      </c>
      <c r="L1056" s="246" t="s">
        <v>207</v>
      </c>
      <c r="M1056" s="244">
        <v>42978</v>
      </c>
      <c r="N1056" s="242" t="s">
        <v>3306</v>
      </c>
      <c r="O1056" s="242" t="s">
        <v>3305</v>
      </c>
      <c r="P1056" s="242" t="s">
        <v>1272</v>
      </c>
      <c r="Q1056" s="242" t="s">
        <v>366</v>
      </c>
      <c r="R1056" s="242" t="s">
        <v>247</v>
      </c>
      <c r="S1056" s="119" t="s">
        <v>209</v>
      </c>
      <c r="T1056" s="118" t="s">
        <v>3304</v>
      </c>
      <c r="U1056" s="115">
        <v>0</v>
      </c>
      <c r="V1056" s="115">
        <v>0</v>
      </c>
      <c r="W1056" s="115">
        <v>0</v>
      </c>
      <c r="X1056" s="115">
        <v>0</v>
      </c>
      <c r="Y1056" s="115">
        <v>0</v>
      </c>
      <c r="Z1056" s="115">
        <v>105080</v>
      </c>
      <c r="AA1056" s="115">
        <v>0</v>
      </c>
      <c r="AB1056" s="115">
        <v>2833</v>
      </c>
      <c r="AC1056" s="114" t="s">
        <v>207</v>
      </c>
    </row>
    <row r="1057" spans="1:29" x14ac:dyDescent="0.25">
      <c r="A1057" s="242" t="s">
        <v>3104</v>
      </c>
      <c r="B1057" s="242" t="s">
        <v>3099</v>
      </c>
      <c r="C1057" s="242" t="s">
        <v>229</v>
      </c>
      <c r="D1057" s="242" t="s">
        <v>1254</v>
      </c>
      <c r="E1057" s="243">
        <v>42559</v>
      </c>
      <c r="F1057" s="243">
        <v>42923</v>
      </c>
      <c r="G1057" s="242">
        <v>2017</v>
      </c>
      <c r="H1057" s="116">
        <v>200922</v>
      </c>
      <c r="I1057" s="116">
        <v>28290</v>
      </c>
      <c r="J1057" s="244">
        <v>43431</v>
      </c>
      <c r="K1057" s="245" t="s">
        <v>221</v>
      </c>
      <c r="L1057" s="246" t="s">
        <v>207</v>
      </c>
      <c r="M1057" s="244">
        <v>42923</v>
      </c>
      <c r="N1057" s="242" t="s">
        <v>3098</v>
      </c>
      <c r="O1057" s="242" t="s">
        <v>3097</v>
      </c>
      <c r="P1057" s="242" t="s">
        <v>1272</v>
      </c>
      <c r="Q1057" s="242" t="s">
        <v>248</v>
      </c>
      <c r="R1057" s="242" t="s">
        <v>247</v>
      </c>
      <c r="S1057" s="119" t="s">
        <v>209</v>
      </c>
      <c r="T1057" s="118" t="s">
        <v>3096</v>
      </c>
      <c r="U1057" s="115">
        <v>0</v>
      </c>
      <c r="V1057" s="115">
        <v>0</v>
      </c>
      <c r="W1057" s="115">
        <v>0</v>
      </c>
      <c r="X1057" s="115">
        <v>0</v>
      </c>
      <c r="Y1057" s="115">
        <v>0</v>
      </c>
      <c r="Z1057" s="115">
        <v>172632</v>
      </c>
      <c r="AA1057" s="115">
        <v>0</v>
      </c>
      <c r="AB1057" s="115">
        <v>0</v>
      </c>
      <c r="AC1057" s="114" t="s">
        <v>207</v>
      </c>
    </row>
    <row r="1058" spans="1:29" x14ac:dyDescent="0.25">
      <c r="A1058" s="242" t="s">
        <v>4062</v>
      </c>
      <c r="B1058" s="242" t="s">
        <v>4058</v>
      </c>
      <c r="C1058" s="242" t="s">
        <v>217</v>
      </c>
      <c r="D1058" s="242" t="s">
        <v>1254</v>
      </c>
      <c r="E1058" s="243">
        <v>42826</v>
      </c>
      <c r="F1058" s="243">
        <v>43190</v>
      </c>
      <c r="G1058" s="242">
        <v>2018</v>
      </c>
      <c r="H1058" s="116">
        <v>13633</v>
      </c>
      <c r="I1058" s="117" t="s">
        <v>207</v>
      </c>
      <c r="J1058" s="244">
        <v>43417</v>
      </c>
      <c r="K1058" s="245" t="s">
        <v>215</v>
      </c>
      <c r="L1058" s="244">
        <v>43781</v>
      </c>
      <c r="M1058" s="244">
        <v>43190</v>
      </c>
      <c r="N1058" s="242" t="s">
        <v>4057</v>
      </c>
      <c r="O1058" s="242" t="s">
        <v>543</v>
      </c>
      <c r="P1058" s="242" t="s">
        <v>212</v>
      </c>
      <c r="Q1058" s="242" t="s">
        <v>492</v>
      </c>
      <c r="R1058" s="242" t="s">
        <v>247</v>
      </c>
      <c r="S1058" s="119" t="s">
        <v>209</v>
      </c>
      <c r="T1058" s="118" t="s">
        <v>4056</v>
      </c>
      <c r="U1058" s="117" t="s">
        <v>207</v>
      </c>
      <c r="V1058" s="115">
        <v>0</v>
      </c>
      <c r="W1058" s="115">
        <v>0</v>
      </c>
      <c r="X1058" s="115">
        <v>0</v>
      </c>
      <c r="Y1058" s="115">
        <v>0</v>
      </c>
      <c r="Z1058" s="115">
        <v>13633</v>
      </c>
      <c r="AA1058" s="115">
        <v>0</v>
      </c>
      <c r="AB1058" s="115">
        <v>0</v>
      </c>
      <c r="AC1058" s="114" t="s">
        <v>207</v>
      </c>
    </row>
    <row r="1059" spans="1:29" x14ac:dyDescent="0.25">
      <c r="A1059" s="242" t="s">
        <v>3990</v>
      </c>
      <c r="B1059" s="242" t="s">
        <v>3985</v>
      </c>
      <c r="C1059" s="242" t="s">
        <v>229</v>
      </c>
      <c r="D1059" s="242" t="s">
        <v>1254</v>
      </c>
      <c r="E1059" s="243">
        <v>42614</v>
      </c>
      <c r="F1059" s="243">
        <v>42978</v>
      </c>
      <c r="G1059" s="242">
        <v>2017</v>
      </c>
      <c r="H1059" s="116">
        <v>31961</v>
      </c>
      <c r="I1059" s="116">
        <v>6150</v>
      </c>
      <c r="J1059" s="244">
        <v>43417</v>
      </c>
      <c r="K1059" s="245" t="s">
        <v>221</v>
      </c>
      <c r="L1059" s="246" t="s">
        <v>207</v>
      </c>
      <c r="M1059" s="244">
        <v>42978</v>
      </c>
      <c r="N1059" s="242" t="s">
        <v>3984</v>
      </c>
      <c r="O1059" s="242" t="s">
        <v>3983</v>
      </c>
      <c r="P1059" s="242" t="s">
        <v>255</v>
      </c>
      <c r="Q1059" s="242" t="s">
        <v>279</v>
      </c>
      <c r="R1059" s="242" t="s">
        <v>247</v>
      </c>
      <c r="S1059" s="119" t="s">
        <v>209</v>
      </c>
      <c r="T1059" s="118" t="s">
        <v>3982</v>
      </c>
      <c r="U1059" s="115">
        <v>0</v>
      </c>
      <c r="V1059" s="115">
        <v>0</v>
      </c>
      <c r="W1059" s="115">
        <v>0</v>
      </c>
      <c r="X1059" s="115">
        <v>0</v>
      </c>
      <c r="Y1059" s="115">
        <v>0</v>
      </c>
      <c r="Z1059" s="115">
        <v>25811</v>
      </c>
      <c r="AA1059" s="115">
        <v>0</v>
      </c>
      <c r="AB1059" s="115">
        <v>0</v>
      </c>
      <c r="AC1059" s="114" t="s">
        <v>207</v>
      </c>
    </row>
    <row r="1060" spans="1:29" x14ac:dyDescent="0.25">
      <c r="A1060" s="242" t="s">
        <v>3061</v>
      </c>
      <c r="B1060" s="242" t="s">
        <v>3056</v>
      </c>
      <c r="C1060" s="242" t="s">
        <v>229</v>
      </c>
      <c r="D1060" s="242" t="s">
        <v>1254</v>
      </c>
      <c r="E1060" s="243">
        <v>42304</v>
      </c>
      <c r="F1060" s="243">
        <v>42608</v>
      </c>
      <c r="G1060" s="242">
        <v>2016</v>
      </c>
      <c r="H1060" s="116">
        <v>375073</v>
      </c>
      <c r="I1060" s="116">
        <v>69951</v>
      </c>
      <c r="J1060" s="244">
        <v>43417</v>
      </c>
      <c r="K1060" s="245" t="s">
        <v>215</v>
      </c>
      <c r="L1060" s="244">
        <v>44586</v>
      </c>
      <c r="M1060" s="244">
        <v>42608</v>
      </c>
      <c r="N1060" s="242" t="s">
        <v>3055</v>
      </c>
      <c r="O1060" s="242" t="s">
        <v>3054</v>
      </c>
      <c r="P1060" s="242" t="s">
        <v>226</v>
      </c>
      <c r="Q1060" s="242" t="s">
        <v>332</v>
      </c>
      <c r="R1060" s="242" t="s">
        <v>247</v>
      </c>
      <c r="S1060" s="119" t="s">
        <v>209</v>
      </c>
      <c r="T1060" s="118" t="s">
        <v>3053</v>
      </c>
      <c r="U1060" s="115">
        <v>0</v>
      </c>
      <c r="V1060" s="115">
        <v>0</v>
      </c>
      <c r="W1060" s="115">
        <v>0</v>
      </c>
      <c r="X1060" s="115">
        <v>0</v>
      </c>
      <c r="Y1060" s="115">
        <v>0</v>
      </c>
      <c r="Z1060" s="115">
        <v>41207</v>
      </c>
      <c r="AA1060" s="115">
        <v>0</v>
      </c>
      <c r="AB1060" s="115">
        <v>263915</v>
      </c>
      <c r="AC1060" s="114" t="s">
        <v>207</v>
      </c>
    </row>
    <row r="1061" spans="1:29" s="120" customFormat="1" x14ac:dyDescent="0.25">
      <c r="A1061" s="242" t="s">
        <v>2553</v>
      </c>
      <c r="B1061" s="242" t="s">
        <v>2547</v>
      </c>
      <c r="C1061" s="242" t="s">
        <v>217</v>
      </c>
      <c r="D1061" s="242" t="s">
        <v>1254</v>
      </c>
      <c r="E1061" s="243">
        <v>42887</v>
      </c>
      <c r="F1061" s="243">
        <v>43251</v>
      </c>
      <c r="G1061" s="242">
        <v>2018</v>
      </c>
      <c r="H1061" s="116">
        <v>11920</v>
      </c>
      <c r="I1061" s="117" t="s">
        <v>207</v>
      </c>
      <c r="J1061" s="244">
        <v>43417</v>
      </c>
      <c r="K1061" s="245" t="s">
        <v>215</v>
      </c>
      <c r="L1061" s="244">
        <v>43760</v>
      </c>
      <c r="M1061" s="244">
        <v>43251</v>
      </c>
      <c r="N1061" s="242" t="s">
        <v>2546</v>
      </c>
      <c r="O1061" s="242" t="s">
        <v>2545</v>
      </c>
      <c r="P1061" s="242" t="s">
        <v>220</v>
      </c>
      <c r="Q1061" s="242" t="s">
        <v>279</v>
      </c>
      <c r="R1061" s="242" t="s">
        <v>247</v>
      </c>
      <c r="S1061" s="119" t="s">
        <v>209</v>
      </c>
      <c r="T1061" s="118" t="s">
        <v>2544</v>
      </c>
      <c r="U1061" s="117" t="s">
        <v>207</v>
      </c>
      <c r="V1061" s="115">
        <v>0</v>
      </c>
      <c r="W1061" s="115">
        <v>0</v>
      </c>
      <c r="X1061" s="115">
        <v>0</v>
      </c>
      <c r="Y1061" s="115">
        <v>0</v>
      </c>
      <c r="Z1061" s="115">
        <v>0</v>
      </c>
      <c r="AA1061" s="115">
        <v>0</v>
      </c>
      <c r="AB1061" s="115">
        <v>11920</v>
      </c>
      <c r="AC1061" s="114" t="s">
        <v>207</v>
      </c>
    </row>
    <row r="1062" spans="1:29" x14ac:dyDescent="0.25">
      <c r="A1062" s="242" t="s">
        <v>2361</v>
      </c>
      <c r="B1062" s="242" t="s">
        <v>2357</v>
      </c>
      <c r="C1062" s="242" t="s">
        <v>229</v>
      </c>
      <c r="D1062" s="242" t="s">
        <v>1254</v>
      </c>
      <c r="E1062" s="243">
        <v>42629</v>
      </c>
      <c r="F1062" s="243">
        <v>42810</v>
      </c>
      <c r="G1062" s="242">
        <v>2017</v>
      </c>
      <c r="H1062" s="116">
        <v>353052</v>
      </c>
      <c r="I1062" s="116">
        <v>62137</v>
      </c>
      <c r="J1062" s="244">
        <v>43417</v>
      </c>
      <c r="K1062" s="245" t="s">
        <v>215</v>
      </c>
      <c r="L1062" s="244">
        <v>44460</v>
      </c>
      <c r="M1062" s="244">
        <v>42810</v>
      </c>
      <c r="N1062" s="242" t="s">
        <v>2356</v>
      </c>
      <c r="O1062" s="242" t="s">
        <v>1381</v>
      </c>
      <c r="P1062" s="242" t="s">
        <v>255</v>
      </c>
      <c r="Q1062" s="242" t="s">
        <v>211</v>
      </c>
      <c r="R1062" s="242" t="s">
        <v>210</v>
      </c>
      <c r="S1062" s="119" t="s">
        <v>209</v>
      </c>
      <c r="T1062" s="118" t="s">
        <v>2355</v>
      </c>
      <c r="U1062" s="115">
        <v>0</v>
      </c>
      <c r="V1062" s="115">
        <v>0</v>
      </c>
      <c r="W1062" s="115">
        <v>0</v>
      </c>
      <c r="X1062" s="115">
        <v>0</v>
      </c>
      <c r="Y1062" s="115">
        <v>0</v>
      </c>
      <c r="Z1062" s="115">
        <v>56725</v>
      </c>
      <c r="AA1062" s="115">
        <v>134808</v>
      </c>
      <c r="AB1062" s="115">
        <v>53684</v>
      </c>
      <c r="AC1062" s="114" t="s">
        <v>207</v>
      </c>
    </row>
    <row r="1063" spans="1:29" x14ac:dyDescent="0.25">
      <c r="A1063" s="242" t="s">
        <v>4232</v>
      </c>
      <c r="B1063" s="242" t="s">
        <v>4229</v>
      </c>
      <c r="C1063" s="242" t="s">
        <v>217</v>
      </c>
      <c r="D1063" s="242" t="s">
        <v>1254</v>
      </c>
      <c r="E1063" s="243">
        <v>42370</v>
      </c>
      <c r="F1063" s="243">
        <v>42735</v>
      </c>
      <c r="G1063" s="242">
        <v>2016</v>
      </c>
      <c r="H1063" s="116">
        <v>9230</v>
      </c>
      <c r="I1063" s="117" t="s">
        <v>207</v>
      </c>
      <c r="J1063" s="244">
        <v>43399</v>
      </c>
      <c r="K1063" s="245" t="s">
        <v>215</v>
      </c>
      <c r="L1063" s="246">
        <v>43487</v>
      </c>
      <c r="M1063" s="244">
        <v>42735</v>
      </c>
      <c r="N1063" s="242" t="s">
        <v>4228</v>
      </c>
      <c r="O1063" s="242" t="s">
        <v>281</v>
      </c>
      <c r="P1063" s="242" t="s">
        <v>267</v>
      </c>
      <c r="Q1063" s="242" t="s">
        <v>717</v>
      </c>
      <c r="R1063" s="242" t="s">
        <v>247</v>
      </c>
      <c r="S1063" s="119" t="s">
        <v>209</v>
      </c>
      <c r="T1063" s="118" t="s">
        <v>4227</v>
      </c>
      <c r="U1063" s="117" t="s">
        <v>207</v>
      </c>
      <c r="V1063" s="115">
        <v>0</v>
      </c>
      <c r="W1063" s="115">
        <v>0</v>
      </c>
      <c r="X1063" s="115">
        <v>0</v>
      </c>
      <c r="Y1063" s="116">
        <v>9230</v>
      </c>
      <c r="Z1063" s="115">
        <v>0</v>
      </c>
      <c r="AA1063" s="115">
        <v>0</v>
      </c>
      <c r="AB1063" s="115">
        <v>0</v>
      </c>
      <c r="AC1063" s="114" t="s">
        <v>207</v>
      </c>
    </row>
    <row r="1064" spans="1:29" x14ac:dyDescent="0.25">
      <c r="A1064" s="242" t="s">
        <v>4223</v>
      </c>
      <c r="B1064" s="242" t="s">
        <v>4221</v>
      </c>
      <c r="C1064" s="242" t="s">
        <v>217</v>
      </c>
      <c r="D1064" s="242" t="s">
        <v>1254</v>
      </c>
      <c r="E1064" s="243">
        <v>42401</v>
      </c>
      <c r="F1064" s="243">
        <v>42766</v>
      </c>
      <c r="G1064" s="242">
        <v>2017</v>
      </c>
      <c r="H1064" s="116">
        <v>14483</v>
      </c>
      <c r="I1064" s="117" t="s">
        <v>207</v>
      </c>
      <c r="J1064" s="244">
        <v>43399</v>
      </c>
      <c r="K1064" s="245" t="s">
        <v>215</v>
      </c>
      <c r="L1064" s="246">
        <v>43508</v>
      </c>
      <c r="M1064" s="244">
        <v>42766</v>
      </c>
      <c r="N1064" s="242" t="s">
        <v>4220</v>
      </c>
      <c r="O1064" s="242" t="s">
        <v>281</v>
      </c>
      <c r="P1064" s="242" t="s">
        <v>267</v>
      </c>
      <c r="Q1064" s="242" t="s">
        <v>717</v>
      </c>
      <c r="R1064" s="242" t="s">
        <v>247</v>
      </c>
      <c r="S1064" s="119" t="s">
        <v>209</v>
      </c>
      <c r="T1064" s="118" t="s">
        <v>4219</v>
      </c>
      <c r="U1064" s="117" t="s">
        <v>207</v>
      </c>
      <c r="V1064" s="115">
        <v>0</v>
      </c>
      <c r="W1064" s="115">
        <v>0</v>
      </c>
      <c r="X1064" s="115">
        <v>0</v>
      </c>
      <c r="Y1064" s="116">
        <v>14483</v>
      </c>
      <c r="Z1064" s="115">
        <v>0</v>
      </c>
      <c r="AA1064" s="115">
        <v>0</v>
      </c>
      <c r="AB1064" s="115">
        <v>0</v>
      </c>
      <c r="AC1064" s="114" t="s">
        <v>207</v>
      </c>
    </row>
    <row r="1065" spans="1:29" x14ac:dyDescent="0.25">
      <c r="A1065" s="242" t="s">
        <v>4215</v>
      </c>
      <c r="B1065" s="242" t="s">
        <v>4210</v>
      </c>
      <c r="C1065" s="242" t="s">
        <v>217</v>
      </c>
      <c r="D1065" s="242" t="s">
        <v>1254</v>
      </c>
      <c r="E1065" s="243">
        <v>42370</v>
      </c>
      <c r="F1065" s="243">
        <v>42735</v>
      </c>
      <c r="G1065" s="242">
        <v>2016</v>
      </c>
      <c r="H1065" s="116">
        <v>3944</v>
      </c>
      <c r="I1065" s="117" t="s">
        <v>207</v>
      </c>
      <c r="J1065" s="244">
        <v>43399</v>
      </c>
      <c r="K1065" s="245" t="s">
        <v>215</v>
      </c>
      <c r="L1065" s="246">
        <v>43508</v>
      </c>
      <c r="M1065" s="244">
        <v>42735</v>
      </c>
      <c r="N1065" s="242" t="s">
        <v>4209</v>
      </c>
      <c r="O1065" s="242" t="s">
        <v>281</v>
      </c>
      <c r="P1065" s="242" t="s">
        <v>267</v>
      </c>
      <c r="Q1065" s="242" t="s">
        <v>717</v>
      </c>
      <c r="R1065" s="242" t="s">
        <v>247</v>
      </c>
      <c r="S1065" s="119" t="s">
        <v>209</v>
      </c>
      <c r="T1065" s="118" t="s">
        <v>4208</v>
      </c>
      <c r="U1065" s="117" t="s">
        <v>207</v>
      </c>
      <c r="V1065" s="115">
        <v>0</v>
      </c>
      <c r="W1065" s="115">
        <v>0</v>
      </c>
      <c r="X1065" s="115">
        <v>0</v>
      </c>
      <c r="Y1065" s="116">
        <v>3944</v>
      </c>
      <c r="Z1065" s="115">
        <v>0</v>
      </c>
      <c r="AA1065" s="115">
        <v>0</v>
      </c>
      <c r="AB1065" s="115">
        <v>0</v>
      </c>
      <c r="AC1065" s="114" t="s">
        <v>207</v>
      </c>
    </row>
    <row r="1066" spans="1:29" x14ac:dyDescent="0.25">
      <c r="A1066" s="242" t="s">
        <v>4204</v>
      </c>
      <c r="B1066" s="242" t="s">
        <v>4201</v>
      </c>
      <c r="C1066" s="242" t="s">
        <v>217</v>
      </c>
      <c r="D1066" s="242" t="s">
        <v>1254</v>
      </c>
      <c r="E1066" s="243">
        <v>42370</v>
      </c>
      <c r="F1066" s="243">
        <v>42735</v>
      </c>
      <c r="G1066" s="242">
        <v>2016</v>
      </c>
      <c r="H1066" s="116">
        <v>23322</v>
      </c>
      <c r="I1066" s="117" t="s">
        <v>207</v>
      </c>
      <c r="J1066" s="244">
        <v>43399</v>
      </c>
      <c r="K1066" s="245" t="s">
        <v>215</v>
      </c>
      <c r="L1066" s="246">
        <v>43508</v>
      </c>
      <c r="M1066" s="244">
        <v>42735</v>
      </c>
      <c r="N1066" s="242" t="s">
        <v>4200</v>
      </c>
      <c r="O1066" s="242" t="s">
        <v>281</v>
      </c>
      <c r="P1066" s="242" t="s">
        <v>267</v>
      </c>
      <c r="Q1066" s="242" t="s">
        <v>717</v>
      </c>
      <c r="R1066" s="242" t="s">
        <v>247</v>
      </c>
      <c r="S1066" s="119" t="s">
        <v>209</v>
      </c>
      <c r="T1066" s="118" t="s">
        <v>4199</v>
      </c>
      <c r="U1066" s="117" t="s">
        <v>207</v>
      </c>
      <c r="V1066" s="115">
        <v>0</v>
      </c>
      <c r="W1066" s="115">
        <v>0</v>
      </c>
      <c r="X1066" s="115">
        <v>0</v>
      </c>
      <c r="Y1066" s="116">
        <v>23322</v>
      </c>
      <c r="Z1066" s="115">
        <v>0</v>
      </c>
      <c r="AA1066" s="115">
        <v>0</v>
      </c>
      <c r="AB1066" s="115">
        <v>0</v>
      </c>
      <c r="AC1066" s="114" t="s">
        <v>207</v>
      </c>
    </row>
    <row r="1067" spans="1:29" x14ac:dyDescent="0.25">
      <c r="A1067" s="242" t="s">
        <v>4462</v>
      </c>
      <c r="B1067" s="242" t="s">
        <v>4458</v>
      </c>
      <c r="C1067" s="242" t="s">
        <v>217</v>
      </c>
      <c r="D1067" s="242" t="s">
        <v>1254</v>
      </c>
      <c r="E1067" s="243">
        <v>42826</v>
      </c>
      <c r="F1067" s="243">
        <v>43190</v>
      </c>
      <c r="G1067" s="242">
        <v>2018</v>
      </c>
      <c r="H1067" s="116">
        <v>6845</v>
      </c>
      <c r="I1067" s="117" t="s">
        <v>207</v>
      </c>
      <c r="J1067" s="244">
        <v>43396</v>
      </c>
      <c r="K1067" s="245" t="s">
        <v>215</v>
      </c>
      <c r="L1067" s="246">
        <v>43704</v>
      </c>
      <c r="M1067" s="244">
        <v>43190</v>
      </c>
      <c r="N1067" s="242" t="s">
        <v>4457</v>
      </c>
      <c r="O1067" s="242" t="s">
        <v>4460</v>
      </c>
      <c r="P1067" s="242" t="s">
        <v>212</v>
      </c>
      <c r="Q1067" s="242" t="s">
        <v>332</v>
      </c>
      <c r="R1067" s="242" t="s">
        <v>247</v>
      </c>
      <c r="S1067" s="119" t="s">
        <v>209</v>
      </c>
      <c r="T1067" s="118" t="s">
        <v>4455</v>
      </c>
      <c r="U1067" s="117" t="s">
        <v>207</v>
      </c>
      <c r="V1067" s="115">
        <v>0</v>
      </c>
      <c r="W1067" s="115">
        <v>0</v>
      </c>
      <c r="X1067" s="115">
        <v>0</v>
      </c>
      <c r="Y1067" s="115">
        <v>0</v>
      </c>
      <c r="Z1067" s="115">
        <v>6845</v>
      </c>
      <c r="AA1067" s="115">
        <v>0</v>
      </c>
      <c r="AB1067" s="115">
        <v>0</v>
      </c>
      <c r="AC1067" s="114" t="s">
        <v>207</v>
      </c>
    </row>
    <row r="1068" spans="1:29" x14ac:dyDescent="0.25">
      <c r="A1068" s="242" t="s">
        <v>3816</v>
      </c>
      <c r="B1068" s="242" t="s">
        <v>3810</v>
      </c>
      <c r="C1068" s="242" t="s">
        <v>217</v>
      </c>
      <c r="D1068" s="242" t="s">
        <v>1254</v>
      </c>
      <c r="E1068" s="243">
        <v>42826</v>
      </c>
      <c r="F1068" s="243">
        <v>43190</v>
      </c>
      <c r="G1068" s="242">
        <v>2018</v>
      </c>
      <c r="H1068" s="116">
        <v>15002</v>
      </c>
      <c r="I1068" s="117" t="s">
        <v>207</v>
      </c>
      <c r="J1068" s="244">
        <v>43396</v>
      </c>
      <c r="K1068" s="245" t="s">
        <v>215</v>
      </c>
      <c r="L1068" s="244">
        <v>44614</v>
      </c>
      <c r="M1068" s="243">
        <v>43190</v>
      </c>
      <c r="N1068" s="242" t="s">
        <v>3809</v>
      </c>
      <c r="O1068" s="242" t="s">
        <v>3809</v>
      </c>
      <c r="P1068" s="242" t="s">
        <v>220</v>
      </c>
      <c r="Q1068" s="242" t="s">
        <v>332</v>
      </c>
      <c r="R1068" s="242" t="s">
        <v>247</v>
      </c>
      <c r="S1068" s="119" t="s">
        <v>209</v>
      </c>
      <c r="T1068" s="118" t="s">
        <v>3808</v>
      </c>
      <c r="U1068" s="117" t="s">
        <v>207</v>
      </c>
      <c r="V1068" s="115">
        <v>0</v>
      </c>
      <c r="W1068" s="115">
        <v>0</v>
      </c>
      <c r="X1068" s="115">
        <v>0</v>
      </c>
      <c r="Y1068" s="115">
        <v>0</v>
      </c>
      <c r="Z1068" s="115">
        <v>14116</v>
      </c>
      <c r="AA1068" s="115">
        <v>0</v>
      </c>
      <c r="AB1068" s="115">
        <v>0</v>
      </c>
      <c r="AC1068" s="114" t="s">
        <v>3815</v>
      </c>
    </row>
    <row r="1069" spans="1:29" x14ac:dyDescent="0.25">
      <c r="A1069" s="242" t="s">
        <v>3750</v>
      </c>
      <c r="B1069" s="242" t="s">
        <v>3744</v>
      </c>
      <c r="C1069" s="242" t="s">
        <v>217</v>
      </c>
      <c r="D1069" s="242" t="s">
        <v>1254</v>
      </c>
      <c r="E1069" s="243">
        <v>42736</v>
      </c>
      <c r="F1069" s="243">
        <v>43100</v>
      </c>
      <c r="G1069" s="242">
        <v>2017</v>
      </c>
      <c r="H1069" s="116">
        <v>11750</v>
      </c>
      <c r="I1069" s="117" t="s">
        <v>207</v>
      </c>
      <c r="J1069" s="244">
        <v>43396</v>
      </c>
      <c r="K1069" s="245" t="s">
        <v>215</v>
      </c>
      <c r="L1069" s="244">
        <v>44236</v>
      </c>
      <c r="M1069" s="244">
        <v>43100</v>
      </c>
      <c r="N1069" s="242" t="s">
        <v>3748</v>
      </c>
      <c r="O1069" s="242" t="s">
        <v>3735</v>
      </c>
      <c r="P1069" s="242" t="s">
        <v>220</v>
      </c>
      <c r="Q1069" s="242" t="s">
        <v>391</v>
      </c>
      <c r="R1069" s="242" t="s">
        <v>247</v>
      </c>
      <c r="S1069" s="119" t="s">
        <v>209</v>
      </c>
      <c r="T1069" s="118" t="s">
        <v>3742</v>
      </c>
      <c r="U1069" s="117" t="s">
        <v>207</v>
      </c>
      <c r="V1069" s="115">
        <v>0</v>
      </c>
      <c r="W1069" s="115">
        <v>0</v>
      </c>
      <c r="X1069" s="115">
        <v>0</v>
      </c>
      <c r="Y1069" s="115">
        <v>0</v>
      </c>
      <c r="Z1069" s="115">
        <v>0</v>
      </c>
      <c r="AA1069" s="115">
        <v>0</v>
      </c>
      <c r="AB1069" s="115">
        <v>11750</v>
      </c>
      <c r="AC1069" s="114" t="s">
        <v>207</v>
      </c>
    </row>
    <row r="1070" spans="1:29" x14ac:dyDescent="0.25">
      <c r="A1070" s="242" t="s">
        <v>3738</v>
      </c>
      <c r="B1070" s="242" t="s">
        <v>3730</v>
      </c>
      <c r="C1070" s="242" t="s">
        <v>217</v>
      </c>
      <c r="D1070" s="242" t="s">
        <v>1254</v>
      </c>
      <c r="E1070" s="243">
        <v>42736</v>
      </c>
      <c r="F1070" s="243">
        <v>43100</v>
      </c>
      <c r="G1070" s="242">
        <v>2017</v>
      </c>
      <c r="H1070" s="116">
        <v>6549</v>
      </c>
      <c r="I1070" s="117" t="s">
        <v>207</v>
      </c>
      <c r="J1070" s="244">
        <v>43396</v>
      </c>
      <c r="K1070" s="245" t="s">
        <v>215</v>
      </c>
      <c r="L1070" s="244">
        <v>44236</v>
      </c>
      <c r="M1070" s="244">
        <v>43100</v>
      </c>
      <c r="N1070" s="242" t="s">
        <v>3736</v>
      </c>
      <c r="O1070" s="242" t="s">
        <v>3735</v>
      </c>
      <c r="P1070" s="242" t="s">
        <v>220</v>
      </c>
      <c r="Q1070" s="242" t="s">
        <v>391</v>
      </c>
      <c r="R1070" s="242" t="s">
        <v>247</v>
      </c>
      <c r="S1070" s="119" t="s">
        <v>209</v>
      </c>
      <c r="T1070" s="118" t="s">
        <v>3727</v>
      </c>
      <c r="U1070" s="117" t="s">
        <v>207</v>
      </c>
      <c r="V1070" s="115">
        <v>0</v>
      </c>
      <c r="W1070" s="115">
        <v>0</v>
      </c>
      <c r="X1070" s="115">
        <v>0</v>
      </c>
      <c r="Y1070" s="115">
        <v>0</v>
      </c>
      <c r="Z1070" s="115">
        <v>0</v>
      </c>
      <c r="AA1070" s="115">
        <v>0</v>
      </c>
      <c r="AB1070" s="115">
        <v>6549</v>
      </c>
      <c r="AC1070" s="114" t="s">
        <v>207</v>
      </c>
    </row>
    <row r="1071" spans="1:29" x14ac:dyDescent="0.25">
      <c r="A1071" s="242" t="s">
        <v>3094</v>
      </c>
      <c r="B1071" s="242" t="s">
        <v>3087</v>
      </c>
      <c r="C1071" s="242" t="s">
        <v>229</v>
      </c>
      <c r="D1071" s="242" t="s">
        <v>1254</v>
      </c>
      <c r="E1071" s="243">
        <v>42304</v>
      </c>
      <c r="F1071" s="243">
        <v>42855</v>
      </c>
      <c r="G1071" s="242">
        <v>2017</v>
      </c>
      <c r="H1071" s="116">
        <v>2119179</v>
      </c>
      <c r="I1071" s="116">
        <v>407650</v>
      </c>
      <c r="J1071" s="244">
        <v>43396</v>
      </c>
      <c r="K1071" s="245" t="s">
        <v>215</v>
      </c>
      <c r="L1071" s="244">
        <v>43942</v>
      </c>
      <c r="M1071" s="244">
        <v>42855</v>
      </c>
      <c r="N1071" s="242" t="s">
        <v>3086</v>
      </c>
      <c r="O1071" s="242" t="s">
        <v>3089</v>
      </c>
      <c r="P1071" s="242" t="s">
        <v>1272</v>
      </c>
      <c r="Q1071" s="242" t="s">
        <v>461</v>
      </c>
      <c r="R1071" s="242" t="s">
        <v>247</v>
      </c>
      <c r="S1071" s="119" t="s">
        <v>209</v>
      </c>
      <c r="T1071" s="118" t="s">
        <v>3085</v>
      </c>
      <c r="U1071" s="115">
        <v>0</v>
      </c>
      <c r="V1071" s="115">
        <v>0</v>
      </c>
      <c r="W1071" s="115">
        <v>0</v>
      </c>
      <c r="X1071" s="115">
        <v>0</v>
      </c>
      <c r="Y1071" s="116">
        <v>1553955</v>
      </c>
      <c r="Z1071" s="115">
        <v>144096</v>
      </c>
      <c r="AA1071" s="115">
        <v>8071</v>
      </c>
      <c r="AB1071" s="115">
        <v>0</v>
      </c>
      <c r="AC1071" s="114" t="s">
        <v>207</v>
      </c>
    </row>
    <row r="1072" spans="1:29" x14ac:dyDescent="0.25">
      <c r="A1072" s="242" t="s">
        <v>3036</v>
      </c>
      <c r="B1072" s="242" t="s">
        <v>3027</v>
      </c>
      <c r="C1072" s="242" t="s">
        <v>229</v>
      </c>
      <c r="D1072" s="242" t="s">
        <v>1254</v>
      </c>
      <c r="E1072" s="243">
        <v>42290</v>
      </c>
      <c r="F1072" s="243">
        <v>42719</v>
      </c>
      <c r="G1072" s="242">
        <v>2016</v>
      </c>
      <c r="H1072" s="116">
        <v>167039</v>
      </c>
      <c r="I1072" s="116">
        <v>30234</v>
      </c>
      <c r="J1072" s="244">
        <v>43396</v>
      </c>
      <c r="K1072" s="245" t="s">
        <v>221</v>
      </c>
      <c r="L1072" s="246" t="s">
        <v>207</v>
      </c>
      <c r="M1072" s="244">
        <v>42719</v>
      </c>
      <c r="N1072" s="242" t="s">
        <v>3026</v>
      </c>
      <c r="O1072" s="242" t="s">
        <v>1406</v>
      </c>
      <c r="P1072" s="242" t="s">
        <v>1272</v>
      </c>
      <c r="Q1072" s="242" t="s">
        <v>1893</v>
      </c>
      <c r="R1072" s="242" t="s">
        <v>210</v>
      </c>
      <c r="S1072" s="124" t="s">
        <v>3025</v>
      </c>
      <c r="T1072" s="118" t="s">
        <v>3024</v>
      </c>
      <c r="U1072" s="115">
        <v>0</v>
      </c>
      <c r="V1072" s="115">
        <v>0</v>
      </c>
      <c r="W1072" s="115">
        <v>0</v>
      </c>
      <c r="X1072" s="115">
        <v>0</v>
      </c>
      <c r="Y1072" s="116">
        <v>136805</v>
      </c>
      <c r="Z1072" s="115">
        <v>0</v>
      </c>
      <c r="AA1072" s="115">
        <v>0</v>
      </c>
      <c r="AB1072" s="115">
        <v>0</v>
      </c>
      <c r="AC1072" s="114" t="s">
        <v>207</v>
      </c>
    </row>
    <row r="1073" spans="1:29" x14ac:dyDescent="0.25">
      <c r="A1073" s="242" t="s">
        <v>2767</v>
      </c>
      <c r="B1073" s="242" t="s">
        <v>2766</v>
      </c>
      <c r="C1073" s="242" t="s">
        <v>229</v>
      </c>
      <c r="D1073" s="242" t="s">
        <v>1254</v>
      </c>
      <c r="E1073" s="243">
        <v>42306</v>
      </c>
      <c r="F1073" s="243">
        <v>42958</v>
      </c>
      <c r="G1073" s="242">
        <v>2017</v>
      </c>
      <c r="H1073" s="116">
        <v>172304</v>
      </c>
      <c r="I1073" s="116">
        <v>33152</v>
      </c>
      <c r="J1073" s="244">
        <v>43396</v>
      </c>
      <c r="K1073" s="245" t="s">
        <v>221</v>
      </c>
      <c r="L1073" s="246" t="s">
        <v>207</v>
      </c>
      <c r="M1073" s="244">
        <v>42958</v>
      </c>
      <c r="N1073" s="242" t="s">
        <v>2765</v>
      </c>
      <c r="O1073" s="242" t="s">
        <v>2764</v>
      </c>
      <c r="P1073" s="242" t="s">
        <v>255</v>
      </c>
      <c r="Q1073" s="242" t="s">
        <v>366</v>
      </c>
      <c r="R1073" s="242" t="s">
        <v>247</v>
      </c>
      <c r="S1073" s="119" t="s">
        <v>209</v>
      </c>
      <c r="T1073" s="118" t="s">
        <v>2763</v>
      </c>
      <c r="U1073" s="115">
        <v>0</v>
      </c>
      <c r="V1073" s="115">
        <v>0</v>
      </c>
      <c r="W1073" s="115">
        <v>0</v>
      </c>
      <c r="X1073" s="115">
        <v>0</v>
      </c>
      <c r="Y1073" s="115">
        <v>0</v>
      </c>
      <c r="Z1073" s="115">
        <v>120317</v>
      </c>
      <c r="AA1073" s="115">
        <v>0</v>
      </c>
      <c r="AB1073" s="115">
        <v>18835</v>
      </c>
      <c r="AC1073" s="114" t="s">
        <v>207</v>
      </c>
    </row>
    <row r="1074" spans="1:29" x14ac:dyDescent="0.25">
      <c r="A1074" s="242" t="s">
        <v>2743</v>
      </c>
      <c r="B1074" s="242" t="s">
        <v>2736</v>
      </c>
      <c r="C1074" s="242" t="s">
        <v>229</v>
      </c>
      <c r="D1074" s="242" t="s">
        <v>1254</v>
      </c>
      <c r="E1074" s="243">
        <v>42307</v>
      </c>
      <c r="F1074" s="243">
        <v>42886</v>
      </c>
      <c r="G1074" s="242">
        <v>2017</v>
      </c>
      <c r="H1074" s="116">
        <v>588728</v>
      </c>
      <c r="I1074" s="116">
        <v>109798</v>
      </c>
      <c r="J1074" s="244">
        <v>43396</v>
      </c>
      <c r="K1074" s="245" t="s">
        <v>215</v>
      </c>
      <c r="L1074" s="246">
        <v>43669</v>
      </c>
      <c r="M1074" s="244">
        <v>42886</v>
      </c>
      <c r="N1074" s="242" t="s">
        <v>2735</v>
      </c>
      <c r="O1074" s="242" t="s">
        <v>2734</v>
      </c>
      <c r="P1074" s="242" t="s">
        <v>226</v>
      </c>
      <c r="Q1074" s="242" t="s">
        <v>332</v>
      </c>
      <c r="R1074" s="242" t="s">
        <v>247</v>
      </c>
      <c r="S1074" s="119" t="s">
        <v>209</v>
      </c>
      <c r="T1074" s="118" t="s">
        <v>2733</v>
      </c>
      <c r="U1074" s="115">
        <v>0</v>
      </c>
      <c r="V1074" s="115">
        <v>0</v>
      </c>
      <c r="W1074" s="115">
        <v>0</v>
      </c>
      <c r="X1074" s="115">
        <v>0</v>
      </c>
      <c r="Y1074" s="116">
        <v>307930</v>
      </c>
      <c r="Z1074" s="115">
        <v>171000</v>
      </c>
      <c r="AA1074" s="115">
        <v>0</v>
      </c>
      <c r="AB1074" s="115">
        <v>0</v>
      </c>
      <c r="AC1074" s="114" t="s">
        <v>207</v>
      </c>
    </row>
    <row r="1075" spans="1:29" x14ac:dyDescent="0.25">
      <c r="A1075" s="242" t="s">
        <v>2732</v>
      </c>
      <c r="B1075" s="242" t="s">
        <v>2726</v>
      </c>
      <c r="C1075" s="242" t="s">
        <v>229</v>
      </c>
      <c r="D1075" s="242" t="s">
        <v>1254</v>
      </c>
      <c r="E1075" s="243">
        <v>42303</v>
      </c>
      <c r="F1075" s="243">
        <v>42737</v>
      </c>
      <c r="G1075" s="242">
        <v>2017</v>
      </c>
      <c r="H1075" s="116">
        <v>1118172</v>
      </c>
      <c r="I1075" s="116">
        <v>215137</v>
      </c>
      <c r="J1075" s="244">
        <v>43396</v>
      </c>
      <c r="K1075" s="245" t="s">
        <v>221</v>
      </c>
      <c r="L1075" s="246" t="s">
        <v>207</v>
      </c>
      <c r="M1075" s="244">
        <v>42737</v>
      </c>
      <c r="N1075" s="242" t="s">
        <v>2725</v>
      </c>
      <c r="O1075" s="242" t="s">
        <v>2724</v>
      </c>
      <c r="P1075" s="242" t="s">
        <v>1272</v>
      </c>
      <c r="Q1075" s="242" t="s">
        <v>279</v>
      </c>
      <c r="R1075" s="242" t="s">
        <v>247</v>
      </c>
      <c r="S1075" s="119" t="s">
        <v>209</v>
      </c>
      <c r="T1075" s="118" t="s">
        <v>2723</v>
      </c>
      <c r="U1075" s="115">
        <v>0</v>
      </c>
      <c r="V1075" s="115">
        <v>0</v>
      </c>
      <c r="W1075" s="115">
        <v>0</v>
      </c>
      <c r="X1075" s="115">
        <v>0</v>
      </c>
      <c r="Y1075" s="115">
        <v>0</v>
      </c>
      <c r="Z1075" s="115">
        <v>403035</v>
      </c>
      <c r="AA1075" s="115">
        <v>0</v>
      </c>
      <c r="AB1075" s="115">
        <v>500000</v>
      </c>
      <c r="AC1075" s="114" t="s">
        <v>207</v>
      </c>
    </row>
    <row r="1076" spans="1:29" x14ac:dyDescent="0.25">
      <c r="A1076" s="242" t="s">
        <v>2506</v>
      </c>
      <c r="B1076" s="242" t="s">
        <v>2500</v>
      </c>
      <c r="C1076" s="242" t="s">
        <v>217</v>
      </c>
      <c r="D1076" s="242" t="s">
        <v>1254</v>
      </c>
      <c r="E1076" s="243">
        <v>42826</v>
      </c>
      <c r="F1076" s="243">
        <v>43190</v>
      </c>
      <c r="G1076" s="242">
        <v>2018</v>
      </c>
      <c r="H1076" s="116">
        <v>7495</v>
      </c>
      <c r="I1076" s="117" t="s">
        <v>207</v>
      </c>
      <c r="J1076" s="244">
        <v>43396</v>
      </c>
      <c r="K1076" s="245" t="s">
        <v>215</v>
      </c>
      <c r="L1076" s="244">
        <v>43809</v>
      </c>
      <c r="M1076" s="244">
        <v>43190</v>
      </c>
      <c r="N1076" s="242" t="s">
        <v>2499</v>
      </c>
      <c r="O1076" s="242" t="s">
        <v>1464</v>
      </c>
      <c r="P1076" s="242" t="s">
        <v>325</v>
      </c>
      <c r="Q1076" s="242" t="s">
        <v>279</v>
      </c>
      <c r="R1076" s="242" t="s">
        <v>247</v>
      </c>
      <c r="S1076" s="119" t="s">
        <v>209</v>
      </c>
      <c r="T1076" s="118" t="s">
        <v>2498</v>
      </c>
      <c r="U1076" s="117" t="s">
        <v>207</v>
      </c>
      <c r="V1076" s="115">
        <v>0</v>
      </c>
      <c r="W1076" s="115">
        <v>0</v>
      </c>
      <c r="X1076" s="115">
        <v>0</v>
      </c>
      <c r="Y1076" s="115">
        <v>0</v>
      </c>
      <c r="Z1076" s="115">
        <v>7495</v>
      </c>
      <c r="AA1076" s="115">
        <v>0</v>
      </c>
      <c r="AB1076" s="115">
        <v>0</v>
      </c>
      <c r="AC1076" s="114" t="s">
        <v>207</v>
      </c>
    </row>
    <row r="1077" spans="1:29" x14ac:dyDescent="0.25">
      <c r="A1077" s="242" t="s">
        <v>2369</v>
      </c>
      <c r="B1077" s="242" t="s">
        <v>2364</v>
      </c>
      <c r="C1077" s="242" t="s">
        <v>229</v>
      </c>
      <c r="D1077" s="242" t="s">
        <v>1254</v>
      </c>
      <c r="E1077" s="243">
        <v>42629</v>
      </c>
      <c r="F1077" s="243">
        <v>42810</v>
      </c>
      <c r="G1077" s="242">
        <v>2017</v>
      </c>
      <c r="H1077" s="116">
        <v>367438</v>
      </c>
      <c r="I1077" s="116">
        <v>64669</v>
      </c>
      <c r="J1077" s="244">
        <v>43396</v>
      </c>
      <c r="K1077" s="245" t="s">
        <v>215</v>
      </c>
      <c r="L1077" s="244">
        <v>44460</v>
      </c>
      <c r="M1077" s="244">
        <v>42810</v>
      </c>
      <c r="N1077" s="242" t="s">
        <v>2363</v>
      </c>
      <c r="O1077" s="242" t="s">
        <v>1381</v>
      </c>
      <c r="P1077" s="242" t="s">
        <v>255</v>
      </c>
      <c r="Q1077" s="242" t="s">
        <v>211</v>
      </c>
      <c r="R1077" s="242" t="s">
        <v>210</v>
      </c>
      <c r="S1077" s="119" t="s">
        <v>209</v>
      </c>
      <c r="T1077" s="118" t="s">
        <v>2362</v>
      </c>
      <c r="U1077" s="115">
        <v>0</v>
      </c>
      <c r="V1077" s="115">
        <v>0</v>
      </c>
      <c r="W1077" s="115">
        <v>2000</v>
      </c>
      <c r="X1077" s="115">
        <v>0</v>
      </c>
      <c r="Y1077" s="115">
        <v>0</v>
      </c>
      <c r="Z1077" s="115">
        <v>2769</v>
      </c>
      <c r="AA1077" s="115">
        <v>281526</v>
      </c>
      <c r="AB1077" s="115">
        <v>0</v>
      </c>
      <c r="AC1077" s="114" t="s">
        <v>2368</v>
      </c>
    </row>
    <row r="1078" spans="1:29" x14ac:dyDescent="0.25">
      <c r="A1078" s="242" t="s">
        <v>2160</v>
      </c>
      <c r="B1078" s="242" t="s">
        <v>2159</v>
      </c>
      <c r="C1078" s="242" t="s">
        <v>503</v>
      </c>
      <c r="D1078" s="242" t="s">
        <v>1254</v>
      </c>
      <c r="E1078" s="243">
        <v>43347</v>
      </c>
      <c r="F1078" s="243">
        <v>43350</v>
      </c>
      <c r="G1078" s="242">
        <v>2018</v>
      </c>
      <c r="H1078" s="116">
        <v>141087</v>
      </c>
      <c r="I1078" s="117" t="s">
        <v>207</v>
      </c>
      <c r="J1078" s="244">
        <v>43396</v>
      </c>
      <c r="K1078" s="245" t="s">
        <v>215</v>
      </c>
      <c r="L1078" s="246">
        <v>43690</v>
      </c>
      <c r="M1078" s="244">
        <v>43350</v>
      </c>
      <c r="N1078" s="242" t="s">
        <v>2158</v>
      </c>
      <c r="O1078" s="242" t="s">
        <v>1578</v>
      </c>
      <c r="P1078" s="242" t="s">
        <v>212</v>
      </c>
      <c r="Q1078" s="242" t="s">
        <v>500</v>
      </c>
      <c r="R1078" s="242" t="s">
        <v>210</v>
      </c>
      <c r="S1078" s="119" t="s">
        <v>209</v>
      </c>
      <c r="T1078" s="118" t="s">
        <v>2157</v>
      </c>
      <c r="U1078" s="117" t="s">
        <v>207</v>
      </c>
      <c r="V1078" s="115">
        <v>0</v>
      </c>
      <c r="W1078" s="115">
        <v>0</v>
      </c>
      <c r="X1078" s="115">
        <v>0</v>
      </c>
      <c r="Y1078" s="116">
        <v>100000</v>
      </c>
      <c r="Z1078" s="115">
        <v>41087</v>
      </c>
      <c r="AA1078" s="115">
        <v>0</v>
      </c>
      <c r="AB1078" s="115">
        <v>0</v>
      </c>
      <c r="AC1078" s="114" t="s">
        <v>207</v>
      </c>
    </row>
    <row r="1079" spans="1:29" x14ac:dyDescent="0.25">
      <c r="A1079" s="242" t="s">
        <v>4450</v>
      </c>
      <c r="B1079" s="242" t="s">
        <v>4442</v>
      </c>
      <c r="C1079" s="242" t="s">
        <v>217</v>
      </c>
      <c r="D1079" s="242" t="s">
        <v>1254</v>
      </c>
      <c r="E1079" s="243">
        <v>42826</v>
      </c>
      <c r="F1079" s="243">
        <v>43190</v>
      </c>
      <c r="G1079" s="242">
        <v>2018</v>
      </c>
      <c r="H1079" s="116">
        <v>26920</v>
      </c>
      <c r="I1079" s="117" t="s">
        <v>207</v>
      </c>
      <c r="J1079" s="244">
        <v>43382</v>
      </c>
      <c r="K1079" s="245" t="s">
        <v>215</v>
      </c>
      <c r="L1079" s="246">
        <v>43718</v>
      </c>
      <c r="M1079" s="244">
        <v>43190</v>
      </c>
      <c r="N1079" s="242" t="s">
        <v>4441</v>
      </c>
      <c r="O1079" s="242" t="s">
        <v>4444</v>
      </c>
      <c r="P1079" s="242" t="s">
        <v>212</v>
      </c>
      <c r="Q1079" s="242" t="s">
        <v>332</v>
      </c>
      <c r="R1079" s="242" t="s">
        <v>247</v>
      </c>
      <c r="S1079" s="119" t="s">
        <v>209</v>
      </c>
      <c r="T1079" s="118" t="s">
        <v>4439</v>
      </c>
      <c r="U1079" s="117" t="s">
        <v>207</v>
      </c>
      <c r="V1079" s="115">
        <v>0</v>
      </c>
      <c r="W1079" s="115">
        <v>0</v>
      </c>
      <c r="X1079" s="115">
        <v>0</v>
      </c>
      <c r="Y1079" s="115">
        <v>0</v>
      </c>
      <c r="Z1079" s="115">
        <v>26920</v>
      </c>
      <c r="AA1079" s="115">
        <v>0</v>
      </c>
      <c r="AB1079" s="115">
        <v>0</v>
      </c>
      <c r="AC1079" s="114" t="s">
        <v>207</v>
      </c>
    </row>
    <row r="1080" spans="1:29" x14ac:dyDescent="0.25">
      <c r="A1080" s="242" t="s">
        <v>3803</v>
      </c>
      <c r="B1080" s="242" t="s">
        <v>3798</v>
      </c>
      <c r="C1080" s="242" t="s">
        <v>217</v>
      </c>
      <c r="D1080" s="242" t="s">
        <v>1254</v>
      </c>
      <c r="E1080" s="243">
        <v>42826</v>
      </c>
      <c r="F1080" s="243">
        <v>43190</v>
      </c>
      <c r="G1080" s="242">
        <v>2018</v>
      </c>
      <c r="H1080" s="116">
        <v>16220</v>
      </c>
      <c r="I1080" s="117" t="s">
        <v>207</v>
      </c>
      <c r="J1080" s="244">
        <v>43382</v>
      </c>
      <c r="K1080" s="245" t="s">
        <v>215</v>
      </c>
      <c r="L1080" s="244">
        <v>43781</v>
      </c>
      <c r="M1080" s="244">
        <v>43190</v>
      </c>
      <c r="N1080" s="242" t="s">
        <v>1074</v>
      </c>
      <c r="O1080" s="242" t="s">
        <v>1074</v>
      </c>
      <c r="P1080" s="242" t="s">
        <v>1343</v>
      </c>
      <c r="Q1080" s="242" t="s">
        <v>855</v>
      </c>
      <c r="R1080" s="242" t="s">
        <v>247</v>
      </c>
      <c r="S1080" s="119" t="s">
        <v>209</v>
      </c>
      <c r="T1080" s="118" t="s">
        <v>3797</v>
      </c>
      <c r="U1080" s="117" t="s">
        <v>207</v>
      </c>
      <c r="V1080" s="115">
        <v>0</v>
      </c>
      <c r="W1080" s="115">
        <v>0</v>
      </c>
      <c r="X1080" s="115">
        <v>0</v>
      </c>
      <c r="Y1080" s="115">
        <v>0</v>
      </c>
      <c r="Z1080" s="115">
        <v>16220</v>
      </c>
      <c r="AA1080" s="115">
        <v>0</v>
      </c>
      <c r="AB1080" s="115">
        <v>0</v>
      </c>
      <c r="AC1080" s="114" t="s">
        <v>207</v>
      </c>
    </row>
    <row r="1081" spans="1:29" x14ac:dyDescent="0.25">
      <c r="A1081" s="242" t="s">
        <v>3573</v>
      </c>
      <c r="B1081" s="242" t="s">
        <v>3569</v>
      </c>
      <c r="C1081" s="242" t="s">
        <v>217</v>
      </c>
      <c r="D1081" s="242" t="s">
        <v>1254</v>
      </c>
      <c r="E1081" s="243">
        <v>42370</v>
      </c>
      <c r="F1081" s="243">
        <v>42735</v>
      </c>
      <c r="G1081" s="242">
        <v>2016</v>
      </c>
      <c r="H1081" s="116">
        <v>10438</v>
      </c>
      <c r="I1081" s="117" t="s">
        <v>207</v>
      </c>
      <c r="J1081" s="244">
        <v>43382</v>
      </c>
      <c r="K1081" s="245" t="s">
        <v>215</v>
      </c>
      <c r="L1081" s="244">
        <v>44033</v>
      </c>
      <c r="M1081" s="244">
        <v>42735</v>
      </c>
      <c r="N1081" s="242" t="s">
        <v>214</v>
      </c>
      <c r="O1081" s="242" t="s">
        <v>3568</v>
      </c>
      <c r="P1081" s="242" t="s">
        <v>220</v>
      </c>
      <c r="Q1081" s="242" t="s">
        <v>211</v>
      </c>
      <c r="R1081" s="242" t="s">
        <v>210</v>
      </c>
      <c r="S1081" s="119" t="s">
        <v>209</v>
      </c>
      <c r="T1081" s="118" t="s">
        <v>3567</v>
      </c>
      <c r="U1081" s="117" t="s">
        <v>207</v>
      </c>
      <c r="V1081" s="115">
        <v>0</v>
      </c>
      <c r="W1081" s="115">
        <v>0</v>
      </c>
      <c r="X1081" s="115">
        <v>0</v>
      </c>
      <c r="Y1081" s="115">
        <v>0</v>
      </c>
      <c r="Z1081" s="115">
        <v>0</v>
      </c>
      <c r="AA1081" s="115">
        <v>10438</v>
      </c>
      <c r="AB1081" s="115">
        <v>0</v>
      </c>
      <c r="AC1081" s="114" t="s">
        <v>207</v>
      </c>
    </row>
    <row r="1082" spans="1:29" x14ac:dyDescent="0.25">
      <c r="A1082" s="242" t="s">
        <v>3572</v>
      </c>
      <c r="B1082" s="242" t="s">
        <v>3569</v>
      </c>
      <c r="C1082" s="242" t="s">
        <v>217</v>
      </c>
      <c r="D1082" s="242" t="s">
        <v>1254</v>
      </c>
      <c r="E1082" s="243">
        <v>42736</v>
      </c>
      <c r="F1082" s="243">
        <v>43100</v>
      </c>
      <c r="G1082" s="242">
        <v>2017</v>
      </c>
      <c r="H1082" s="116">
        <v>7893</v>
      </c>
      <c r="I1082" s="117" t="s">
        <v>207</v>
      </c>
      <c r="J1082" s="244">
        <v>43382</v>
      </c>
      <c r="K1082" s="245" t="s">
        <v>215</v>
      </c>
      <c r="L1082" s="244">
        <v>44033</v>
      </c>
      <c r="M1082" s="244">
        <v>43100</v>
      </c>
      <c r="N1082" s="242" t="s">
        <v>214</v>
      </c>
      <c r="O1082" s="242" t="s">
        <v>3568</v>
      </c>
      <c r="P1082" s="242" t="s">
        <v>220</v>
      </c>
      <c r="Q1082" s="242" t="s">
        <v>211</v>
      </c>
      <c r="R1082" s="242" t="s">
        <v>210</v>
      </c>
      <c r="S1082" s="119" t="s">
        <v>209</v>
      </c>
      <c r="T1082" s="118" t="s">
        <v>3567</v>
      </c>
      <c r="U1082" s="117" t="s">
        <v>207</v>
      </c>
      <c r="V1082" s="115">
        <v>0</v>
      </c>
      <c r="W1082" s="115">
        <v>0</v>
      </c>
      <c r="X1082" s="115">
        <v>0</v>
      </c>
      <c r="Y1082" s="115">
        <v>0</v>
      </c>
      <c r="Z1082" s="115">
        <v>0</v>
      </c>
      <c r="AA1082" s="115">
        <v>7893</v>
      </c>
      <c r="AB1082" s="115">
        <v>0</v>
      </c>
      <c r="AC1082" s="114" t="s">
        <v>207</v>
      </c>
    </row>
    <row r="1083" spans="1:29" x14ac:dyDescent="0.25">
      <c r="A1083" s="242" t="s">
        <v>3391</v>
      </c>
      <c r="B1083" s="242" t="s">
        <v>3387</v>
      </c>
      <c r="C1083" s="242" t="s">
        <v>217</v>
      </c>
      <c r="D1083" s="242" t="s">
        <v>1254</v>
      </c>
      <c r="E1083" s="243">
        <v>42856</v>
      </c>
      <c r="F1083" s="243">
        <v>43220</v>
      </c>
      <c r="G1083" s="242">
        <v>2018</v>
      </c>
      <c r="H1083" s="116">
        <v>19940</v>
      </c>
      <c r="I1083" s="117" t="s">
        <v>207</v>
      </c>
      <c r="J1083" s="244">
        <v>43382</v>
      </c>
      <c r="K1083" s="245" t="s">
        <v>215</v>
      </c>
      <c r="L1083" s="244">
        <v>43942</v>
      </c>
      <c r="M1083" s="244">
        <v>43220</v>
      </c>
      <c r="N1083" s="242" t="s">
        <v>3386</v>
      </c>
      <c r="O1083" s="242" t="s">
        <v>3385</v>
      </c>
      <c r="P1083" s="242" t="s">
        <v>220</v>
      </c>
      <c r="Q1083" s="242" t="s">
        <v>332</v>
      </c>
      <c r="R1083" s="242" t="s">
        <v>247</v>
      </c>
      <c r="S1083" s="119" t="s">
        <v>209</v>
      </c>
      <c r="T1083" s="118" t="s">
        <v>3384</v>
      </c>
      <c r="U1083" s="117" t="s">
        <v>207</v>
      </c>
      <c r="V1083" s="115">
        <v>0</v>
      </c>
      <c r="W1083" s="115">
        <v>0</v>
      </c>
      <c r="X1083" s="115">
        <v>0</v>
      </c>
      <c r="Y1083" s="115">
        <v>0</v>
      </c>
      <c r="Z1083" s="115">
        <v>0</v>
      </c>
      <c r="AA1083" s="115">
        <v>19940</v>
      </c>
      <c r="AB1083" s="115">
        <v>0</v>
      </c>
      <c r="AC1083" s="114" t="s">
        <v>207</v>
      </c>
    </row>
    <row r="1084" spans="1:29" x14ac:dyDescent="0.25">
      <c r="A1084" s="242" t="s">
        <v>3005</v>
      </c>
      <c r="B1084" s="242" t="s">
        <v>3001</v>
      </c>
      <c r="C1084" s="242" t="s">
        <v>229</v>
      </c>
      <c r="D1084" s="242" t="s">
        <v>1254</v>
      </c>
      <c r="E1084" s="243">
        <v>42292</v>
      </c>
      <c r="F1084" s="243">
        <v>42768</v>
      </c>
      <c r="G1084" s="242">
        <v>2017</v>
      </c>
      <c r="H1084" s="116">
        <v>792474</v>
      </c>
      <c r="I1084" s="116">
        <v>152472</v>
      </c>
      <c r="J1084" s="244">
        <v>43382</v>
      </c>
      <c r="K1084" s="245" t="s">
        <v>215</v>
      </c>
      <c r="L1084" s="246">
        <v>43550</v>
      </c>
      <c r="M1084" s="244">
        <v>42768</v>
      </c>
      <c r="N1084" s="242" t="s">
        <v>3000</v>
      </c>
      <c r="O1084" s="242" t="s">
        <v>2999</v>
      </c>
      <c r="P1084" s="242" t="s">
        <v>1272</v>
      </c>
      <c r="Q1084" s="242" t="s">
        <v>2998</v>
      </c>
      <c r="R1084" s="242" t="s">
        <v>247</v>
      </c>
      <c r="S1084" s="119" t="s">
        <v>209</v>
      </c>
      <c r="T1084" s="118" t="s">
        <v>2997</v>
      </c>
      <c r="U1084" s="115">
        <v>0</v>
      </c>
      <c r="V1084" s="115">
        <v>0</v>
      </c>
      <c r="W1084" s="115">
        <v>0</v>
      </c>
      <c r="X1084" s="115">
        <v>0</v>
      </c>
      <c r="Y1084" s="116">
        <v>580002</v>
      </c>
      <c r="Z1084" s="115">
        <v>60000</v>
      </c>
      <c r="AA1084" s="115">
        <v>0</v>
      </c>
      <c r="AB1084" s="115">
        <v>0</v>
      </c>
      <c r="AC1084" s="114" t="s">
        <v>207</v>
      </c>
    </row>
    <row r="1085" spans="1:29" x14ac:dyDescent="0.25">
      <c r="A1085" s="242" t="s">
        <v>2864</v>
      </c>
      <c r="B1085" s="242" t="s">
        <v>2857</v>
      </c>
      <c r="C1085" s="242" t="s">
        <v>229</v>
      </c>
      <c r="D1085" s="242" t="s">
        <v>1254</v>
      </c>
      <c r="E1085" s="243">
        <v>42736</v>
      </c>
      <c r="F1085" s="243">
        <v>43100</v>
      </c>
      <c r="G1085" s="242">
        <v>2017</v>
      </c>
      <c r="H1085" s="116">
        <v>292165</v>
      </c>
      <c r="I1085" s="116">
        <v>56202</v>
      </c>
      <c r="J1085" s="244">
        <v>43382</v>
      </c>
      <c r="K1085" s="245" t="s">
        <v>215</v>
      </c>
      <c r="L1085" s="244">
        <v>43844</v>
      </c>
      <c r="M1085" s="244">
        <v>43100</v>
      </c>
      <c r="N1085" s="242" t="s">
        <v>2856</v>
      </c>
      <c r="O1085" s="242" t="s">
        <v>227</v>
      </c>
      <c r="P1085" s="242" t="s">
        <v>1272</v>
      </c>
      <c r="Q1085" s="242" t="s">
        <v>211</v>
      </c>
      <c r="R1085" s="242" t="s">
        <v>210</v>
      </c>
      <c r="S1085" s="119" t="s">
        <v>209</v>
      </c>
      <c r="T1085" s="118" t="s">
        <v>2855</v>
      </c>
      <c r="U1085" s="115">
        <v>0</v>
      </c>
      <c r="V1085" s="115">
        <v>0</v>
      </c>
      <c r="W1085" s="115">
        <v>0</v>
      </c>
      <c r="X1085" s="115">
        <v>0</v>
      </c>
      <c r="Y1085" s="116">
        <v>235963</v>
      </c>
      <c r="Z1085" s="115">
        <v>0</v>
      </c>
      <c r="AA1085" s="115">
        <v>0</v>
      </c>
      <c r="AB1085" s="115">
        <v>0</v>
      </c>
      <c r="AC1085" s="114" t="s">
        <v>207</v>
      </c>
    </row>
    <row r="1086" spans="1:29" x14ac:dyDescent="0.25">
      <c r="A1086" s="242" t="s">
        <v>2481</v>
      </c>
      <c r="B1086" s="242" t="s">
        <v>2477</v>
      </c>
      <c r="C1086" s="242" t="s">
        <v>229</v>
      </c>
      <c r="D1086" s="242" t="s">
        <v>1254</v>
      </c>
      <c r="E1086" s="243">
        <v>42738</v>
      </c>
      <c r="F1086" s="243">
        <v>42918</v>
      </c>
      <c r="G1086" s="242">
        <v>2017</v>
      </c>
      <c r="H1086" s="116">
        <v>14861093</v>
      </c>
      <c r="I1086" s="116">
        <v>2358456</v>
      </c>
      <c r="J1086" s="244">
        <v>43382</v>
      </c>
      <c r="K1086" s="245" t="s">
        <v>221</v>
      </c>
      <c r="L1086" s="246" t="s">
        <v>207</v>
      </c>
      <c r="M1086" s="244">
        <v>42918</v>
      </c>
      <c r="N1086" s="242" t="s">
        <v>2476</v>
      </c>
      <c r="O1086" s="242" t="s">
        <v>2475</v>
      </c>
      <c r="P1086" s="242" t="s">
        <v>255</v>
      </c>
      <c r="Q1086" s="242" t="s">
        <v>2096</v>
      </c>
      <c r="R1086" s="242" t="s">
        <v>247</v>
      </c>
      <c r="S1086" s="119" t="s">
        <v>209</v>
      </c>
      <c r="T1086" s="118" t="s">
        <v>2474</v>
      </c>
      <c r="U1086" s="115">
        <v>0</v>
      </c>
      <c r="V1086" s="115">
        <v>0</v>
      </c>
      <c r="W1086" s="115">
        <v>0</v>
      </c>
      <c r="X1086" s="115">
        <v>0</v>
      </c>
      <c r="Y1086" s="116">
        <v>4440686</v>
      </c>
      <c r="Z1086" s="115">
        <v>6499638</v>
      </c>
      <c r="AA1086" s="115">
        <v>5035</v>
      </c>
      <c r="AB1086" s="115">
        <v>1266691</v>
      </c>
      <c r="AC1086" s="114" t="s">
        <v>207</v>
      </c>
    </row>
    <row r="1087" spans="1:29" x14ac:dyDescent="0.25">
      <c r="A1087" s="242" t="s">
        <v>1539</v>
      </c>
      <c r="B1087" s="242" t="s">
        <v>1538</v>
      </c>
      <c r="C1087" s="242" t="s">
        <v>503</v>
      </c>
      <c r="D1087" s="242" t="s">
        <v>1254</v>
      </c>
      <c r="E1087" s="243">
        <v>43237</v>
      </c>
      <c r="F1087" s="243">
        <v>43280</v>
      </c>
      <c r="G1087" s="242">
        <v>2018</v>
      </c>
      <c r="H1087" s="116">
        <v>159218</v>
      </c>
      <c r="I1087" s="117" t="s">
        <v>207</v>
      </c>
      <c r="J1087" s="244">
        <v>43382</v>
      </c>
      <c r="K1087" s="245" t="s">
        <v>215</v>
      </c>
      <c r="L1087" s="246">
        <v>43795</v>
      </c>
      <c r="M1087" s="244">
        <v>43280</v>
      </c>
      <c r="N1087" s="242" t="s">
        <v>1537</v>
      </c>
      <c r="O1087" s="242" t="s">
        <v>613</v>
      </c>
      <c r="P1087" s="242" t="s">
        <v>1343</v>
      </c>
      <c r="Q1087" s="242" t="s">
        <v>500</v>
      </c>
      <c r="R1087" s="242" t="s">
        <v>247</v>
      </c>
      <c r="S1087" s="119" t="s">
        <v>209</v>
      </c>
      <c r="T1087" s="118" t="s">
        <v>1536</v>
      </c>
      <c r="U1087" s="117" t="s">
        <v>207</v>
      </c>
      <c r="V1087" s="115">
        <v>0</v>
      </c>
      <c r="W1087" s="115">
        <v>0</v>
      </c>
      <c r="X1087" s="115">
        <v>0</v>
      </c>
      <c r="Y1087" s="116">
        <v>159218</v>
      </c>
      <c r="Z1087" s="115">
        <v>0</v>
      </c>
      <c r="AA1087" s="115">
        <v>0</v>
      </c>
      <c r="AB1087" s="115">
        <v>0</v>
      </c>
      <c r="AC1087" s="114" t="s">
        <v>207</v>
      </c>
    </row>
    <row r="1088" spans="1:29" x14ac:dyDescent="0.25">
      <c r="A1088" s="248" t="s">
        <v>4371</v>
      </c>
      <c r="B1088" s="248" t="s">
        <v>4370</v>
      </c>
      <c r="C1088" s="248" t="s">
        <v>217</v>
      </c>
      <c r="D1088" s="248" t="s">
        <v>1254</v>
      </c>
      <c r="E1088" s="249">
        <v>42826</v>
      </c>
      <c r="F1088" s="249">
        <v>43190</v>
      </c>
      <c r="G1088" s="248">
        <v>2018</v>
      </c>
      <c r="H1088" s="132">
        <v>11991</v>
      </c>
      <c r="I1088" s="131" t="s">
        <v>207</v>
      </c>
      <c r="J1088" s="247">
        <v>43368</v>
      </c>
      <c r="K1088" s="245" t="s">
        <v>215</v>
      </c>
      <c r="L1088" s="247">
        <v>43781</v>
      </c>
      <c r="M1088" s="247">
        <v>43190</v>
      </c>
      <c r="N1088" s="248" t="s">
        <v>4369</v>
      </c>
      <c r="O1088" s="248" t="s">
        <v>4369</v>
      </c>
      <c r="P1088" s="248" t="s">
        <v>220</v>
      </c>
      <c r="Q1088" s="248" t="s">
        <v>332</v>
      </c>
      <c r="R1088" s="242" t="s">
        <v>247</v>
      </c>
      <c r="S1088" s="119" t="s">
        <v>209</v>
      </c>
      <c r="T1088" s="118" t="s">
        <v>4368</v>
      </c>
      <c r="U1088" s="117" t="s">
        <v>207</v>
      </c>
      <c r="V1088" s="115">
        <v>0</v>
      </c>
      <c r="W1088" s="130">
        <v>0</v>
      </c>
      <c r="X1088" s="130">
        <v>0</v>
      </c>
      <c r="Y1088" s="130">
        <v>0</v>
      </c>
      <c r="Z1088" s="115">
        <v>0</v>
      </c>
      <c r="AA1088" s="115">
        <v>11559</v>
      </c>
      <c r="AB1088" s="115">
        <v>0</v>
      </c>
      <c r="AC1088" s="129" t="s">
        <v>207</v>
      </c>
    </row>
    <row r="1089" spans="1:29" x14ac:dyDescent="0.25">
      <c r="A1089" s="242" t="s">
        <v>3874</v>
      </c>
      <c r="B1089" s="242" t="s">
        <v>3866</v>
      </c>
      <c r="C1089" s="242" t="s">
        <v>229</v>
      </c>
      <c r="D1089" s="242" t="s">
        <v>1254</v>
      </c>
      <c r="E1089" s="243">
        <v>42476</v>
      </c>
      <c r="F1089" s="243">
        <v>42840</v>
      </c>
      <c r="G1089" s="242">
        <v>2017</v>
      </c>
      <c r="H1089" s="116">
        <v>71758</v>
      </c>
      <c r="I1089" s="116">
        <v>13804</v>
      </c>
      <c r="J1089" s="244">
        <v>43368</v>
      </c>
      <c r="K1089" s="245" t="s">
        <v>221</v>
      </c>
      <c r="L1089" s="246" t="s">
        <v>207</v>
      </c>
      <c r="M1089" s="244">
        <v>42840</v>
      </c>
      <c r="N1089" s="242" t="s">
        <v>3865</v>
      </c>
      <c r="O1089" s="242" t="s">
        <v>869</v>
      </c>
      <c r="P1089" s="242" t="s">
        <v>1272</v>
      </c>
      <c r="Q1089" s="242" t="s">
        <v>211</v>
      </c>
      <c r="R1089" s="242" t="s">
        <v>210</v>
      </c>
      <c r="S1089" s="119" t="s">
        <v>209</v>
      </c>
      <c r="T1089" s="118" t="s">
        <v>3864</v>
      </c>
      <c r="U1089" s="115">
        <v>0</v>
      </c>
      <c r="V1089" s="115">
        <v>0</v>
      </c>
      <c r="W1089" s="115">
        <v>300</v>
      </c>
      <c r="X1089" s="115">
        <v>0</v>
      </c>
      <c r="Y1089" s="115">
        <v>0</v>
      </c>
      <c r="Z1089" s="115">
        <v>0</v>
      </c>
      <c r="AA1089" s="115">
        <v>50000</v>
      </c>
      <c r="AB1089" s="115">
        <v>0</v>
      </c>
      <c r="AC1089" s="114" t="s">
        <v>3873</v>
      </c>
    </row>
    <row r="1090" spans="1:29" x14ac:dyDescent="0.25">
      <c r="A1090" s="242" t="s">
        <v>3861</v>
      </c>
      <c r="B1090" s="242" t="s">
        <v>3857</v>
      </c>
      <c r="C1090" s="242" t="s">
        <v>217</v>
      </c>
      <c r="D1090" s="242" t="s">
        <v>1254</v>
      </c>
      <c r="E1090" s="243">
        <v>42736</v>
      </c>
      <c r="F1090" s="243">
        <v>43100</v>
      </c>
      <c r="G1090" s="242">
        <v>2017</v>
      </c>
      <c r="H1090" s="116">
        <v>55174</v>
      </c>
      <c r="I1090" s="117" t="s">
        <v>207</v>
      </c>
      <c r="J1090" s="244">
        <v>43368</v>
      </c>
      <c r="K1090" s="245" t="s">
        <v>215</v>
      </c>
      <c r="L1090" s="246">
        <v>43669</v>
      </c>
      <c r="M1090" s="244">
        <v>43100</v>
      </c>
      <c r="N1090" s="242" t="s">
        <v>3856</v>
      </c>
      <c r="O1090" s="242" t="s">
        <v>3855</v>
      </c>
      <c r="P1090" s="242" t="s">
        <v>267</v>
      </c>
      <c r="Q1090" s="242" t="s">
        <v>452</v>
      </c>
      <c r="R1090" s="242" t="s">
        <v>247</v>
      </c>
      <c r="S1090" s="119" t="s">
        <v>209</v>
      </c>
      <c r="T1090" s="118" t="s">
        <v>3854</v>
      </c>
      <c r="U1090" s="117" t="s">
        <v>207</v>
      </c>
      <c r="V1090" s="115">
        <v>0</v>
      </c>
      <c r="W1090" s="115">
        <v>0</v>
      </c>
      <c r="X1090" s="115">
        <v>0</v>
      </c>
      <c r="Y1090" s="115">
        <v>0</v>
      </c>
      <c r="Z1090" s="115">
        <v>37136</v>
      </c>
      <c r="AA1090" s="115">
        <v>0</v>
      </c>
      <c r="AB1090" s="115">
        <v>18038</v>
      </c>
      <c r="AC1090" s="114" t="s">
        <v>207</v>
      </c>
    </row>
    <row r="1091" spans="1:29" x14ac:dyDescent="0.25">
      <c r="A1091" s="242" t="s">
        <v>3426</v>
      </c>
      <c r="B1091" s="242" t="s">
        <v>3419</v>
      </c>
      <c r="C1091" s="242" t="s">
        <v>217</v>
      </c>
      <c r="D1091" s="242" t="s">
        <v>1254</v>
      </c>
      <c r="E1091" s="243">
        <v>42675</v>
      </c>
      <c r="F1091" s="243">
        <v>43039</v>
      </c>
      <c r="G1091" s="242">
        <v>2017</v>
      </c>
      <c r="H1091" s="116">
        <v>13603</v>
      </c>
      <c r="I1091" s="117" t="s">
        <v>207</v>
      </c>
      <c r="J1091" s="244">
        <v>43368</v>
      </c>
      <c r="K1091" s="245" t="s">
        <v>215</v>
      </c>
      <c r="L1091" s="244">
        <v>44222</v>
      </c>
      <c r="M1091" s="244">
        <v>43039</v>
      </c>
      <c r="N1091" s="242" t="s">
        <v>392</v>
      </c>
      <c r="O1091" s="242" t="s">
        <v>3418</v>
      </c>
      <c r="P1091" s="242" t="s">
        <v>220</v>
      </c>
      <c r="Q1091" s="242" t="s">
        <v>391</v>
      </c>
      <c r="R1091" s="242" t="s">
        <v>247</v>
      </c>
      <c r="S1091" s="119" t="s">
        <v>209</v>
      </c>
      <c r="T1091" s="118" t="s">
        <v>3417</v>
      </c>
      <c r="U1091" s="117" t="s">
        <v>207</v>
      </c>
      <c r="V1091" s="115">
        <v>0</v>
      </c>
      <c r="W1091" s="115">
        <v>0</v>
      </c>
      <c r="X1091" s="115">
        <v>0</v>
      </c>
      <c r="Y1091" s="115">
        <v>0</v>
      </c>
      <c r="Z1091" s="115">
        <v>13603</v>
      </c>
      <c r="AA1091" s="115">
        <v>0</v>
      </c>
      <c r="AB1091" s="115">
        <v>0</v>
      </c>
      <c r="AC1091" s="114" t="s">
        <v>207</v>
      </c>
    </row>
    <row r="1092" spans="1:29" x14ac:dyDescent="0.25">
      <c r="A1092" s="242" t="s">
        <v>3194</v>
      </c>
      <c r="B1092" s="242" t="s">
        <v>3188</v>
      </c>
      <c r="C1092" s="242" t="s">
        <v>229</v>
      </c>
      <c r="D1092" s="242" t="s">
        <v>1254</v>
      </c>
      <c r="E1092" s="243">
        <v>42565</v>
      </c>
      <c r="F1092" s="243">
        <v>42909</v>
      </c>
      <c r="G1092" s="242">
        <v>2017</v>
      </c>
      <c r="H1092" s="116">
        <v>820587</v>
      </c>
      <c r="I1092" s="116">
        <v>91371</v>
      </c>
      <c r="J1092" s="244">
        <v>43368</v>
      </c>
      <c r="K1092" s="245" t="s">
        <v>221</v>
      </c>
      <c r="L1092" s="246" t="s">
        <v>207</v>
      </c>
      <c r="M1092" s="244">
        <v>42909</v>
      </c>
      <c r="N1092" s="242" t="s">
        <v>3187</v>
      </c>
      <c r="O1092" s="242" t="s">
        <v>3178</v>
      </c>
      <c r="P1092" s="242" t="s">
        <v>1272</v>
      </c>
      <c r="Q1092" s="242" t="s">
        <v>2989</v>
      </c>
      <c r="R1092" s="242" t="s">
        <v>247</v>
      </c>
      <c r="S1092" s="119" t="s">
        <v>209</v>
      </c>
      <c r="T1092" s="118" t="s">
        <v>3186</v>
      </c>
      <c r="U1092" s="115">
        <v>0</v>
      </c>
      <c r="V1092" s="115">
        <v>0</v>
      </c>
      <c r="W1092" s="115">
        <v>0</v>
      </c>
      <c r="X1092" s="115">
        <v>0</v>
      </c>
      <c r="Y1092" s="116">
        <v>518798</v>
      </c>
      <c r="Z1092" s="115">
        <v>210418</v>
      </c>
      <c r="AA1092" s="115">
        <v>0</v>
      </c>
      <c r="AB1092" s="115">
        <v>0</v>
      </c>
      <c r="AC1092" s="114" t="s">
        <v>207</v>
      </c>
    </row>
    <row r="1093" spans="1:29" x14ac:dyDescent="0.25">
      <c r="A1093" s="242" t="s">
        <v>2635</v>
      </c>
      <c r="B1093" s="242" t="s">
        <v>2634</v>
      </c>
      <c r="C1093" s="242" t="s">
        <v>503</v>
      </c>
      <c r="D1093" s="242" t="s">
        <v>1254</v>
      </c>
      <c r="E1093" s="243">
        <v>43212</v>
      </c>
      <c r="F1093" s="243">
        <v>43214</v>
      </c>
      <c r="G1093" s="242">
        <v>2018</v>
      </c>
      <c r="H1093" s="116">
        <v>56727</v>
      </c>
      <c r="I1093" s="117" t="s">
        <v>207</v>
      </c>
      <c r="J1093" s="244">
        <v>43368</v>
      </c>
      <c r="K1093" s="245" t="s">
        <v>215</v>
      </c>
      <c r="L1093" s="246">
        <v>43564</v>
      </c>
      <c r="M1093" s="244">
        <v>43214</v>
      </c>
      <c r="N1093" s="242" t="s">
        <v>2633</v>
      </c>
      <c r="O1093" s="242" t="s">
        <v>281</v>
      </c>
      <c r="P1093" s="242" t="s">
        <v>212</v>
      </c>
      <c r="Q1093" s="242" t="s">
        <v>500</v>
      </c>
      <c r="R1093" s="242" t="s">
        <v>247</v>
      </c>
      <c r="S1093" s="119" t="s">
        <v>209</v>
      </c>
      <c r="T1093" s="118" t="s">
        <v>2632</v>
      </c>
      <c r="U1093" s="117" t="s">
        <v>207</v>
      </c>
      <c r="V1093" s="115">
        <v>0</v>
      </c>
      <c r="W1093" s="115">
        <v>0</v>
      </c>
      <c r="X1093" s="115">
        <v>0</v>
      </c>
      <c r="Y1093" s="116">
        <v>49107</v>
      </c>
      <c r="Z1093" s="115">
        <v>7620</v>
      </c>
      <c r="AA1093" s="115">
        <v>0</v>
      </c>
      <c r="AB1093" s="115">
        <v>0</v>
      </c>
      <c r="AC1093" s="114" t="s">
        <v>207</v>
      </c>
    </row>
    <row r="1094" spans="1:29" x14ac:dyDescent="0.25">
      <c r="A1094" s="242" t="s">
        <v>2178</v>
      </c>
      <c r="B1094" s="242" t="s">
        <v>2177</v>
      </c>
      <c r="C1094" s="242" t="s">
        <v>503</v>
      </c>
      <c r="D1094" s="242" t="s">
        <v>1254</v>
      </c>
      <c r="E1094" s="243">
        <v>43294</v>
      </c>
      <c r="F1094" s="243">
        <v>43297</v>
      </c>
      <c r="G1094" s="242">
        <v>2018</v>
      </c>
      <c r="H1094" s="116">
        <v>140145</v>
      </c>
      <c r="I1094" s="117" t="s">
        <v>207</v>
      </c>
      <c r="J1094" s="244">
        <v>43368</v>
      </c>
      <c r="K1094" s="245" t="s">
        <v>215</v>
      </c>
      <c r="L1094" s="246">
        <v>43690</v>
      </c>
      <c r="M1094" s="244">
        <v>43297</v>
      </c>
      <c r="N1094" s="242" t="s">
        <v>2176</v>
      </c>
      <c r="O1094" s="242" t="s">
        <v>1578</v>
      </c>
      <c r="P1094" s="242" t="s">
        <v>212</v>
      </c>
      <c r="Q1094" s="242" t="s">
        <v>500</v>
      </c>
      <c r="R1094" s="242" t="s">
        <v>210</v>
      </c>
      <c r="S1094" s="119" t="s">
        <v>209</v>
      </c>
      <c r="T1094" s="118" t="s">
        <v>2175</v>
      </c>
      <c r="U1094" s="117" t="s">
        <v>207</v>
      </c>
      <c r="V1094" s="115">
        <v>0</v>
      </c>
      <c r="W1094" s="115">
        <v>0</v>
      </c>
      <c r="X1094" s="115">
        <v>0</v>
      </c>
      <c r="Y1094" s="116">
        <v>109231</v>
      </c>
      <c r="Z1094" s="115">
        <v>0</v>
      </c>
      <c r="AA1094" s="115">
        <v>0</v>
      </c>
      <c r="AB1094" s="115">
        <v>0</v>
      </c>
      <c r="AC1094" s="114" t="s">
        <v>207</v>
      </c>
    </row>
    <row r="1095" spans="1:29" x14ac:dyDescent="0.25">
      <c r="A1095" s="242" t="s">
        <v>1543</v>
      </c>
      <c r="B1095" s="242" t="s">
        <v>1542</v>
      </c>
      <c r="C1095" s="242" t="s">
        <v>503</v>
      </c>
      <c r="D1095" s="242" t="s">
        <v>1254</v>
      </c>
      <c r="E1095" s="243">
        <v>43140</v>
      </c>
      <c r="F1095" s="243">
        <v>43231</v>
      </c>
      <c r="G1095" s="242">
        <v>2018</v>
      </c>
      <c r="H1095" s="116">
        <v>102700</v>
      </c>
      <c r="I1095" s="117" t="s">
        <v>207</v>
      </c>
      <c r="J1095" s="244">
        <v>43368</v>
      </c>
      <c r="K1095" s="245" t="s">
        <v>215</v>
      </c>
      <c r="L1095" s="246">
        <v>43732</v>
      </c>
      <c r="M1095" s="244">
        <v>43231</v>
      </c>
      <c r="N1095" s="242" t="s">
        <v>1541</v>
      </c>
      <c r="O1095" s="242" t="s">
        <v>613</v>
      </c>
      <c r="P1095" s="242" t="s">
        <v>1343</v>
      </c>
      <c r="Q1095" s="242" t="s">
        <v>500</v>
      </c>
      <c r="R1095" s="242" t="s">
        <v>247</v>
      </c>
      <c r="S1095" s="119" t="s">
        <v>209</v>
      </c>
      <c r="T1095" s="118" t="s">
        <v>1540</v>
      </c>
      <c r="U1095" s="117" t="s">
        <v>207</v>
      </c>
      <c r="V1095" s="115">
        <v>0</v>
      </c>
      <c r="W1095" s="115">
        <v>0</v>
      </c>
      <c r="X1095" s="115">
        <v>0</v>
      </c>
      <c r="Y1095" s="116">
        <v>76653</v>
      </c>
      <c r="Z1095" s="115">
        <v>3347</v>
      </c>
      <c r="AA1095" s="115">
        <v>22700</v>
      </c>
      <c r="AB1095" s="115">
        <v>0</v>
      </c>
      <c r="AC1095" s="114" t="s">
        <v>207</v>
      </c>
    </row>
    <row r="1096" spans="1:29" x14ac:dyDescent="0.25">
      <c r="A1096" s="242" t="s">
        <v>1535</v>
      </c>
      <c r="B1096" s="242" t="s">
        <v>1534</v>
      </c>
      <c r="C1096" s="242" t="s">
        <v>503</v>
      </c>
      <c r="D1096" s="242" t="s">
        <v>1254</v>
      </c>
      <c r="E1096" s="243">
        <v>43206</v>
      </c>
      <c r="F1096" s="243">
        <v>43227</v>
      </c>
      <c r="G1096" s="242">
        <v>2018</v>
      </c>
      <c r="H1096" s="116">
        <v>60855</v>
      </c>
      <c r="I1096" s="117" t="s">
        <v>207</v>
      </c>
      <c r="J1096" s="244">
        <v>43368</v>
      </c>
      <c r="K1096" s="245" t="s">
        <v>215</v>
      </c>
      <c r="L1096" s="247">
        <v>43781</v>
      </c>
      <c r="M1096" s="244">
        <v>43227</v>
      </c>
      <c r="N1096" s="242" t="s">
        <v>1533</v>
      </c>
      <c r="O1096" s="242" t="s">
        <v>507</v>
      </c>
      <c r="P1096" s="242" t="s">
        <v>1343</v>
      </c>
      <c r="Q1096" s="242" t="s">
        <v>500</v>
      </c>
      <c r="R1096" s="242" t="s">
        <v>247</v>
      </c>
      <c r="S1096" s="119" t="s">
        <v>209</v>
      </c>
      <c r="T1096" s="118" t="s">
        <v>1532</v>
      </c>
      <c r="U1096" s="117" t="s">
        <v>207</v>
      </c>
      <c r="V1096" s="115">
        <v>0</v>
      </c>
      <c r="W1096" s="115">
        <v>0</v>
      </c>
      <c r="X1096" s="115">
        <v>0</v>
      </c>
      <c r="Y1096" s="116">
        <v>26236</v>
      </c>
      <c r="Z1096" s="115">
        <v>34619</v>
      </c>
      <c r="AA1096" s="115">
        <v>0</v>
      </c>
      <c r="AB1096" s="115">
        <v>0</v>
      </c>
      <c r="AC1096" s="114" t="s">
        <v>207</v>
      </c>
    </row>
    <row r="1097" spans="1:29" x14ac:dyDescent="0.25">
      <c r="A1097" s="242" t="s">
        <v>4162</v>
      </c>
      <c r="B1097" s="242" t="s">
        <v>4157</v>
      </c>
      <c r="C1097" s="242" t="s">
        <v>229</v>
      </c>
      <c r="D1097" s="242" t="s">
        <v>1254</v>
      </c>
      <c r="E1097" s="243">
        <v>42522</v>
      </c>
      <c r="F1097" s="243">
        <v>42886</v>
      </c>
      <c r="G1097" s="242">
        <v>2017</v>
      </c>
      <c r="H1097" s="116">
        <v>71851</v>
      </c>
      <c r="I1097" s="116">
        <v>13821</v>
      </c>
      <c r="J1097" s="244">
        <v>43354</v>
      </c>
      <c r="K1097" s="245" t="s">
        <v>221</v>
      </c>
      <c r="L1097" s="246" t="s">
        <v>207</v>
      </c>
      <c r="M1097" s="244">
        <v>42886</v>
      </c>
      <c r="N1097" s="242" t="s">
        <v>4156</v>
      </c>
      <c r="O1097" s="242" t="s">
        <v>4155</v>
      </c>
      <c r="P1097" s="242" t="s">
        <v>1272</v>
      </c>
      <c r="Q1097" s="242" t="s">
        <v>211</v>
      </c>
      <c r="R1097" s="242" t="s">
        <v>210</v>
      </c>
      <c r="S1097" s="119" t="s">
        <v>209</v>
      </c>
      <c r="T1097" s="118" t="s">
        <v>4154</v>
      </c>
      <c r="U1097" s="115">
        <v>0</v>
      </c>
      <c r="V1097" s="115">
        <v>0</v>
      </c>
      <c r="W1097" s="115">
        <v>0</v>
      </c>
      <c r="X1097" s="115">
        <v>0</v>
      </c>
      <c r="Y1097" s="116">
        <v>45000</v>
      </c>
      <c r="Z1097" s="115">
        <v>2060</v>
      </c>
      <c r="AA1097" s="115">
        <v>2940</v>
      </c>
      <c r="AB1097" s="115">
        <v>0</v>
      </c>
      <c r="AC1097" s="114" t="s">
        <v>207</v>
      </c>
    </row>
    <row r="1098" spans="1:29" x14ac:dyDescent="0.25">
      <c r="A1098" s="242" t="s">
        <v>3901</v>
      </c>
      <c r="B1098" s="242" t="s">
        <v>3895</v>
      </c>
      <c r="C1098" s="242" t="s">
        <v>258</v>
      </c>
      <c r="D1098" s="242" t="s">
        <v>1254</v>
      </c>
      <c r="E1098" s="243">
        <v>42736</v>
      </c>
      <c r="F1098" s="243">
        <v>43100</v>
      </c>
      <c r="G1098" s="242">
        <v>2017</v>
      </c>
      <c r="H1098" s="116">
        <v>269823</v>
      </c>
      <c r="I1098" s="117" t="s">
        <v>207</v>
      </c>
      <c r="J1098" s="244">
        <v>43354</v>
      </c>
      <c r="K1098" s="245" t="s">
        <v>215</v>
      </c>
      <c r="L1098" s="246">
        <v>43704</v>
      </c>
      <c r="M1098" s="244">
        <v>43100</v>
      </c>
      <c r="N1098" s="242" t="s">
        <v>3894</v>
      </c>
      <c r="O1098" s="242" t="s">
        <v>1565</v>
      </c>
      <c r="P1098" s="242" t="s">
        <v>267</v>
      </c>
      <c r="Q1098" s="242" t="s">
        <v>461</v>
      </c>
      <c r="R1098" s="242" t="s">
        <v>247</v>
      </c>
      <c r="S1098" s="119" t="s">
        <v>209</v>
      </c>
      <c r="T1098" s="118" t="s">
        <v>3893</v>
      </c>
      <c r="U1098" s="117" t="s">
        <v>207</v>
      </c>
      <c r="V1098" s="115">
        <v>0</v>
      </c>
      <c r="W1098" s="115">
        <v>0</v>
      </c>
      <c r="X1098" s="115">
        <v>0</v>
      </c>
      <c r="Y1098" s="116">
        <v>187218</v>
      </c>
      <c r="Z1098" s="115">
        <v>6884</v>
      </c>
      <c r="AA1098" s="115">
        <v>0</v>
      </c>
      <c r="AB1098" s="115">
        <v>75000</v>
      </c>
      <c r="AC1098" s="114" t="s">
        <v>207</v>
      </c>
    </row>
    <row r="1099" spans="1:29" x14ac:dyDescent="0.25">
      <c r="A1099" s="242" t="s">
        <v>3635</v>
      </c>
      <c r="B1099" s="242" t="s">
        <v>3634</v>
      </c>
      <c r="C1099" s="242" t="s">
        <v>217</v>
      </c>
      <c r="D1099" s="242" t="s">
        <v>1254</v>
      </c>
      <c r="E1099" s="243">
        <v>42552</v>
      </c>
      <c r="F1099" s="243">
        <v>42916</v>
      </c>
      <c r="G1099" s="242">
        <v>2017</v>
      </c>
      <c r="H1099" s="116">
        <v>3983</v>
      </c>
      <c r="I1099" s="117" t="s">
        <v>207</v>
      </c>
      <c r="J1099" s="244">
        <v>43354</v>
      </c>
      <c r="K1099" s="245" t="s">
        <v>221</v>
      </c>
      <c r="L1099" s="246" t="s">
        <v>207</v>
      </c>
      <c r="M1099" s="244">
        <v>42916</v>
      </c>
      <c r="N1099" s="242" t="s">
        <v>3633</v>
      </c>
      <c r="O1099" s="242" t="s">
        <v>281</v>
      </c>
      <c r="P1099" s="242" t="s">
        <v>220</v>
      </c>
      <c r="Q1099" s="242" t="s">
        <v>279</v>
      </c>
      <c r="R1099" s="242" t="s">
        <v>247</v>
      </c>
      <c r="S1099" s="119" t="s">
        <v>209</v>
      </c>
      <c r="T1099" s="118" t="s">
        <v>3632</v>
      </c>
      <c r="U1099" s="117" t="s">
        <v>207</v>
      </c>
      <c r="V1099" s="115">
        <v>0</v>
      </c>
      <c r="W1099" s="115">
        <v>0</v>
      </c>
      <c r="X1099" s="115">
        <v>0</v>
      </c>
      <c r="Y1099" s="116">
        <v>3983</v>
      </c>
      <c r="Z1099" s="115">
        <v>0</v>
      </c>
      <c r="AA1099" s="115">
        <v>0</v>
      </c>
      <c r="AB1099" s="115">
        <v>0</v>
      </c>
      <c r="AC1099" s="114" t="s">
        <v>207</v>
      </c>
    </row>
    <row r="1100" spans="1:29" x14ac:dyDescent="0.25">
      <c r="A1100" s="242" t="s">
        <v>3535</v>
      </c>
      <c r="B1100" s="242" t="s">
        <v>3532</v>
      </c>
      <c r="C1100" s="242" t="s">
        <v>217</v>
      </c>
      <c r="D1100" s="242" t="s">
        <v>1254</v>
      </c>
      <c r="E1100" s="243">
        <v>42583</v>
      </c>
      <c r="F1100" s="243">
        <v>42947</v>
      </c>
      <c r="G1100" s="242">
        <v>2017</v>
      </c>
      <c r="H1100" s="116">
        <v>11914</v>
      </c>
      <c r="I1100" s="117" t="s">
        <v>207</v>
      </c>
      <c r="J1100" s="244">
        <v>43354</v>
      </c>
      <c r="K1100" s="245" t="s">
        <v>215</v>
      </c>
      <c r="L1100" s="244">
        <v>43991</v>
      </c>
      <c r="M1100" s="244">
        <v>42947</v>
      </c>
      <c r="N1100" s="242" t="s">
        <v>338</v>
      </c>
      <c r="O1100" s="242" t="s">
        <v>337</v>
      </c>
      <c r="P1100" s="242" t="s">
        <v>267</v>
      </c>
      <c r="Q1100" s="242" t="s">
        <v>332</v>
      </c>
      <c r="R1100" s="242" t="s">
        <v>247</v>
      </c>
      <c r="S1100" s="119" t="s">
        <v>209</v>
      </c>
      <c r="T1100" s="118" t="s">
        <v>3531</v>
      </c>
      <c r="U1100" s="117" t="s">
        <v>207</v>
      </c>
      <c r="V1100" s="115">
        <v>0</v>
      </c>
      <c r="W1100" s="115">
        <v>0</v>
      </c>
      <c r="X1100" s="115">
        <v>0</v>
      </c>
      <c r="Y1100" s="115">
        <v>0</v>
      </c>
      <c r="Z1100" s="115">
        <v>11914</v>
      </c>
      <c r="AA1100" s="115">
        <v>0</v>
      </c>
      <c r="AB1100" s="115">
        <v>0</v>
      </c>
      <c r="AC1100" s="114" t="s">
        <v>207</v>
      </c>
    </row>
    <row r="1101" spans="1:29" x14ac:dyDescent="0.25">
      <c r="A1101" s="242" t="s">
        <v>3528</v>
      </c>
      <c r="B1101" s="242" t="s">
        <v>3524</v>
      </c>
      <c r="C1101" s="242" t="s">
        <v>217</v>
      </c>
      <c r="D1101" s="242" t="s">
        <v>1254</v>
      </c>
      <c r="E1101" s="243">
        <v>42583</v>
      </c>
      <c r="F1101" s="243">
        <v>42947</v>
      </c>
      <c r="G1101" s="242">
        <v>2017</v>
      </c>
      <c r="H1101" s="116">
        <v>7128</v>
      </c>
      <c r="I1101" s="117" t="s">
        <v>207</v>
      </c>
      <c r="J1101" s="244">
        <v>43354</v>
      </c>
      <c r="K1101" s="245" t="s">
        <v>215</v>
      </c>
      <c r="L1101" s="244">
        <v>43991</v>
      </c>
      <c r="M1101" s="244">
        <v>42947</v>
      </c>
      <c r="N1101" s="242" t="s">
        <v>342</v>
      </c>
      <c r="O1101" s="242" t="s">
        <v>337</v>
      </c>
      <c r="P1101" s="242" t="s">
        <v>267</v>
      </c>
      <c r="Q1101" s="242" t="s">
        <v>332</v>
      </c>
      <c r="R1101" s="242" t="s">
        <v>247</v>
      </c>
      <c r="S1101" s="119" t="s">
        <v>209</v>
      </c>
      <c r="T1101" s="118" t="s">
        <v>3523</v>
      </c>
      <c r="U1101" s="117" t="s">
        <v>207</v>
      </c>
      <c r="V1101" s="115">
        <v>0</v>
      </c>
      <c r="W1101" s="115">
        <v>0</v>
      </c>
      <c r="X1101" s="115">
        <v>0</v>
      </c>
      <c r="Y1101" s="115">
        <v>0</v>
      </c>
      <c r="Z1101" s="115">
        <v>7128</v>
      </c>
      <c r="AA1101" s="115">
        <v>0</v>
      </c>
      <c r="AB1101" s="115">
        <v>0</v>
      </c>
      <c r="AC1101" s="114" t="s">
        <v>207</v>
      </c>
    </row>
    <row r="1102" spans="1:29" x14ac:dyDescent="0.25">
      <c r="A1102" s="242" t="s">
        <v>3404</v>
      </c>
      <c r="B1102" s="242" t="s">
        <v>3397</v>
      </c>
      <c r="C1102" s="242" t="s">
        <v>258</v>
      </c>
      <c r="D1102" s="242" t="s">
        <v>1254</v>
      </c>
      <c r="E1102" s="243">
        <v>42736</v>
      </c>
      <c r="F1102" s="243">
        <v>43100</v>
      </c>
      <c r="G1102" s="242">
        <v>2017</v>
      </c>
      <c r="H1102" s="116">
        <v>320214</v>
      </c>
      <c r="I1102" s="117" t="s">
        <v>207</v>
      </c>
      <c r="J1102" s="244">
        <v>43354</v>
      </c>
      <c r="K1102" s="245" t="s">
        <v>215</v>
      </c>
      <c r="L1102" s="244">
        <v>43781</v>
      </c>
      <c r="M1102" s="244">
        <v>43100</v>
      </c>
      <c r="N1102" s="242" t="s">
        <v>3400</v>
      </c>
      <c r="O1102" s="242" t="s">
        <v>434</v>
      </c>
      <c r="P1102" s="242" t="s">
        <v>1343</v>
      </c>
      <c r="Q1102" s="242" t="s">
        <v>254</v>
      </c>
      <c r="R1102" s="242" t="s">
        <v>247</v>
      </c>
      <c r="S1102" s="119" t="s">
        <v>209</v>
      </c>
      <c r="T1102" s="118" t="s">
        <v>3394</v>
      </c>
      <c r="U1102" s="117" t="s">
        <v>207</v>
      </c>
      <c r="V1102" s="115">
        <v>0</v>
      </c>
      <c r="W1102" s="115">
        <v>0</v>
      </c>
      <c r="X1102" s="115">
        <v>0</v>
      </c>
      <c r="Y1102" s="115">
        <v>0</v>
      </c>
      <c r="Z1102" s="115">
        <v>141596</v>
      </c>
      <c r="AA1102" s="115">
        <v>736</v>
      </c>
      <c r="AB1102" s="115">
        <v>173214</v>
      </c>
      <c r="AC1102" s="114" t="s">
        <v>207</v>
      </c>
    </row>
    <row r="1103" spans="1:29" x14ac:dyDescent="0.25">
      <c r="A1103" s="242" t="s">
        <v>3372</v>
      </c>
      <c r="B1103" s="242" t="s">
        <v>3371</v>
      </c>
      <c r="C1103" s="242" t="s">
        <v>229</v>
      </c>
      <c r="D1103" s="242" t="s">
        <v>1254</v>
      </c>
      <c r="E1103" s="243">
        <v>42005</v>
      </c>
      <c r="F1103" s="243">
        <v>42735</v>
      </c>
      <c r="G1103" s="242">
        <v>2016</v>
      </c>
      <c r="H1103" s="116">
        <v>28408</v>
      </c>
      <c r="I1103" s="116">
        <v>5455</v>
      </c>
      <c r="J1103" s="244">
        <v>43354</v>
      </c>
      <c r="K1103" s="245" t="s">
        <v>221</v>
      </c>
      <c r="L1103" s="246" t="s">
        <v>207</v>
      </c>
      <c r="M1103" s="244">
        <v>42735</v>
      </c>
      <c r="N1103" s="242" t="s">
        <v>537</v>
      </c>
      <c r="O1103" s="242" t="s">
        <v>3370</v>
      </c>
      <c r="P1103" s="242" t="s">
        <v>1272</v>
      </c>
      <c r="Q1103" s="242" t="s">
        <v>536</v>
      </c>
      <c r="R1103" s="242" t="s">
        <v>247</v>
      </c>
      <c r="S1103" s="119" t="s">
        <v>209</v>
      </c>
      <c r="T1103" s="118" t="s">
        <v>3369</v>
      </c>
      <c r="U1103" s="115">
        <v>0</v>
      </c>
      <c r="V1103" s="115">
        <v>0</v>
      </c>
      <c r="W1103" s="115">
        <v>0</v>
      </c>
      <c r="X1103" s="115">
        <v>0</v>
      </c>
      <c r="Y1103" s="115">
        <v>0</v>
      </c>
      <c r="Z1103" s="115">
        <v>22953</v>
      </c>
      <c r="AA1103" s="115">
        <v>0</v>
      </c>
      <c r="AB1103" s="115">
        <v>0</v>
      </c>
      <c r="AC1103" s="114" t="s">
        <v>207</v>
      </c>
    </row>
    <row r="1104" spans="1:29" x14ac:dyDescent="0.25">
      <c r="A1104" s="242" t="s">
        <v>2639</v>
      </c>
      <c r="B1104" s="242" t="s">
        <v>2638</v>
      </c>
      <c r="C1104" s="242" t="s">
        <v>503</v>
      </c>
      <c r="D1104" s="242" t="s">
        <v>1254</v>
      </c>
      <c r="E1104" s="243">
        <v>43052</v>
      </c>
      <c r="F1104" s="243">
        <v>43054</v>
      </c>
      <c r="G1104" s="242">
        <v>2017</v>
      </c>
      <c r="H1104" s="116">
        <v>44681</v>
      </c>
      <c r="I1104" s="117" t="s">
        <v>207</v>
      </c>
      <c r="J1104" s="244">
        <v>43354</v>
      </c>
      <c r="K1104" s="245" t="s">
        <v>215</v>
      </c>
      <c r="L1104" s="246">
        <v>43564</v>
      </c>
      <c r="M1104" s="244">
        <v>43054</v>
      </c>
      <c r="N1104" s="242" t="s">
        <v>2637</v>
      </c>
      <c r="O1104" s="242" t="s">
        <v>281</v>
      </c>
      <c r="P1104" s="242" t="s">
        <v>212</v>
      </c>
      <c r="Q1104" s="242" t="s">
        <v>500</v>
      </c>
      <c r="R1104" s="242" t="s">
        <v>247</v>
      </c>
      <c r="S1104" s="119" t="s">
        <v>209</v>
      </c>
      <c r="T1104" s="118" t="s">
        <v>2636</v>
      </c>
      <c r="U1104" s="117" t="s">
        <v>207</v>
      </c>
      <c r="V1104" s="115">
        <v>0</v>
      </c>
      <c r="W1104" s="115">
        <v>0</v>
      </c>
      <c r="X1104" s="115">
        <v>0</v>
      </c>
      <c r="Y1104" s="116">
        <v>42054</v>
      </c>
      <c r="Z1104" s="115">
        <v>2627</v>
      </c>
      <c r="AA1104" s="115">
        <v>0</v>
      </c>
      <c r="AB1104" s="115">
        <v>0</v>
      </c>
      <c r="AC1104" s="114" t="s">
        <v>207</v>
      </c>
    </row>
    <row r="1105" spans="1:29" x14ac:dyDescent="0.25">
      <c r="A1105" s="242" t="s">
        <v>2631</v>
      </c>
      <c r="B1105" s="242" t="s">
        <v>2630</v>
      </c>
      <c r="C1105" s="242" t="s">
        <v>503</v>
      </c>
      <c r="D1105" s="242" t="s">
        <v>1254</v>
      </c>
      <c r="E1105" s="243">
        <v>43125</v>
      </c>
      <c r="F1105" s="243">
        <v>43126</v>
      </c>
      <c r="G1105" s="242">
        <v>2018</v>
      </c>
      <c r="H1105" s="116">
        <v>71572</v>
      </c>
      <c r="I1105" s="117" t="s">
        <v>207</v>
      </c>
      <c r="J1105" s="244">
        <v>43354</v>
      </c>
      <c r="K1105" s="245" t="s">
        <v>215</v>
      </c>
      <c r="L1105" s="246">
        <v>43564</v>
      </c>
      <c r="M1105" s="244">
        <v>43126</v>
      </c>
      <c r="N1105" s="242" t="s">
        <v>2629</v>
      </c>
      <c r="O1105" s="242" t="s">
        <v>281</v>
      </c>
      <c r="P1105" s="242" t="s">
        <v>1524</v>
      </c>
      <c r="Q1105" s="242" t="s">
        <v>500</v>
      </c>
      <c r="R1105" s="242" t="s">
        <v>210</v>
      </c>
      <c r="S1105" s="119" t="s">
        <v>209</v>
      </c>
      <c r="T1105" s="118" t="s">
        <v>2628</v>
      </c>
      <c r="U1105" s="117" t="s">
        <v>207</v>
      </c>
      <c r="V1105" s="115">
        <v>0</v>
      </c>
      <c r="W1105" s="115">
        <v>0</v>
      </c>
      <c r="X1105" s="115">
        <v>0</v>
      </c>
      <c r="Y1105" s="116">
        <v>70454</v>
      </c>
      <c r="Z1105" s="115">
        <v>0</v>
      </c>
      <c r="AA1105" s="115">
        <v>0</v>
      </c>
      <c r="AB1105" s="115">
        <v>0</v>
      </c>
      <c r="AC1105" s="114" t="s">
        <v>207</v>
      </c>
    </row>
    <row r="1106" spans="1:29" x14ac:dyDescent="0.25">
      <c r="A1106" s="242" t="s">
        <v>4430</v>
      </c>
      <c r="B1106" s="242" t="s">
        <v>4426</v>
      </c>
      <c r="C1106" s="242" t="s">
        <v>217</v>
      </c>
      <c r="D1106" s="242" t="s">
        <v>1254</v>
      </c>
      <c r="E1106" s="243">
        <v>42673</v>
      </c>
      <c r="F1106" s="243">
        <v>43037</v>
      </c>
      <c r="G1106" s="242">
        <v>2017</v>
      </c>
      <c r="H1106" s="116">
        <v>24835</v>
      </c>
      <c r="I1106" s="117" t="s">
        <v>207</v>
      </c>
      <c r="J1106" s="244">
        <v>43333</v>
      </c>
      <c r="K1106" s="245" t="s">
        <v>215</v>
      </c>
      <c r="L1106" s="244">
        <v>44148</v>
      </c>
      <c r="M1106" s="244">
        <v>43037</v>
      </c>
      <c r="N1106" s="242" t="s">
        <v>4425</v>
      </c>
      <c r="O1106" s="242" t="s">
        <v>4424</v>
      </c>
      <c r="P1106" s="242" t="s">
        <v>267</v>
      </c>
      <c r="Q1106" s="242" t="s">
        <v>452</v>
      </c>
      <c r="R1106" s="242" t="s">
        <v>247</v>
      </c>
      <c r="S1106" s="119" t="s">
        <v>209</v>
      </c>
      <c r="T1106" s="118" t="s">
        <v>4423</v>
      </c>
      <c r="U1106" s="117" t="s">
        <v>207</v>
      </c>
      <c r="V1106" s="115">
        <v>0</v>
      </c>
      <c r="W1106" s="115">
        <v>0</v>
      </c>
      <c r="X1106" s="115">
        <v>0</v>
      </c>
      <c r="Y1106" s="115">
        <v>0</v>
      </c>
      <c r="Z1106" s="115">
        <v>0</v>
      </c>
      <c r="AA1106" s="115">
        <v>0</v>
      </c>
      <c r="AB1106" s="115">
        <v>24835</v>
      </c>
      <c r="AC1106" s="114" t="s">
        <v>207</v>
      </c>
    </row>
    <row r="1107" spans="1:29" x14ac:dyDescent="0.25">
      <c r="A1107" s="242" t="s">
        <v>3927</v>
      </c>
      <c r="B1107" s="242" t="s">
        <v>3921</v>
      </c>
      <c r="C1107" s="242" t="s">
        <v>229</v>
      </c>
      <c r="D1107" s="242" t="s">
        <v>1254</v>
      </c>
      <c r="E1107" s="243">
        <v>42644</v>
      </c>
      <c r="F1107" s="243">
        <v>43008</v>
      </c>
      <c r="G1107" s="242">
        <v>2017</v>
      </c>
      <c r="H1107" s="116">
        <v>74335</v>
      </c>
      <c r="I1107" s="116">
        <v>14299</v>
      </c>
      <c r="J1107" s="244">
        <v>43333</v>
      </c>
      <c r="K1107" s="245" t="s">
        <v>221</v>
      </c>
      <c r="L1107" s="246" t="s">
        <v>207</v>
      </c>
      <c r="M1107" s="244">
        <v>43008</v>
      </c>
      <c r="N1107" s="242" t="s">
        <v>3920</v>
      </c>
      <c r="O1107" s="242" t="s">
        <v>3919</v>
      </c>
      <c r="P1107" s="242" t="s">
        <v>1272</v>
      </c>
      <c r="Q1107" s="242" t="s">
        <v>211</v>
      </c>
      <c r="R1107" s="242" t="s">
        <v>210</v>
      </c>
      <c r="S1107" s="119" t="s">
        <v>209</v>
      </c>
      <c r="T1107" s="118" t="s">
        <v>3918</v>
      </c>
      <c r="U1107" s="115">
        <v>0</v>
      </c>
      <c r="V1107" s="115">
        <v>0</v>
      </c>
      <c r="W1107" s="115">
        <v>0</v>
      </c>
      <c r="X1107" s="115">
        <v>0</v>
      </c>
      <c r="Y1107" s="115">
        <v>0</v>
      </c>
      <c r="Z1107" s="115">
        <v>0</v>
      </c>
      <c r="AA1107" s="115">
        <v>0</v>
      </c>
      <c r="AB1107" s="115">
        <v>0</v>
      </c>
      <c r="AC1107" s="114" t="s">
        <v>207</v>
      </c>
    </row>
    <row r="1108" spans="1:29" x14ac:dyDescent="0.25">
      <c r="A1108" s="242" t="s">
        <v>3700</v>
      </c>
      <c r="B1108" s="242" t="s">
        <v>3692</v>
      </c>
      <c r="C1108" s="242" t="s">
        <v>229</v>
      </c>
      <c r="D1108" s="242" t="s">
        <v>1254</v>
      </c>
      <c r="E1108" s="243">
        <v>42522</v>
      </c>
      <c r="F1108" s="243">
        <v>42886</v>
      </c>
      <c r="G1108" s="242">
        <v>2017</v>
      </c>
      <c r="H1108" s="116">
        <v>84934</v>
      </c>
      <c r="I1108" s="116">
        <v>16338</v>
      </c>
      <c r="J1108" s="244">
        <v>43333</v>
      </c>
      <c r="K1108" s="245" t="s">
        <v>215</v>
      </c>
      <c r="L1108" s="244">
        <v>44460</v>
      </c>
      <c r="M1108" s="244">
        <v>42886</v>
      </c>
      <c r="N1108" s="242" t="s">
        <v>3691</v>
      </c>
      <c r="O1108" s="242" t="s">
        <v>869</v>
      </c>
      <c r="P1108" s="242" t="s">
        <v>226</v>
      </c>
      <c r="Q1108" s="242" t="s">
        <v>211</v>
      </c>
      <c r="R1108" s="242" t="s">
        <v>210</v>
      </c>
      <c r="S1108" s="119" t="s">
        <v>209</v>
      </c>
      <c r="T1108" s="118" t="s">
        <v>3690</v>
      </c>
      <c r="U1108" s="115">
        <v>0</v>
      </c>
      <c r="V1108" s="115">
        <v>0</v>
      </c>
      <c r="W1108" s="115">
        <v>0</v>
      </c>
      <c r="X1108" s="115">
        <v>0</v>
      </c>
      <c r="Y1108" s="116">
        <v>60000</v>
      </c>
      <c r="Z1108" s="115">
        <v>0</v>
      </c>
      <c r="AA1108" s="115">
        <v>0</v>
      </c>
      <c r="AB1108" s="115">
        <v>0</v>
      </c>
      <c r="AC1108" s="114" t="s">
        <v>207</v>
      </c>
    </row>
    <row r="1109" spans="1:29" x14ac:dyDescent="0.25">
      <c r="A1109" s="242" t="s">
        <v>3642</v>
      </c>
      <c r="B1109" s="242" t="s">
        <v>3639</v>
      </c>
      <c r="C1109" s="242" t="s">
        <v>217</v>
      </c>
      <c r="D1109" s="242" t="s">
        <v>1254</v>
      </c>
      <c r="E1109" s="243">
        <v>42583</v>
      </c>
      <c r="F1109" s="243">
        <v>42947</v>
      </c>
      <c r="G1109" s="242">
        <v>2017</v>
      </c>
      <c r="H1109" s="116">
        <v>4057</v>
      </c>
      <c r="I1109" s="117" t="s">
        <v>207</v>
      </c>
      <c r="J1109" s="244">
        <v>43333</v>
      </c>
      <c r="K1109" s="245" t="s">
        <v>215</v>
      </c>
      <c r="L1109" s="244">
        <v>44158</v>
      </c>
      <c r="M1109" s="244">
        <v>42947</v>
      </c>
      <c r="N1109" s="242" t="s">
        <v>641</v>
      </c>
      <c r="O1109" s="242" t="s">
        <v>641</v>
      </c>
      <c r="P1109" s="242" t="s">
        <v>267</v>
      </c>
      <c r="Q1109" s="242" t="s">
        <v>332</v>
      </c>
      <c r="R1109" s="242" t="s">
        <v>247</v>
      </c>
      <c r="S1109" s="119" t="s">
        <v>209</v>
      </c>
      <c r="T1109" s="118" t="s">
        <v>3638</v>
      </c>
      <c r="U1109" s="117" t="s">
        <v>207</v>
      </c>
      <c r="V1109" s="115">
        <v>0</v>
      </c>
      <c r="W1109" s="115">
        <v>0</v>
      </c>
      <c r="X1109" s="115">
        <v>0</v>
      </c>
      <c r="Y1109" s="116">
        <v>4057</v>
      </c>
      <c r="Z1109" s="115">
        <v>0</v>
      </c>
      <c r="AA1109" s="115">
        <v>0</v>
      </c>
      <c r="AB1109" s="115">
        <v>0</v>
      </c>
      <c r="AC1109" s="114" t="s">
        <v>207</v>
      </c>
    </row>
    <row r="1110" spans="1:29" x14ac:dyDescent="0.25">
      <c r="A1110" s="242" t="s">
        <v>3614</v>
      </c>
      <c r="B1110" s="242" t="s">
        <v>3606</v>
      </c>
      <c r="C1110" s="242" t="s">
        <v>229</v>
      </c>
      <c r="D1110" s="242" t="s">
        <v>1254</v>
      </c>
      <c r="E1110" s="243">
        <v>42005</v>
      </c>
      <c r="F1110" s="243">
        <v>42735</v>
      </c>
      <c r="G1110" s="242">
        <v>2016</v>
      </c>
      <c r="H1110" s="116">
        <v>76414</v>
      </c>
      <c r="I1110" s="116">
        <v>14700</v>
      </c>
      <c r="J1110" s="244">
        <v>43333</v>
      </c>
      <c r="K1110" s="245" t="s">
        <v>221</v>
      </c>
      <c r="L1110" s="246" t="s">
        <v>207</v>
      </c>
      <c r="M1110" s="244">
        <v>42735</v>
      </c>
      <c r="N1110" s="242" t="s">
        <v>418</v>
      </c>
      <c r="O1110" s="242" t="s">
        <v>417</v>
      </c>
      <c r="P1110" s="242" t="s">
        <v>212</v>
      </c>
      <c r="Q1110" s="242" t="s">
        <v>416</v>
      </c>
      <c r="R1110" s="242" t="s">
        <v>247</v>
      </c>
      <c r="S1110" s="119" t="s">
        <v>209</v>
      </c>
      <c r="T1110" s="118" t="s">
        <v>3605</v>
      </c>
      <c r="U1110" s="115">
        <v>0</v>
      </c>
      <c r="V1110" s="115">
        <v>0</v>
      </c>
      <c r="W1110" s="115">
        <v>0</v>
      </c>
      <c r="X1110" s="115">
        <v>0</v>
      </c>
      <c r="Y1110" s="116">
        <v>5283</v>
      </c>
      <c r="Z1110" s="115">
        <v>56431</v>
      </c>
      <c r="AA1110" s="115">
        <v>0</v>
      </c>
      <c r="AB1110" s="115">
        <v>0</v>
      </c>
      <c r="AC1110" s="114" t="s">
        <v>207</v>
      </c>
    </row>
    <row r="1111" spans="1:29" x14ac:dyDescent="0.25">
      <c r="A1111" s="242" t="s">
        <v>3603</v>
      </c>
      <c r="B1111" s="242" t="s">
        <v>3596</v>
      </c>
      <c r="C1111" s="242" t="s">
        <v>229</v>
      </c>
      <c r="D1111" s="242" t="s">
        <v>1254</v>
      </c>
      <c r="E1111" s="243">
        <v>42482</v>
      </c>
      <c r="F1111" s="243">
        <v>42689</v>
      </c>
      <c r="G1111" s="242">
        <v>2016</v>
      </c>
      <c r="H1111" s="116">
        <v>215440</v>
      </c>
      <c r="I1111" s="116">
        <v>38999</v>
      </c>
      <c r="J1111" s="244">
        <v>43319</v>
      </c>
      <c r="K1111" s="245" t="s">
        <v>215</v>
      </c>
      <c r="L1111" s="244">
        <v>44222</v>
      </c>
      <c r="M1111" s="244">
        <v>42689</v>
      </c>
      <c r="N1111" s="242" t="s">
        <v>3595</v>
      </c>
      <c r="O1111" s="242" t="s">
        <v>3594</v>
      </c>
      <c r="P1111" s="242" t="s">
        <v>255</v>
      </c>
      <c r="Q1111" s="242" t="s">
        <v>211</v>
      </c>
      <c r="R1111" s="242" t="s">
        <v>210</v>
      </c>
      <c r="S1111" s="119" t="s">
        <v>209</v>
      </c>
      <c r="T1111" s="118" t="s">
        <v>3593</v>
      </c>
      <c r="U1111" s="115">
        <v>0</v>
      </c>
      <c r="V1111" s="115">
        <v>0</v>
      </c>
      <c r="W1111" s="115">
        <v>0</v>
      </c>
      <c r="X1111" s="115">
        <v>0</v>
      </c>
      <c r="Y1111" s="115">
        <v>0</v>
      </c>
      <c r="Z1111" s="115">
        <v>0</v>
      </c>
      <c r="AA1111" s="115">
        <v>89083</v>
      </c>
      <c r="AB1111" s="115">
        <v>70032</v>
      </c>
      <c r="AC1111" s="114" t="s">
        <v>207</v>
      </c>
    </row>
    <row r="1112" spans="1:29" x14ac:dyDescent="0.25">
      <c r="A1112" s="242" t="s">
        <v>3215</v>
      </c>
      <c r="B1112" s="242" t="s">
        <v>3208</v>
      </c>
      <c r="C1112" s="242" t="s">
        <v>229</v>
      </c>
      <c r="D1112" s="242" t="s">
        <v>1254</v>
      </c>
      <c r="E1112" s="243">
        <v>42715</v>
      </c>
      <c r="F1112" s="243">
        <v>43079</v>
      </c>
      <c r="G1112" s="242">
        <v>2017</v>
      </c>
      <c r="H1112" s="116">
        <v>337870</v>
      </c>
      <c r="I1112" s="116">
        <v>35610</v>
      </c>
      <c r="J1112" s="244">
        <v>43319</v>
      </c>
      <c r="K1112" s="245" t="s">
        <v>215</v>
      </c>
      <c r="L1112" s="246">
        <v>43732</v>
      </c>
      <c r="M1112" s="244">
        <v>43079</v>
      </c>
      <c r="N1112" s="242" t="s">
        <v>3207</v>
      </c>
      <c r="O1112" s="242" t="s">
        <v>3206</v>
      </c>
      <c r="P1112" s="242" t="s">
        <v>226</v>
      </c>
      <c r="Q1112" s="242" t="s">
        <v>536</v>
      </c>
      <c r="R1112" s="242" t="s">
        <v>247</v>
      </c>
      <c r="S1112" s="119" t="s">
        <v>209</v>
      </c>
      <c r="T1112" s="118" t="s">
        <v>3205</v>
      </c>
      <c r="U1112" s="115">
        <v>0</v>
      </c>
      <c r="V1112" s="115">
        <v>0</v>
      </c>
      <c r="W1112" s="115">
        <v>0</v>
      </c>
      <c r="X1112" s="115">
        <v>0</v>
      </c>
      <c r="Y1112" s="115">
        <v>0</v>
      </c>
      <c r="Z1112" s="115">
        <v>54360</v>
      </c>
      <c r="AA1112" s="115">
        <v>8790</v>
      </c>
      <c r="AB1112" s="115">
        <v>117621</v>
      </c>
      <c r="AC1112" s="114" t="s">
        <v>207</v>
      </c>
    </row>
    <row r="1113" spans="1:29" x14ac:dyDescent="0.25">
      <c r="A1113" s="242" t="s">
        <v>3152</v>
      </c>
      <c r="B1113" s="242" t="s">
        <v>3145</v>
      </c>
      <c r="C1113" s="242" t="s">
        <v>229</v>
      </c>
      <c r="D1113" s="242" t="s">
        <v>1254</v>
      </c>
      <c r="E1113" s="243">
        <v>41978</v>
      </c>
      <c r="F1113" s="243">
        <v>42274</v>
      </c>
      <c r="G1113" s="242">
        <v>2015</v>
      </c>
      <c r="H1113" s="116">
        <v>2154371</v>
      </c>
      <c r="I1113" s="116">
        <v>341159</v>
      </c>
      <c r="J1113" s="244">
        <v>43319</v>
      </c>
      <c r="K1113" s="245" t="s">
        <v>215</v>
      </c>
      <c r="L1113" s="246">
        <v>43844</v>
      </c>
      <c r="M1113" s="244">
        <v>42274</v>
      </c>
      <c r="N1113" s="242" t="s">
        <v>3151</v>
      </c>
      <c r="O1113" s="242" t="s">
        <v>3143</v>
      </c>
      <c r="P1113" s="242" t="s">
        <v>255</v>
      </c>
      <c r="Q1113" s="242" t="s">
        <v>1893</v>
      </c>
      <c r="R1113" s="242" t="s">
        <v>247</v>
      </c>
      <c r="S1113" s="119" t="s">
        <v>209</v>
      </c>
      <c r="T1113" s="118" t="s">
        <v>3142</v>
      </c>
      <c r="U1113" s="115">
        <v>0</v>
      </c>
      <c r="V1113" s="115">
        <v>0</v>
      </c>
      <c r="W1113" s="115">
        <v>0</v>
      </c>
      <c r="X1113" s="115">
        <v>0</v>
      </c>
      <c r="Y1113" s="115">
        <v>0</v>
      </c>
      <c r="Z1113" s="115">
        <v>304171</v>
      </c>
      <c r="AA1113" s="115">
        <v>0</v>
      </c>
      <c r="AB1113" s="115">
        <v>1130886</v>
      </c>
      <c r="AC1113" s="114" t="s">
        <v>207</v>
      </c>
    </row>
    <row r="1114" spans="1:29" x14ac:dyDescent="0.25">
      <c r="A1114" s="242" t="s">
        <v>2239</v>
      </c>
      <c r="B1114" s="242" t="s">
        <v>2238</v>
      </c>
      <c r="C1114" s="242" t="s">
        <v>503</v>
      </c>
      <c r="D1114" s="242" t="s">
        <v>1254</v>
      </c>
      <c r="E1114" s="243">
        <v>43154</v>
      </c>
      <c r="F1114" s="243">
        <v>43222</v>
      </c>
      <c r="G1114" s="242">
        <v>2018</v>
      </c>
      <c r="H1114" s="116">
        <v>110290</v>
      </c>
      <c r="I1114" s="117" t="s">
        <v>207</v>
      </c>
      <c r="J1114" s="244">
        <v>43319</v>
      </c>
      <c r="K1114" s="245" t="s">
        <v>215</v>
      </c>
      <c r="L1114" s="247">
        <v>43781</v>
      </c>
      <c r="M1114" s="244">
        <v>43222</v>
      </c>
      <c r="N1114" s="242" t="s">
        <v>2237</v>
      </c>
      <c r="O1114" s="242" t="s">
        <v>613</v>
      </c>
      <c r="P1114" s="242" t="s">
        <v>1343</v>
      </c>
      <c r="Q1114" s="242" t="s">
        <v>500</v>
      </c>
      <c r="R1114" s="242" t="s">
        <v>210</v>
      </c>
      <c r="S1114" s="119" t="s">
        <v>209</v>
      </c>
      <c r="T1114" s="118" t="s">
        <v>2236</v>
      </c>
      <c r="U1114" s="117" t="s">
        <v>207</v>
      </c>
      <c r="V1114" s="115">
        <v>0</v>
      </c>
      <c r="W1114" s="115">
        <v>0</v>
      </c>
      <c r="X1114" s="115">
        <v>0</v>
      </c>
      <c r="Y1114" s="116">
        <v>95290</v>
      </c>
      <c r="Z1114" s="115">
        <v>13896</v>
      </c>
      <c r="AA1114" s="115">
        <v>0</v>
      </c>
      <c r="AB1114" s="115">
        <v>0</v>
      </c>
      <c r="AC1114" s="114" t="s">
        <v>207</v>
      </c>
    </row>
    <row r="1115" spans="1:29" x14ac:dyDescent="0.25">
      <c r="A1115" s="242" t="s">
        <v>3715</v>
      </c>
      <c r="B1115" s="242" t="s">
        <v>3710</v>
      </c>
      <c r="C1115" s="242" t="s">
        <v>217</v>
      </c>
      <c r="D1115" s="242" t="s">
        <v>1254</v>
      </c>
      <c r="E1115" s="243">
        <v>42705</v>
      </c>
      <c r="F1115" s="243">
        <v>43069</v>
      </c>
      <c r="G1115" s="242">
        <v>2017</v>
      </c>
      <c r="H1115" s="116">
        <v>7020</v>
      </c>
      <c r="I1115" s="117" t="s">
        <v>207</v>
      </c>
      <c r="J1115" s="244">
        <v>43305</v>
      </c>
      <c r="K1115" s="245" t="s">
        <v>215</v>
      </c>
      <c r="L1115" s="246">
        <v>43718</v>
      </c>
      <c r="M1115" s="244">
        <v>43069</v>
      </c>
      <c r="N1115" s="242" t="s">
        <v>473</v>
      </c>
      <c r="O1115" s="242" t="s">
        <v>473</v>
      </c>
      <c r="P1115" s="242" t="s">
        <v>1343</v>
      </c>
      <c r="Q1115" s="242" t="s">
        <v>279</v>
      </c>
      <c r="R1115" s="242" t="s">
        <v>247</v>
      </c>
      <c r="S1115" s="119" t="s">
        <v>209</v>
      </c>
      <c r="T1115" s="118" t="s">
        <v>3709</v>
      </c>
      <c r="U1115" s="117" t="s">
        <v>207</v>
      </c>
      <c r="V1115" s="115">
        <v>0</v>
      </c>
      <c r="W1115" s="115">
        <v>0</v>
      </c>
      <c r="X1115" s="115">
        <v>0</v>
      </c>
      <c r="Y1115" s="115">
        <v>0</v>
      </c>
      <c r="Z1115" s="115">
        <v>0</v>
      </c>
      <c r="AA1115" s="115">
        <v>0</v>
      </c>
      <c r="AB1115" s="115">
        <v>0</v>
      </c>
      <c r="AC1115" s="114" t="s">
        <v>207</v>
      </c>
    </row>
    <row r="1116" spans="1:29" x14ac:dyDescent="0.25">
      <c r="A1116" s="242" t="s">
        <v>3380</v>
      </c>
      <c r="B1116" s="242" t="s">
        <v>3375</v>
      </c>
      <c r="C1116" s="242" t="s">
        <v>217</v>
      </c>
      <c r="D1116" s="242" t="s">
        <v>1254</v>
      </c>
      <c r="E1116" s="243">
        <v>42701</v>
      </c>
      <c r="F1116" s="243">
        <v>43065</v>
      </c>
      <c r="G1116" s="242">
        <v>2017</v>
      </c>
      <c r="H1116" s="116">
        <v>13612</v>
      </c>
      <c r="I1116" s="117" t="s">
        <v>207</v>
      </c>
      <c r="J1116" s="244">
        <v>43305</v>
      </c>
      <c r="K1116" s="245" t="s">
        <v>215</v>
      </c>
      <c r="L1116" s="246">
        <v>43641</v>
      </c>
      <c r="M1116" s="244">
        <v>43065</v>
      </c>
      <c r="N1116" s="242" t="s">
        <v>468</v>
      </c>
      <c r="O1116" s="242" t="s">
        <v>3374</v>
      </c>
      <c r="P1116" s="242" t="s">
        <v>1343</v>
      </c>
      <c r="Q1116" s="242" t="s">
        <v>279</v>
      </c>
      <c r="R1116" s="242" t="s">
        <v>247</v>
      </c>
      <c r="S1116" s="119" t="s">
        <v>209</v>
      </c>
      <c r="T1116" s="118" t="s">
        <v>3373</v>
      </c>
      <c r="U1116" s="117" t="s">
        <v>207</v>
      </c>
      <c r="V1116" s="115">
        <v>0</v>
      </c>
      <c r="W1116" s="115">
        <v>0</v>
      </c>
      <c r="X1116" s="115">
        <v>0</v>
      </c>
      <c r="Y1116" s="115">
        <v>0</v>
      </c>
      <c r="Z1116" s="115">
        <v>0</v>
      </c>
      <c r="AA1116" s="115">
        <v>0</v>
      </c>
      <c r="AB1116" s="115">
        <v>13064</v>
      </c>
      <c r="AC1116" s="114" t="s">
        <v>207</v>
      </c>
    </row>
    <row r="1117" spans="1:29" x14ac:dyDescent="0.25">
      <c r="A1117" s="242" t="s">
        <v>3368</v>
      </c>
      <c r="B1117" s="242" t="s">
        <v>3364</v>
      </c>
      <c r="C1117" s="242" t="s">
        <v>217</v>
      </c>
      <c r="D1117" s="242" t="s">
        <v>1254</v>
      </c>
      <c r="E1117" s="243">
        <v>42475</v>
      </c>
      <c r="F1117" s="243">
        <v>42972</v>
      </c>
      <c r="G1117" s="242">
        <v>2017</v>
      </c>
      <c r="H1117" s="116">
        <v>74174</v>
      </c>
      <c r="I1117" s="117" t="s">
        <v>207</v>
      </c>
      <c r="J1117" s="244">
        <v>43305</v>
      </c>
      <c r="K1117" s="245" t="s">
        <v>215</v>
      </c>
      <c r="L1117" s="244">
        <v>44005</v>
      </c>
      <c r="M1117" s="244">
        <v>42972</v>
      </c>
      <c r="N1117" s="242" t="s">
        <v>3363</v>
      </c>
      <c r="O1117" s="242" t="s">
        <v>3362</v>
      </c>
      <c r="P1117" s="242" t="s">
        <v>212</v>
      </c>
      <c r="Q1117" s="242" t="s">
        <v>211</v>
      </c>
      <c r="R1117" s="242" t="s">
        <v>210</v>
      </c>
      <c r="S1117" s="119" t="s">
        <v>209</v>
      </c>
      <c r="T1117" s="118" t="s">
        <v>3298</v>
      </c>
      <c r="U1117" s="117" t="s">
        <v>207</v>
      </c>
      <c r="V1117" s="115">
        <v>0</v>
      </c>
      <c r="W1117" s="115">
        <v>0</v>
      </c>
      <c r="X1117" s="115">
        <v>0</v>
      </c>
      <c r="Y1117" s="116">
        <v>25189</v>
      </c>
      <c r="Z1117" s="115">
        <v>12000</v>
      </c>
      <c r="AA1117" s="115">
        <v>0</v>
      </c>
      <c r="AB1117" s="115">
        <v>0</v>
      </c>
      <c r="AC1117" s="114" t="s">
        <v>207</v>
      </c>
    </row>
    <row r="1118" spans="1:29" x14ac:dyDescent="0.25">
      <c r="A1118" s="242" t="s">
        <v>3687</v>
      </c>
      <c r="B1118" s="242" t="s">
        <v>3682</v>
      </c>
      <c r="C1118" s="242" t="s">
        <v>217</v>
      </c>
      <c r="D1118" s="242" t="s">
        <v>1254</v>
      </c>
      <c r="E1118" s="243">
        <v>42704</v>
      </c>
      <c r="F1118" s="243">
        <v>43068</v>
      </c>
      <c r="G1118" s="242">
        <v>2017</v>
      </c>
      <c r="H1118" s="116">
        <v>14212</v>
      </c>
      <c r="I1118" s="117" t="s">
        <v>207</v>
      </c>
      <c r="J1118" s="244">
        <v>43291</v>
      </c>
      <c r="K1118" s="245" t="s">
        <v>215</v>
      </c>
      <c r="L1118" s="246">
        <v>43690</v>
      </c>
      <c r="M1118" s="244">
        <v>43068</v>
      </c>
      <c r="N1118" s="242" t="s">
        <v>487</v>
      </c>
      <c r="O1118" s="242" t="s">
        <v>3681</v>
      </c>
      <c r="P1118" s="242" t="s">
        <v>1343</v>
      </c>
      <c r="Q1118" s="242" t="s">
        <v>279</v>
      </c>
      <c r="R1118" s="242" t="s">
        <v>247</v>
      </c>
      <c r="S1118" s="119" t="s">
        <v>209</v>
      </c>
      <c r="T1118" s="118" t="s">
        <v>3680</v>
      </c>
      <c r="U1118" s="117" t="s">
        <v>207</v>
      </c>
      <c r="V1118" s="115">
        <v>0</v>
      </c>
      <c r="W1118" s="115">
        <v>0</v>
      </c>
      <c r="X1118" s="115">
        <v>0</v>
      </c>
      <c r="Y1118" s="115">
        <v>0</v>
      </c>
      <c r="Z1118" s="115">
        <v>0</v>
      </c>
      <c r="AA1118" s="115">
        <v>0</v>
      </c>
      <c r="AB1118" s="115">
        <v>0</v>
      </c>
      <c r="AC1118" s="114" t="s">
        <v>207</v>
      </c>
    </row>
    <row r="1119" spans="1:29" x14ac:dyDescent="0.25">
      <c r="A1119" s="242" t="s">
        <v>2910</v>
      </c>
      <c r="B1119" s="242" t="s">
        <v>2901</v>
      </c>
      <c r="C1119" s="242" t="s">
        <v>217</v>
      </c>
      <c r="D1119" s="242" t="s">
        <v>1254</v>
      </c>
      <c r="E1119" s="243">
        <v>42705</v>
      </c>
      <c r="F1119" s="243">
        <v>43069</v>
      </c>
      <c r="G1119" s="242">
        <v>2017</v>
      </c>
      <c r="H1119" s="116">
        <v>14815</v>
      </c>
      <c r="I1119" s="117" t="s">
        <v>207</v>
      </c>
      <c r="J1119" s="244">
        <v>43291</v>
      </c>
      <c r="K1119" s="245" t="s">
        <v>215</v>
      </c>
      <c r="L1119" s="246">
        <v>43690</v>
      </c>
      <c r="M1119" s="244">
        <v>43069</v>
      </c>
      <c r="N1119" s="242" t="s">
        <v>2900</v>
      </c>
      <c r="O1119" s="242" t="s">
        <v>2904</v>
      </c>
      <c r="P1119" s="242" t="s">
        <v>1343</v>
      </c>
      <c r="Q1119" s="242" t="s">
        <v>1141</v>
      </c>
      <c r="R1119" s="242" t="s">
        <v>247</v>
      </c>
      <c r="S1119" s="119" t="s">
        <v>209</v>
      </c>
      <c r="T1119" s="118" t="s">
        <v>2898</v>
      </c>
      <c r="U1119" s="117" t="s">
        <v>207</v>
      </c>
      <c r="V1119" s="115">
        <v>0</v>
      </c>
      <c r="W1119" s="115">
        <v>0</v>
      </c>
      <c r="X1119" s="115">
        <v>0</v>
      </c>
      <c r="Y1119" s="115">
        <v>0</v>
      </c>
      <c r="Z1119" s="115">
        <v>0</v>
      </c>
      <c r="AA1119" s="115">
        <v>14276</v>
      </c>
      <c r="AB1119" s="115">
        <v>0</v>
      </c>
      <c r="AC1119" s="114" t="s">
        <v>207</v>
      </c>
    </row>
    <row r="1120" spans="1:29" x14ac:dyDescent="0.25">
      <c r="A1120" s="242" t="s">
        <v>2819</v>
      </c>
      <c r="B1120" s="242" t="s">
        <v>2812</v>
      </c>
      <c r="C1120" s="242" t="s">
        <v>217</v>
      </c>
      <c r="D1120" s="242" t="s">
        <v>1254</v>
      </c>
      <c r="E1120" s="243">
        <v>42583</v>
      </c>
      <c r="F1120" s="243">
        <v>42947</v>
      </c>
      <c r="G1120" s="242">
        <v>2017</v>
      </c>
      <c r="H1120" s="116">
        <v>6721</v>
      </c>
      <c r="I1120" s="117" t="s">
        <v>207</v>
      </c>
      <c r="J1120" s="244">
        <v>43291</v>
      </c>
      <c r="K1120" s="245" t="s">
        <v>215</v>
      </c>
      <c r="L1120" s="246">
        <v>43487</v>
      </c>
      <c r="M1120" s="244">
        <v>42947</v>
      </c>
      <c r="N1120" s="242" t="s">
        <v>2811</v>
      </c>
      <c r="O1120" s="242" t="s">
        <v>1464</v>
      </c>
      <c r="P1120" s="242" t="s">
        <v>939</v>
      </c>
      <c r="Q1120" s="242" t="s">
        <v>717</v>
      </c>
      <c r="R1120" s="242" t="s">
        <v>247</v>
      </c>
      <c r="S1120" s="119" t="s">
        <v>209</v>
      </c>
      <c r="T1120" s="118" t="s">
        <v>2810</v>
      </c>
      <c r="U1120" s="117" t="s">
        <v>207</v>
      </c>
      <c r="V1120" s="115">
        <v>0</v>
      </c>
      <c r="W1120" s="115">
        <v>0</v>
      </c>
      <c r="X1120" s="115">
        <v>0</v>
      </c>
      <c r="Y1120" s="116">
        <v>6721</v>
      </c>
      <c r="Z1120" s="115">
        <v>0</v>
      </c>
      <c r="AA1120" s="115">
        <v>0</v>
      </c>
      <c r="AB1120" s="115">
        <v>0</v>
      </c>
      <c r="AC1120" s="114" t="s">
        <v>207</v>
      </c>
    </row>
    <row r="1121" spans="1:29" x14ac:dyDescent="0.25">
      <c r="A1121" s="242" t="s">
        <v>2687</v>
      </c>
      <c r="B1121" s="242" t="s">
        <v>2683</v>
      </c>
      <c r="C1121" s="242" t="s">
        <v>217</v>
      </c>
      <c r="D1121" s="242" t="s">
        <v>1254</v>
      </c>
      <c r="E1121" s="243">
        <v>42491</v>
      </c>
      <c r="F1121" s="243">
        <v>43054</v>
      </c>
      <c r="G1121" s="242">
        <v>2017</v>
      </c>
      <c r="H1121" s="116">
        <v>16113</v>
      </c>
      <c r="I1121" s="117" t="s">
        <v>207</v>
      </c>
      <c r="J1121" s="244">
        <v>43291</v>
      </c>
      <c r="K1121" s="245" t="s">
        <v>215</v>
      </c>
      <c r="L1121" s="244">
        <v>43606</v>
      </c>
      <c r="M1121" s="244">
        <v>43054</v>
      </c>
      <c r="N1121" s="242" t="s">
        <v>2682</v>
      </c>
      <c r="O1121" s="242" t="s">
        <v>2681</v>
      </c>
      <c r="P1121" s="242" t="s">
        <v>1343</v>
      </c>
      <c r="Q1121" s="242" t="s">
        <v>279</v>
      </c>
      <c r="R1121" s="242" t="s">
        <v>247</v>
      </c>
      <c r="S1121" s="119" t="s">
        <v>209</v>
      </c>
      <c r="T1121" s="118" t="s">
        <v>2680</v>
      </c>
      <c r="U1121" s="117" t="s">
        <v>207</v>
      </c>
      <c r="V1121" s="115">
        <v>0</v>
      </c>
      <c r="W1121" s="115">
        <v>0</v>
      </c>
      <c r="X1121" s="115">
        <v>0</v>
      </c>
      <c r="Y1121" s="116">
        <v>16113</v>
      </c>
      <c r="Z1121" s="115">
        <v>0</v>
      </c>
      <c r="AA1121" s="115">
        <v>0</v>
      </c>
      <c r="AB1121" s="115">
        <v>0</v>
      </c>
      <c r="AC1121" s="114" t="s">
        <v>207</v>
      </c>
    </row>
    <row r="1122" spans="1:29" x14ac:dyDescent="0.25">
      <c r="A1122" s="242" t="s">
        <v>2543</v>
      </c>
      <c r="B1122" s="242" t="s">
        <v>2542</v>
      </c>
      <c r="C1122" s="242" t="s">
        <v>503</v>
      </c>
      <c r="D1122" s="242" t="s">
        <v>1254</v>
      </c>
      <c r="E1122" s="243">
        <v>42901</v>
      </c>
      <c r="F1122" s="243">
        <v>42909</v>
      </c>
      <c r="G1122" s="242">
        <v>2017</v>
      </c>
      <c r="H1122" s="116">
        <v>50793</v>
      </c>
      <c r="I1122" s="128" t="s">
        <v>207</v>
      </c>
      <c r="J1122" s="244">
        <v>43291</v>
      </c>
      <c r="K1122" s="245" t="s">
        <v>215</v>
      </c>
      <c r="L1122" s="246">
        <v>44250</v>
      </c>
      <c r="M1122" s="244">
        <v>42909</v>
      </c>
      <c r="N1122" s="242" t="s">
        <v>2541</v>
      </c>
      <c r="O1122" s="242" t="s">
        <v>507</v>
      </c>
      <c r="P1122" s="242" t="s">
        <v>212</v>
      </c>
      <c r="Q1122" s="242" t="s">
        <v>516</v>
      </c>
      <c r="R1122" s="242" t="s">
        <v>247</v>
      </c>
      <c r="S1122" s="119" t="s">
        <v>209</v>
      </c>
      <c r="T1122" s="118" t="s">
        <v>2540</v>
      </c>
      <c r="U1122" s="117" t="s">
        <v>207</v>
      </c>
      <c r="V1122" s="115">
        <v>0</v>
      </c>
      <c r="W1122" s="115">
        <v>0</v>
      </c>
      <c r="X1122" s="115">
        <v>0</v>
      </c>
      <c r="Y1122" s="116">
        <v>50793</v>
      </c>
      <c r="Z1122" s="115">
        <v>0</v>
      </c>
      <c r="AA1122" s="115">
        <v>0</v>
      </c>
      <c r="AB1122" s="115">
        <v>0</v>
      </c>
      <c r="AC1122" s="114" t="s">
        <v>207</v>
      </c>
    </row>
    <row r="1123" spans="1:29" x14ac:dyDescent="0.25">
      <c r="A1123" s="242" t="s">
        <v>4268</v>
      </c>
      <c r="B1123" s="242" t="s">
        <v>4262</v>
      </c>
      <c r="C1123" s="242" t="s">
        <v>217</v>
      </c>
      <c r="D1123" s="242" t="s">
        <v>1254</v>
      </c>
      <c r="E1123" s="243">
        <v>42767</v>
      </c>
      <c r="F1123" s="243">
        <v>43131</v>
      </c>
      <c r="G1123" s="242">
        <v>2018</v>
      </c>
      <c r="H1123" s="116">
        <v>16761</v>
      </c>
      <c r="I1123" s="117" t="s">
        <v>207</v>
      </c>
      <c r="J1123" s="244">
        <v>43277</v>
      </c>
      <c r="K1123" s="245" t="s">
        <v>215</v>
      </c>
      <c r="L1123" s="244">
        <v>43781</v>
      </c>
      <c r="M1123" s="244">
        <v>43131</v>
      </c>
      <c r="N1123" s="242" t="s">
        <v>4261</v>
      </c>
      <c r="O1123" s="242" t="s">
        <v>4260</v>
      </c>
      <c r="P1123" s="242" t="s">
        <v>220</v>
      </c>
      <c r="Q1123" s="242" t="s">
        <v>855</v>
      </c>
      <c r="R1123" s="242" t="s">
        <v>247</v>
      </c>
      <c r="S1123" s="119" t="s">
        <v>209</v>
      </c>
      <c r="T1123" s="118" t="s">
        <v>4259</v>
      </c>
      <c r="U1123" s="117" t="s">
        <v>207</v>
      </c>
      <c r="V1123" s="115">
        <v>0</v>
      </c>
      <c r="W1123" s="115">
        <v>0</v>
      </c>
      <c r="X1123" s="115">
        <v>0</v>
      </c>
      <c r="Y1123" s="116">
        <v>16761</v>
      </c>
      <c r="Z1123" s="115">
        <v>0</v>
      </c>
      <c r="AA1123" s="115">
        <v>0</v>
      </c>
      <c r="AB1123" s="115">
        <v>0</v>
      </c>
      <c r="AC1123" s="114" t="s">
        <v>207</v>
      </c>
    </row>
    <row r="1124" spans="1:29" x14ac:dyDescent="0.25">
      <c r="A1124" s="242" t="s">
        <v>3851</v>
      </c>
      <c r="B1124" s="242" t="s">
        <v>3848</v>
      </c>
      <c r="C1124" s="242" t="s">
        <v>217</v>
      </c>
      <c r="D1124" s="242" t="s">
        <v>1254</v>
      </c>
      <c r="E1124" s="243">
        <v>42726</v>
      </c>
      <c r="F1124" s="243">
        <v>43090</v>
      </c>
      <c r="G1124" s="242">
        <v>2017</v>
      </c>
      <c r="H1124" s="116">
        <v>55058</v>
      </c>
      <c r="I1124" s="117" t="s">
        <v>207</v>
      </c>
      <c r="J1124" s="244">
        <v>43277</v>
      </c>
      <c r="K1124" s="245" t="s">
        <v>215</v>
      </c>
      <c r="L1124" s="246">
        <v>43669</v>
      </c>
      <c r="M1124" s="244">
        <v>43090</v>
      </c>
      <c r="N1124" s="242" t="s">
        <v>766</v>
      </c>
      <c r="O1124" s="242" t="s">
        <v>3847</v>
      </c>
      <c r="P1124" s="242" t="s">
        <v>267</v>
      </c>
      <c r="Q1124" s="242" t="s">
        <v>452</v>
      </c>
      <c r="R1124" s="242" t="s">
        <v>247</v>
      </c>
      <c r="S1124" s="119" t="s">
        <v>209</v>
      </c>
      <c r="T1124" s="118" t="s">
        <v>3846</v>
      </c>
      <c r="U1124" s="117" t="s">
        <v>207</v>
      </c>
      <c r="V1124" s="115">
        <v>0</v>
      </c>
      <c r="W1124" s="115">
        <v>0</v>
      </c>
      <c r="X1124" s="115">
        <v>0</v>
      </c>
      <c r="Y1124" s="115">
        <v>0</v>
      </c>
      <c r="Z1124" s="115">
        <v>55058</v>
      </c>
      <c r="AA1124" s="115">
        <v>0</v>
      </c>
      <c r="AB1124" s="115">
        <v>0</v>
      </c>
      <c r="AC1124" s="114" t="s">
        <v>207</v>
      </c>
    </row>
    <row r="1125" spans="1:29" x14ac:dyDescent="0.25">
      <c r="A1125" s="242" t="s">
        <v>3759</v>
      </c>
      <c r="B1125" s="242" t="s">
        <v>3757</v>
      </c>
      <c r="C1125" s="242" t="s">
        <v>217</v>
      </c>
      <c r="D1125" s="242" t="s">
        <v>1254</v>
      </c>
      <c r="E1125" s="243">
        <v>42736</v>
      </c>
      <c r="F1125" s="243">
        <v>43100</v>
      </c>
      <c r="G1125" s="242">
        <v>2017</v>
      </c>
      <c r="H1125" s="116">
        <v>5309</v>
      </c>
      <c r="I1125" s="117" t="s">
        <v>207</v>
      </c>
      <c r="J1125" s="244">
        <v>43277</v>
      </c>
      <c r="K1125" s="245" t="s">
        <v>215</v>
      </c>
      <c r="L1125" s="244">
        <v>43872</v>
      </c>
      <c r="M1125" s="244">
        <v>43100</v>
      </c>
      <c r="N1125" s="242" t="s">
        <v>3756</v>
      </c>
      <c r="O1125" s="242" t="s">
        <v>3755</v>
      </c>
      <c r="P1125" s="242" t="s">
        <v>325</v>
      </c>
      <c r="Q1125" s="242" t="s">
        <v>211</v>
      </c>
      <c r="R1125" s="242" t="s">
        <v>210</v>
      </c>
      <c r="S1125" s="119" t="s">
        <v>209</v>
      </c>
      <c r="T1125" s="118" t="s">
        <v>3754</v>
      </c>
      <c r="U1125" s="117" t="s">
        <v>207</v>
      </c>
      <c r="V1125" s="115">
        <v>0</v>
      </c>
      <c r="W1125" s="115">
        <v>0</v>
      </c>
      <c r="X1125" s="115">
        <v>0</v>
      </c>
      <c r="Y1125" s="115">
        <v>0</v>
      </c>
      <c r="Z1125" s="115">
        <v>0</v>
      </c>
      <c r="AA1125" s="115">
        <v>5309</v>
      </c>
      <c r="AB1125" s="115">
        <v>0</v>
      </c>
      <c r="AC1125" s="114" t="s">
        <v>207</v>
      </c>
    </row>
    <row r="1126" spans="1:29" x14ac:dyDescent="0.25">
      <c r="A1126" s="242" t="s">
        <v>3665</v>
      </c>
      <c r="B1126" s="242" t="s">
        <v>3655</v>
      </c>
      <c r="C1126" s="242" t="s">
        <v>229</v>
      </c>
      <c r="D1126" s="242" t="s">
        <v>1254</v>
      </c>
      <c r="E1126" s="243">
        <v>42415</v>
      </c>
      <c r="F1126" s="243">
        <v>42780</v>
      </c>
      <c r="G1126" s="242">
        <v>2017</v>
      </c>
      <c r="H1126" s="116">
        <v>156978</v>
      </c>
      <c r="I1126" s="116">
        <v>30197</v>
      </c>
      <c r="J1126" s="244">
        <v>43277</v>
      </c>
      <c r="K1126" s="245" t="s">
        <v>215</v>
      </c>
      <c r="L1126" s="244">
        <v>45104</v>
      </c>
      <c r="M1126" s="244">
        <v>42780</v>
      </c>
      <c r="N1126" s="242" t="s">
        <v>3654</v>
      </c>
      <c r="O1126" s="242" t="s">
        <v>869</v>
      </c>
      <c r="P1126" s="242" t="s">
        <v>226</v>
      </c>
      <c r="Q1126" s="242" t="s">
        <v>211</v>
      </c>
      <c r="R1126" s="242" t="s">
        <v>210</v>
      </c>
      <c r="S1126" s="119" t="s">
        <v>209</v>
      </c>
      <c r="T1126" s="118" t="s">
        <v>3653</v>
      </c>
      <c r="U1126" s="115">
        <v>0</v>
      </c>
      <c r="V1126" s="115">
        <v>0</v>
      </c>
      <c r="W1126" s="115">
        <v>31665</v>
      </c>
      <c r="X1126" s="115">
        <v>0</v>
      </c>
      <c r="Y1126" s="116">
        <v>50000</v>
      </c>
      <c r="Z1126" s="115">
        <v>0</v>
      </c>
      <c r="AA1126" s="115">
        <v>0</v>
      </c>
      <c r="AB1126" s="115">
        <v>0</v>
      </c>
      <c r="AC1126" s="114" t="s">
        <v>3664</v>
      </c>
    </row>
    <row r="1127" spans="1:29" x14ac:dyDescent="0.25">
      <c r="A1127" s="242" t="s">
        <v>3475</v>
      </c>
      <c r="B1127" s="242" t="s">
        <v>3469</v>
      </c>
      <c r="C1127" s="242" t="s">
        <v>217</v>
      </c>
      <c r="D1127" s="242" t="s">
        <v>1254</v>
      </c>
      <c r="E1127" s="243">
        <v>42430</v>
      </c>
      <c r="F1127" s="243">
        <v>42794</v>
      </c>
      <c r="G1127" s="242">
        <v>2017</v>
      </c>
      <c r="H1127" s="116">
        <v>54717</v>
      </c>
      <c r="I1127" s="117" t="s">
        <v>207</v>
      </c>
      <c r="J1127" s="244">
        <v>43277</v>
      </c>
      <c r="K1127" s="245" t="s">
        <v>215</v>
      </c>
      <c r="L1127" s="246">
        <v>43690</v>
      </c>
      <c r="M1127" s="244">
        <v>42794</v>
      </c>
      <c r="N1127" s="242" t="s">
        <v>3468</v>
      </c>
      <c r="O1127" s="242" t="s">
        <v>3471</v>
      </c>
      <c r="P1127" s="242" t="s">
        <v>1343</v>
      </c>
      <c r="Q1127" s="242" t="s">
        <v>1893</v>
      </c>
      <c r="R1127" s="242" t="s">
        <v>247</v>
      </c>
      <c r="S1127" s="119" t="s">
        <v>209</v>
      </c>
      <c r="T1127" s="118" t="s">
        <v>3466</v>
      </c>
      <c r="U1127" s="117" t="s">
        <v>207</v>
      </c>
      <c r="V1127" s="115">
        <v>0</v>
      </c>
      <c r="W1127" s="115">
        <v>0</v>
      </c>
      <c r="X1127" s="115">
        <v>0</v>
      </c>
      <c r="Y1127" s="115">
        <v>0</v>
      </c>
      <c r="Z1127" s="115">
        <v>47826</v>
      </c>
      <c r="AA1127" s="115">
        <v>6891</v>
      </c>
      <c r="AB1127" s="115">
        <v>0</v>
      </c>
      <c r="AC1127" s="114" t="s">
        <v>207</v>
      </c>
    </row>
    <row r="1128" spans="1:29" x14ac:dyDescent="0.25">
      <c r="A1128" s="242" t="s">
        <v>3414</v>
      </c>
      <c r="B1128" s="242" t="s">
        <v>3413</v>
      </c>
      <c r="C1128" s="242" t="s">
        <v>217</v>
      </c>
      <c r="D1128" s="242" t="s">
        <v>1254</v>
      </c>
      <c r="E1128" s="243">
        <v>42583</v>
      </c>
      <c r="F1128" s="243">
        <v>42947</v>
      </c>
      <c r="G1128" s="242">
        <v>2017</v>
      </c>
      <c r="H1128" s="116">
        <v>8724</v>
      </c>
      <c r="I1128" s="117" t="s">
        <v>207</v>
      </c>
      <c r="J1128" s="244">
        <v>43277</v>
      </c>
      <c r="K1128" s="245" t="s">
        <v>221</v>
      </c>
      <c r="L1128" s="246" t="s">
        <v>207</v>
      </c>
      <c r="M1128" s="244">
        <v>42947</v>
      </c>
      <c r="N1128" s="242" t="s">
        <v>861</v>
      </c>
      <c r="O1128" s="242" t="s">
        <v>3412</v>
      </c>
      <c r="P1128" s="242" t="s">
        <v>939</v>
      </c>
      <c r="Q1128" s="242" t="s">
        <v>416</v>
      </c>
      <c r="R1128" s="242" t="s">
        <v>247</v>
      </c>
      <c r="S1128" s="119" t="s">
        <v>209</v>
      </c>
      <c r="T1128" s="118" t="s">
        <v>3411</v>
      </c>
      <c r="U1128" s="117" t="s">
        <v>207</v>
      </c>
      <c r="V1128" s="115">
        <v>0</v>
      </c>
      <c r="W1128" s="115">
        <v>0</v>
      </c>
      <c r="X1128" s="115">
        <v>0</v>
      </c>
      <c r="Y1128" s="115">
        <v>0</v>
      </c>
      <c r="Z1128" s="115">
        <v>8724</v>
      </c>
      <c r="AA1128" s="115">
        <v>0</v>
      </c>
      <c r="AB1128" s="115">
        <v>0</v>
      </c>
      <c r="AC1128" s="114" t="s">
        <v>207</v>
      </c>
    </row>
    <row r="1129" spans="1:29" x14ac:dyDescent="0.25">
      <c r="A1129" s="242" t="s">
        <v>2431</v>
      </c>
      <c r="B1129" s="242" t="s">
        <v>2423</v>
      </c>
      <c r="C1129" s="242" t="s">
        <v>258</v>
      </c>
      <c r="D1129" s="242" t="s">
        <v>1254</v>
      </c>
      <c r="E1129" s="243">
        <v>42767</v>
      </c>
      <c r="F1129" s="243">
        <v>43131</v>
      </c>
      <c r="G1129" s="242">
        <v>2018</v>
      </c>
      <c r="H1129" s="116">
        <v>189550</v>
      </c>
      <c r="I1129" s="117" t="s">
        <v>207</v>
      </c>
      <c r="J1129" s="244">
        <v>43277</v>
      </c>
      <c r="K1129" s="245" t="s">
        <v>215</v>
      </c>
      <c r="L1129" s="246">
        <v>43690</v>
      </c>
      <c r="M1129" s="244">
        <v>43131</v>
      </c>
      <c r="N1129" s="242" t="s">
        <v>2422</v>
      </c>
      <c r="O1129" s="242" t="s">
        <v>2421</v>
      </c>
      <c r="P1129" s="242" t="s">
        <v>325</v>
      </c>
      <c r="Q1129" s="242" t="s">
        <v>266</v>
      </c>
      <c r="R1129" s="242" t="s">
        <v>247</v>
      </c>
      <c r="S1129" s="119" t="s">
        <v>209</v>
      </c>
      <c r="T1129" s="118" t="s">
        <v>2420</v>
      </c>
      <c r="U1129" s="117" t="s">
        <v>207</v>
      </c>
      <c r="V1129" s="115">
        <v>0</v>
      </c>
      <c r="W1129" s="115">
        <v>0</v>
      </c>
      <c r="X1129" s="115">
        <v>0</v>
      </c>
      <c r="Y1129" s="115">
        <v>0</v>
      </c>
      <c r="Z1129" s="115">
        <v>103904</v>
      </c>
      <c r="AA1129" s="115">
        <v>0</v>
      </c>
      <c r="AB1129" s="115">
        <v>71686</v>
      </c>
      <c r="AC1129" s="114" t="s">
        <v>207</v>
      </c>
    </row>
    <row r="1130" spans="1:29" x14ac:dyDescent="0.25">
      <c r="A1130" s="242" t="s">
        <v>2198</v>
      </c>
      <c r="B1130" s="242" t="s">
        <v>2197</v>
      </c>
      <c r="C1130" s="242" t="s">
        <v>503</v>
      </c>
      <c r="D1130" s="242" t="s">
        <v>1254</v>
      </c>
      <c r="E1130" s="243">
        <v>43220</v>
      </c>
      <c r="F1130" s="243">
        <v>43223</v>
      </c>
      <c r="G1130" s="242">
        <v>2018</v>
      </c>
      <c r="H1130" s="116">
        <v>132126</v>
      </c>
      <c r="I1130" s="117" t="s">
        <v>207</v>
      </c>
      <c r="J1130" s="244">
        <v>43277</v>
      </c>
      <c r="K1130" s="245" t="s">
        <v>215</v>
      </c>
      <c r="L1130" s="246">
        <v>43963</v>
      </c>
      <c r="M1130" s="244">
        <v>43223</v>
      </c>
      <c r="N1130" s="242" t="s">
        <v>2196</v>
      </c>
      <c r="O1130" s="242" t="s">
        <v>1578</v>
      </c>
      <c r="P1130" s="242" t="s">
        <v>267</v>
      </c>
      <c r="Q1130" s="242" t="s">
        <v>500</v>
      </c>
      <c r="R1130" s="242" t="s">
        <v>210</v>
      </c>
      <c r="S1130" s="119" t="s">
        <v>209</v>
      </c>
      <c r="T1130" s="118" t="s">
        <v>2195</v>
      </c>
      <c r="U1130" s="117" t="s">
        <v>207</v>
      </c>
      <c r="V1130" s="115">
        <v>0</v>
      </c>
      <c r="W1130" s="115">
        <v>0</v>
      </c>
      <c r="X1130" s="115">
        <v>0</v>
      </c>
      <c r="Y1130" s="116">
        <v>18067</v>
      </c>
      <c r="Z1130" s="115">
        <v>10965</v>
      </c>
      <c r="AA1130" s="115">
        <v>33334</v>
      </c>
      <c r="AB1130" s="115">
        <v>0</v>
      </c>
      <c r="AC1130" s="114" t="s">
        <v>207</v>
      </c>
    </row>
    <row r="1131" spans="1:29" x14ac:dyDescent="0.25">
      <c r="A1131" s="242" t="s">
        <v>4353</v>
      </c>
      <c r="B1131" s="242" t="s">
        <v>4350</v>
      </c>
      <c r="C1131" s="242" t="s">
        <v>217</v>
      </c>
      <c r="D1131" s="242" t="s">
        <v>1254</v>
      </c>
      <c r="E1131" s="243">
        <v>42644</v>
      </c>
      <c r="F1131" s="243">
        <v>43008</v>
      </c>
      <c r="G1131" s="242">
        <v>2017</v>
      </c>
      <c r="H1131" s="116">
        <v>39743</v>
      </c>
      <c r="I1131" s="117" t="s">
        <v>207</v>
      </c>
      <c r="J1131" s="244">
        <v>43263</v>
      </c>
      <c r="K1131" s="245" t="s">
        <v>215</v>
      </c>
      <c r="L1131" s="246">
        <v>43704</v>
      </c>
      <c r="M1131" s="244">
        <v>43008</v>
      </c>
      <c r="N1131" s="242" t="s">
        <v>4349</v>
      </c>
      <c r="O1131" s="242" t="s">
        <v>4352</v>
      </c>
      <c r="P1131" s="242" t="s">
        <v>267</v>
      </c>
      <c r="Q1131" s="242" t="s">
        <v>452</v>
      </c>
      <c r="R1131" s="242" t="s">
        <v>247</v>
      </c>
      <c r="S1131" s="119" t="s">
        <v>209</v>
      </c>
      <c r="T1131" s="118" t="s">
        <v>4348</v>
      </c>
      <c r="U1131" s="117" t="s">
        <v>207</v>
      </c>
      <c r="V1131" s="115">
        <v>0</v>
      </c>
      <c r="W1131" s="115">
        <v>0</v>
      </c>
      <c r="X1131" s="115">
        <v>0</v>
      </c>
      <c r="Y1131" s="116">
        <v>39743</v>
      </c>
      <c r="Z1131" s="115">
        <v>0</v>
      </c>
      <c r="AA1131" s="115">
        <v>0</v>
      </c>
      <c r="AB1131" s="115">
        <v>0</v>
      </c>
      <c r="AC1131" s="114" t="s">
        <v>207</v>
      </c>
    </row>
    <row r="1132" spans="1:29" x14ac:dyDescent="0.25">
      <c r="A1132" s="242" t="s">
        <v>3917</v>
      </c>
      <c r="B1132" s="242" t="s">
        <v>3913</v>
      </c>
      <c r="C1132" s="242" t="s">
        <v>217</v>
      </c>
      <c r="D1132" s="242" t="s">
        <v>1254</v>
      </c>
      <c r="E1132" s="243">
        <v>41275</v>
      </c>
      <c r="F1132" s="243">
        <v>41912</v>
      </c>
      <c r="G1132" s="242">
        <v>2014</v>
      </c>
      <c r="H1132" s="116">
        <v>22554</v>
      </c>
      <c r="I1132" s="117" t="s">
        <v>207</v>
      </c>
      <c r="J1132" s="244">
        <v>43263</v>
      </c>
      <c r="K1132" s="245" t="s">
        <v>215</v>
      </c>
      <c r="L1132" s="246">
        <v>43263</v>
      </c>
      <c r="M1132" s="244">
        <v>41912</v>
      </c>
      <c r="N1132" s="242" t="s">
        <v>3912</v>
      </c>
      <c r="O1132" s="242" t="s">
        <v>3911</v>
      </c>
      <c r="P1132" s="242" t="s">
        <v>255</v>
      </c>
      <c r="Q1132" s="242" t="s">
        <v>332</v>
      </c>
      <c r="R1132" s="242" t="s">
        <v>247</v>
      </c>
      <c r="S1132" s="119" t="s">
        <v>209</v>
      </c>
      <c r="T1132" s="118" t="s">
        <v>3910</v>
      </c>
      <c r="U1132" s="117" t="s">
        <v>207</v>
      </c>
      <c r="V1132" s="115">
        <v>0</v>
      </c>
      <c r="W1132" s="115">
        <v>0</v>
      </c>
      <c r="X1132" s="115">
        <v>0</v>
      </c>
      <c r="Y1132" s="116">
        <v>15181</v>
      </c>
      <c r="Z1132" s="115">
        <v>7373</v>
      </c>
      <c r="AA1132" s="115">
        <v>0</v>
      </c>
      <c r="AB1132" s="115">
        <v>0</v>
      </c>
      <c r="AC1132" s="114" t="s">
        <v>207</v>
      </c>
    </row>
    <row r="1133" spans="1:29" x14ac:dyDescent="0.25">
      <c r="A1133" s="242" t="s">
        <v>3916</v>
      </c>
      <c r="B1133" s="242" t="s">
        <v>3913</v>
      </c>
      <c r="C1133" s="242" t="s">
        <v>217</v>
      </c>
      <c r="D1133" s="242" t="s">
        <v>1254</v>
      </c>
      <c r="E1133" s="243">
        <v>41913</v>
      </c>
      <c r="F1133" s="243">
        <v>42277</v>
      </c>
      <c r="G1133" s="242">
        <v>2015</v>
      </c>
      <c r="H1133" s="116">
        <v>22208</v>
      </c>
      <c r="I1133" s="117" t="s">
        <v>207</v>
      </c>
      <c r="J1133" s="244">
        <v>43263</v>
      </c>
      <c r="K1133" s="245" t="s">
        <v>215</v>
      </c>
      <c r="L1133" s="246">
        <v>43263</v>
      </c>
      <c r="M1133" s="244">
        <v>42277</v>
      </c>
      <c r="N1133" s="242" t="s">
        <v>3912</v>
      </c>
      <c r="O1133" s="242" t="s">
        <v>3911</v>
      </c>
      <c r="P1133" s="242" t="s">
        <v>220</v>
      </c>
      <c r="Q1133" s="242" t="s">
        <v>332</v>
      </c>
      <c r="R1133" s="242" t="s">
        <v>247</v>
      </c>
      <c r="S1133" s="119" t="s">
        <v>209</v>
      </c>
      <c r="T1133" s="118" t="s">
        <v>3910</v>
      </c>
      <c r="U1133" s="117" t="s">
        <v>207</v>
      </c>
      <c r="V1133" s="115">
        <v>0</v>
      </c>
      <c r="W1133" s="115">
        <v>0</v>
      </c>
      <c r="X1133" s="115">
        <v>0</v>
      </c>
      <c r="Y1133" s="116">
        <v>22208</v>
      </c>
      <c r="Z1133" s="115">
        <v>0</v>
      </c>
      <c r="AA1133" s="115">
        <v>0</v>
      </c>
      <c r="AB1133" s="115">
        <v>0</v>
      </c>
      <c r="AC1133" s="114" t="s">
        <v>207</v>
      </c>
    </row>
    <row r="1134" spans="1:29" x14ac:dyDescent="0.25">
      <c r="A1134" s="242" t="s">
        <v>3915</v>
      </c>
      <c r="B1134" s="242" t="s">
        <v>3913</v>
      </c>
      <c r="C1134" s="242" t="s">
        <v>217</v>
      </c>
      <c r="D1134" s="242" t="s">
        <v>1254</v>
      </c>
      <c r="E1134" s="243">
        <v>42278</v>
      </c>
      <c r="F1134" s="243">
        <v>42643</v>
      </c>
      <c r="G1134" s="242">
        <v>2016</v>
      </c>
      <c r="H1134" s="116">
        <v>22699</v>
      </c>
      <c r="I1134" s="117" t="s">
        <v>207</v>
      </c>
      <c r="J1134" s="244">
        <v>43263</v>
      </c>
      <c r="K1134" s="245" t="s">
        <v>215</v>
      </c>
      <c r="L1134" s="246">
        <v>43473</v>
      </c>
      <c r="M1134" s="244">
        <v>42643</v>
      </c>
      <c r="N1134" s="242" t="s">
        <v>3912</v>
      </c>
      <c r="O1134" s="242" t="s">
        <v>3911</v>
      </c>
      <c r="P1134" s="242" t="s">
        <v>325</v>
      </c>
      <c r="Q1134" s="242" t="s">
        <v>332</v>
      </c>
      <c r="R1134" s="242" t="s">
        <v>247</v>
      </c>
      <c r="S1134" s="119" t="s">
        <v>209</v>
      </c>
      <c r="T1134" s="118" t="s">
        <v>3910</v>
      </c>
      <c r="U1134" s="117" t="s">
        <v>207</v>
      </c>
      <c r="V1134" s="115">
        <v>0</v>
      </c>
      <c r="W1134" s="115">
        <v>0</v>
      </c>
      <c r="X1134" s="115">
        <v>0</v>
      </c>
      <c r="Y1134" s="116">
        <v>22699</v>
      </c>
      <c r="Z1134" s="115">
        <v>0</v>
      </c>
      <c r="AA1134" s="115">
        <v>0</v>
      </c>
      <c r="AB1134" s="115">
        <v>0</v>
      </c>
      <c r="AC1134" s="114" t="s">
        <v>207</v>
      </c>
    </row>
    <row r="1135" spans="1:29" x14ac:dyDescent="0.25">
      <c r="A1135" s="242" t="s">
        <v>3677</v>
      </c>
      <c r="B1135" s="242" t="s">
        <v>3673</v>
      </c>
      <c r="C1135" s="242" t="s">
        <v>217</v>
      </c>
      <c r="D1135" s="242" t="s">
        <v>1254</v>
      </c>
      <c r="E1135" s="243">
        <v>42614</v>
      </c>
      <c r="F1135" s="243">
        <v>42978</v>
      </c>
      <c r="G1135" s="242">
        <v>2017</v>
      </c>
      <c r="H1135" s="116">
        <v>8424</v>
      </c>
      <c r="I1135" s="117" t="s">
        <v>207</v>
      </c>
      <c r="J1135" s="244">
        <v>43263</v>
      </c>
      <c r="K1135" s="245" t="s">
        <v>215</v>
      </c>
      <c r="L1135" s="246">
        <v>43550</v>
      </c>
      <c r="M1135" s="244">
        <v>42978</v>
      </c>
      <c r="N1135" s="242" t="s">
        <v>573</v>
      </c>
      <c r="O1135" s="242" t="s">
        <v>573</v>
      </c>
      <c r="P1135" s="242" t="s">
        <v>1343</v>
      </c>
      <c r="Q1135" s="242" t="s">
        <v>248</v>
      </c>
      <c r="R1135" s="242" t="s">
        <v>247</v>
      </c>
      <c r="S1135" s="119" t="s">
        <v>209</v>
      </c>
      <c r="T1135" s="118" t="s">
        <v>3672</v>
      </c>
      <c r="U1135" s="117" t="s">
        <v>207</v>
      </c>
      <c r="V1135" s="115">
        <v>0</v>
      </c>
      <c r="W1135" s="115">
        <v>0</v>
      </c>
      <c r="X1135" s="115">
        <v>0</v>
      </c>
      <c r="Y1135" s="115">
        <v>0</v>
      </c>
      <c r="Z1135" s="115">
        <v>8424</v>
      </c>
      <c r="AA1135" s="115">
        <v>0</v>
      </c>
      <c r="AB1135" s="115">
        <v>0</v>
      </c>
      <c r="AC1135" s="114" t="s">
        <v>207</v>
      </c>
    </row>
    <row r="1136" spans="1:29" x14ac:dyDescent="0.25">
      <c r="A1136" s="242" t="s">
        <v>3279</v>
      </c>
      <c r="B1136" s="242" t="s">
        <v>3272</v>
      </c>
      <c r="C1136" s="242" t="s">
        <v>229</v>
      </c>
      <c r="D1136" s="242" t="s">
        <v>1254</v>
      </c>
      <c r="E1136" s="243">
        <v>42271</v>
      </c>
      <c r="F1136" s="243">
        <v>42636</v>
      </c>
      <c r="G1136" s="242">
        <v>2016</v>
      </c>
      <c r="H1136" s="116">
        <v>288798</v>
      </c>
      <c r="I1136" s="116">
        <v>55554</v>
      </c>
      <c r="J1136" s="244">
        <v>43263</v>
      </c>
      <c r="K1136" s="245" t="s">
        <v>221</v>
      </c>
      <c r="L1136" s="246" t="s">
        <v>207</v>
      </c>
      <c r="M1136" s="244">
        <v>42636</v>
      </c>
      <c r="N1136" s="242" t="s">
        <v>3278</v>
      </c>
      <c r="O1136" s="242" t="s">
        <v>3277</v>
      </c>
      <c r="P1136" s="242" t="s">
        <v>255</v>
      </c>
      <c r="Q1136" s="242" t="s">
        <v>461</v>
      </c>
      <c r="R1136" s="242" t="s">
        <v>247</v>
      </c>
      <c r="S1136" s="119" t="s">
        <v>209</v>
      </c>
      <c r="T1136" s="118" t="s">
        <v>3270</v>
      </c>
      <c r="U1136" s="115">
        <v>0</v>
      </c>
      <c r="V1136" s="115">
        <v>0</v>
      </c>
      <c r="W1136" s="115">
        <v>0</v>
      </c>
      <c r="X1136" s="115">
        <v>0</v>
      </c>
      <c r="Y1136" s="116">
        <v>98257</v>
      </c>
      <c r="Z1136" s="115">
        <v>0</v>
      </c>
      <c r="AA1136" s="115">
        <v>0</v>
      </c>
      <c r="AB1136" s="115">
        <v>134987</v>
      </c>
      <c r="AC1136" s="114" t="s">
        <v>207</v>
      </c>
    </row>
    <row r="1137" spans="1:29" x14ac:dyDescent="0.25">
      <c r="A1137" s="242" t="s">
        <v>3050</v>
      </c>
      <c r="B1137" s="242" t="s">
        <v>3040</v>
      </c>
      <c r="C1137" s="242" t="s">
        <v>229</v>
      </c>
      <c r="D1137" s="242" t="s">
        <v>1254</v>
      </c>
      <c r="E1137" s="243">
        <v>42552</v>
      </c>
      <c r="F1137" s="243">
        <v>42916</v>
      </c>
      <c r="G1137" s="242">
        <v>2017</v>
      </c>
      <c r="H1137" s="116">
        <v>227161</v>
      </c>
      <c r="I1137" s="116">
        <v>43697</v>
      </c>
      <c r="J1137" s="244">
        <v>43263</v>
      </c>
      <c r="K1137" s="245" t="s">
        <v>215</v>
      </c>
      <c r="L1137" s="244">
        <v>44173</v>
      </c>
      <c r="M1137" s="244">
        <v>42916</v>
      </c>
      <c r="N1137" s="242" t="s">
        <v>3039</v>
      </c>
      <c r="O1137" s="242" t="s">
        <v>3038</v>
      </c>
      <c r="P1137" s="242" t="s">
        <v>226</v>
      </c>
      <c r="Q1137" s="242" t="s">
        <v>211</v>
      </c>
      <c r="R1137" s="242" t="s">
        <v>210</v>
      </c>
      <c r="S1137" s="119" t="s">
        <v>209</v>
      </c>
      <c r="T1137" s="118" t="s">
        <v>3037</v>
      </c>
      <c r="U1137" s="115">
        <v>0</v>
      </c>
      <c r="V1137" s="115">
        <v>0</v>
      </c>
      <c r="W1137" s="115">
        <v>0</v>
      </c>
      <c r="X1137" s="115">
        <v>0</v>
      </c>
      <c r="Y1137" s="116">
        <v>183464</v>
      </c>
      <c r="Z1137" s="115">
        <v>0</v>
      </c>
      <c r="AA1137" s="115">
        <v>0</v>
      </c>
      <c r="AB1137" s="115">
        <v>0</v>
      </c>
      <c r="AC1137" s="114" t="s">
        <v>207</v>
      </c>
    </row>
    <row r="1138" spans="1:29" x14ac:dyDescent="0.25">
      <c r="A1138" s="242" t="s">
        <v>2836</v>
      </c>
      <c r="B1138" s="242" t="s">
        <v>2831</v>
      </c>
      <c r="C1138" s="242" t="s">
        <v>217</v>
      </c>
      <c r="D1138" s="242" t="s">
        <v>1254</v>
      </c>
      <c r="E1138" s="243">
        <v>42461</v>
      </c>
      <c r="F1138" s="243">
        <v>42825</v>
      </c>
      <c r="G1138" s="242">
        <v>2017</v>
      </c>
      <c r="H1138" s="116">
        <v>6575</v>
      </c>
      <c r="I1138" s="117" t="s">
        <v>207</v>
      </c>
      <c r="J1138" s="244">
        <v>43263</v>
      </c>
      <c r="K1138" s="245" t="s">
        <v>215</v>
      </c>
      <c r="L1138" s="246">
        <v>43550</v>
      </c>
      <c r="M1138" s="244">
        <v>42825</v>
      </c>
      <c r="N1138" s="242" t="s">
        <v>2830</v>
      </c>
      <c r="O1138" s="242" t="s">
        <v>281</v>
      </c>
      <c r="P1138" s="242" t="s">
        <v>220</v>
      </c>
      <c r="Q1138" s="242" t="s">
        <v>279</v>
      </c>
      <c r="R1138" s="242" t="s">
        <v>247</v>
      </c>
      <c r="S1138" s="119" t="s">
        <v>209</v>
      </c>
      <c r="T1138" s="118" t="s">
        <v>2829</v>
      </c>
      <c r="U1138" s="117" t="s">
        <v>207</v>
      </c>
      <c r="V1138" s="115">
        <v>0</v>
      </c>
      <c r="W1138" s="115">
        <v>0</v>
      </c>
      <c r="X1138" s="115">
        <v>0</v>
      </c>
      <c r="Y1138" s="116">
        <v>6575</v>
      </c>
      <c r="Z1138" s="115">
        <v>0</v>
      </c>
      <c r="AA1138" s="115">
        <v>0</v>
      </c>
      <c r="AB1138" s="115">
        <v>0</v>
      </c>
      <c r="AC1138" s="114" t="s">
        <v>207</v>
      </c>
    </row>
    <row r="1139" spans="1:29" x14ac:dyDescent="0.25">
      <c r="A1139" s="242" t="s">
        <v>2643</v>
      </c>
      <c r="B1139" s="242" t="s">
        <v>2642</v>
      </c>
      <c r="C1139" s="242" t="s">
        <v>503</v>
      </c>
      <c r="D1139" s="242" t="s">
        <v>1254</v>
      </c>
      <c r="E1139" s="243">
        <v>43019</v>
      </c>
      <c r="F1139" s="243">
        <v>43021</v>
      </c>
      <c r="G1139" s="242">
        <v>2017</v>
      </c>
      <c r="H1139" s="116">
        <v>53956</v>
      </c>
      <c r="I1139" s="117" t="s">
        <v>207</v>
      </c>
      <c r="J1139" s="244">
        <v>43263</v>
      </c>
      <c r="K1139" s="245" t="s">
        <v>215</v>
      </c>
      <c r="L1139" s="246">
        <v>43508</v>
      </c>
      <c r="M1139" s="244">
        <v>43021</v>
      </c>
      <c r="N1139" s="242" t="s">
        <v>2641</v>
      </c>
      <c r="O1139" s="242" t="s">
        <v>281</v>
      </c>
      <c r="P1139" s="242" t="s">
        <v>212</v>
      </c>
      <c r="Q1139" s="242" t="s">
        <v>500</v>
      </c>
      <c r="R1139" s="242" t="s">
        <v>247</v>
      </c>
      <c r="S1139" s="119" t="s">
        <v>209</v>
      </c>
      <c r="T1139" s="118" t="s">
        <v>2640</v>
      </c>
      <c r="U1139" s="117" t="s">
        <v>207</v>
      </c>
      <c r="V1139" s="115">
        <v>0</v>
      </c>
      <c r="W1139" s="115">
        <v>0</v>
      </c>
      <c r="X1139" s="115">
        <v>0</v>
      </c>
      <c r="Y1139" s="116">
        <v>53956</v>
      </c>
      <c r="Z1139" s="115">
        <v>0</v>
      </c>
      <c r="AA1139" s="115">
        <v>0</v>
      </c>
      <c r="AB1139" s="115">
        <v>0</v>
      </c>
      <c r="AC1139" s="114" t="s">
        <v>207</v>
      </c>
    </row>
    <row r="1140" spans="1:29" x14ac:dyDescent="0.25">
      <c r="A1140" s="242" t="s">
        <v>2311</v>
      </c>
      <c r="B1140" s="242" t="s">
        <v>2310</v>
      </c>
      <c r="C1140" s="242" t="s">
        <v>503</v>
      </c>
      <c r="D1140" s="242" t="s">
        <v>1254</v>
      </c>
      <c r="E1140" s="243">
        <v>43110</v>
      </c>
      <c r="F1140" s="243">
        <v>43143</v>
      </c>
      <c r="G1140" s="242">
        <v>2018</v>
      </c>
      <c r="H1140" s="116">
        <v>97831</v>
      </c>
      <c r="I1140" s="117" t="s">
        <v>207</v>
      </c>
      <c r="J1140" s="244">
        <v>43263</v>
      </c>
      <c r="K1140" s="245" t="s">
        <v>215</v>
      </c>
      <c r="L1140" s="246">
        <v>43732</v>
      </c>
      <c r="M1140" s="244">
        <v>43143</v>
      </c>
      <c r="N1140" s="242" t="s">
        <v>2309</v>
      </c>
      <c r="O1140" s="242" t="s">
        <v>613</v>
      </c>
      <c r="P1140" s="242" t="s">
        <v>267</v>
      </c>
      <c r="Q1140" s="242" t="s">
        <v>500</v>
      </c>
      <c r="R1140" s="242" t="s">
        <v>247</v>
      </c>
      <c r="S1140" s="119" t="s">
        <v>209</v>
      </c>
      <c r="T1140" s="118" t="s">
        <v>2308</v>
      </c>
      <c r="U1140" s="117" t="s">
        <v>207</v>
      </c>
      <c r="V1140" s="115">
        <v>0</v>
      </c>
      <c r="W1140" s="115">
        <v>0</v>
      </c>
      <c r="X1140" s="115">
        <v>0</v>
      </c>
      <c r="Y1140" s="115">
        <v>0</v>
      </c>
      <c r="Z1140" s="115">
        <v>775</v>
      </c>
      <c r="AA1140" s="115">
        <v>90320</v>
      </c>
      <c r="AB1140" s="115">
        <v>0</v>
      </c>
      <c r="AC1140" s="114" t="s">
        <v>207</v>
      </c>
    </row>
    <row r="1141" spans="1:29" x14ac:dyDescent="0.25">
      <c r="A1141" s="242" t="s">
        <v>4255</v>
      </c>
      <c r="B1141" s="242" t="s">
        <v>4252</v>
      </c>
      <c r="C1141" s="242" t="s">
        <v>217</v>
      </c>
      <c r="D1141" s="242" t="s">
        <v>1254</v>
      </c>
      <c r="E1141" s="243">
        <v>42309</v>
      </c>
      <c r="F1141" s="243">
        <v>42674</v>
      </c>
      <c r="G1141" s="242">
        <v>2016</v>
      </c>
      <c r="H1141" s="116">
        <v>4942</v>
      </c>
      <c r="I1141" s="117" t="s">
        <v>207</v>
      </c>
      <c r="J1141" s="244">
        <v>43242</v>
      </c>
      <c r="K1141" s="245" t="s">
        <v>215</v>
      </c>
      <c r="L1141" s="244">
        <v>44096</v>
      </c>
      <c r="M1141" s="244">
        <v>42674</v>
      </c>
      <c r="N1141" s="242" t="s">
        <v>4251</v>
      </c>
      <c r="O1141" s="242" t="s">
        <v>4250</v>
      </c>
      <c r="P1141" s="242" t="s">
        <v>220</v>
      </c>
      <c r="Q1141" s="242" t="s">
        <v>279</v>
      </c>
      <c r="R1141" s="242" t="s">
        <v>247</v>
      </c>
      <c r="S1141" s="119" t="s">
        <v>209</v>
      </c>
      <c r="T1141" s="118" t="s">
        <v>4249</v>
      </c>
      <c r="U1141" s="117" t="s">
        <v>207</v>
      </c>
      <c r="V1141" s="115">
        <v>0</v>
      </c>
      <c r="W1141" s="115">
        <v>0</v>
      </c>
      <c r="X1141" s="115">
        <v>0</v>
      </c>
      <c r="Y1141" s="116">
        <v>4942</v>
      </c>
      <c r="Z1141" s="115">
        <v>0</v>
      </c>
      <c r="AA1141" s="115">
        <v>0</v>
      </c>
      <c r="AB1141" s="115">
        <v>0</v>
      </c>
      <c r="AC1141" s="114" t="s">
        <v>207</v>
      </c>
    </row>
    <row r="1142" spans="1:29" x14ac:dyDescent="0.25">
      <c r="A1142" s="242" t="s">
        <v>4254</v>
      </c>
      <c r="B1142" s="242" t="s">
        <v>4252</v>
      </c>
      <c r="C1142" s="242" t="s">
        <v>217</v>
      </c>
      <c r="D1142" s="242" t="s">
        <v>1254</v>
      </c>
      <c r="E1142" s="243">
        <v>42675</v>
      </c>
      <c r="F1142" s="243">
        <v>43039</v>
      </c>
      <c r="G1142" s="242">
        <v>2017</v>
      </c>
      <c r="H1142" s="116">
        <v>5735</v>
      </c>
      <c r="I1142" s="117" t="s">
        <v>207</v>
      </c>
      <c r="J1142" s="244">
        <v>43242</v>
      </c>
      <c r="K1142" s="245" t="s">
        <v>215</v>
      </c>
      <c r="L1142" s="244">
        <v>44096</v>
      </c>
      <c r="M1142" s="244">
        <v>43039</v>
      </c>
      <c r="N1142" s="242" t="s">
        <v>4251</v>
      </c>
      <c r="O1142" s="242" t="s">
        <v>4250</v>
      </c>
      <c r="P1142" s="242" t="s">
        <v>220</v>
      </c>
      <c r="Q1142" s="242" t="s">
        <v>279</v>
      </c>
      <c r="R1142" s="242" t="s">
        <v>247</v>
      </c>
      <c r="S1142" s="119" t="s">
        <v>209</v>
      </c>
      <c r="T1142" s="118" t="s">
        <v>4249</v>
      </c>
      <c r="U1142" s="117" t="s">
        <v>207</v>
      </c>
      <c r="V1142" s="115">
        <v>0</v>
      </c>
      <c r="W1142" s="115">
        <v>0</v>
      </c>
      <c r="X1142" s="115">
        <v>0</v>
      </c>
      <c r="Y1142" s="116">
        <v>5735</v>
      </c>
      <c r="Z1142" s="115">
        <v>0</v>
      </c>
      <c r="AA1142" s="115">
        <v>0</v>
      </c>
      <c r="AB1142" s="115">
        <v>0</v>
      </c>
      <c r="AC1142" s="114" t="s">
        <v>207</v>
      </c>
    </row>
    <row r="1143" spans="1:29" x14ac:dyDescent="0.25">
      <c r="A1143" s="242" t="s">
        <v>3882</v>
      </c>
      <c r="B1143" s="242" t="s">
        <v>3878</v>
      </c>
      <c r="C1143" s="242" t="s">
        <v>229</v>
      </c>
      <c r="D1143" s="242" t="s">
        <v>1254</v>
      </c>
      <c r="E1143" s="243">
        <v>42597</v>
      </c>
      <c r="F1143" s="243">
        <v>42961</v>
      </c>
      <c r="G1143" s="242">
        <v>2017</v>
      </c>
      <c r="H1143" s="116">
        <v>47423</v>
      </c>
      <c r="I1143" s="116">
        <v>4999</v>
      </c>
      <c r="J1143" s="244">
        <v>43242</v>
      </c>
      <c r="K1143" s="245" t="s">
        <v>215</v>
      </c>
      <c r="L1143" s="246">
        <v>43641</v>
      </c>
      <c r="M1143" s="244">
        <v>42961</v>
      </c>
      <c r="N1143" s="242" t="s">
        <v>3877</v>
      </c>
      <c r="O1143" s="242" t="s">
        <v>689</v>
      </c>
      <c r="P1143" s="242" t="s">
        <v>1272</v>
      </c>
      <c r="Q1143" s="242" t="s">
        <v>536</v>
      </c>
      <c r="R1143" s="242" t="s">
        <v>247</v>
      </c>
      <c r="S1143" s="119" t="s">
        <v>209</v>
      </c>
      <c r="T1143" s="118" t="s">
        <v>3876</v>
      </c>
      <c r="U1143" s="115">
        <v>0</v>
      </c>
      <c r="V1143" s="115">
        <v>0</v>
      </c>
      <c r="W1143" s="115">
        <v>0</v>
      </c>
      <c r="X1143" s="115">
        <v>0</v>
      </c>
      <c r="Y1143" s="116">
        <v>42424</v>
      </c>
      <c r="Z1143" s="115">
        <v>0</v>
      </c>
      <c r="AA1143" s="115">
        <v>0</v>
      </c>
      <c r="AB1143" s="115">
        <v>0</v>
      </c>
      <c r="AC1143" s="114" t="s">
        <v>207</v>
      </c>
    </row>
    <row r="1144" spans="1:29" x14ac:dyDescent="0.25">
      <c r="A1144" s="242" t="s">
        <v>2243</v>
      </c>
      <c r="B1144" s="242" t="s">
        <v>2242</v>
      </c>
      <c r="C1144" s="242" t="s">
        <v>503</v>
      </c>
      <c r="D1144" s="242" t="s">
        <v>1254</v>
      </c>
      <c r="E1144" s="243">
        <v>43152</v>
      </c>
      <c r="F1144" s="243">
        <v>43154</v>
      </c>
      <c r="G1144" s="242">
        <v>2018</v>
      </c>
      <c r="H1144" s="116">
        <v>118326</v>
      </c>
      <c r="I1144" s="117" t="s">
        <v>207</v>
      </c>
      <c r="J1144" s="244">
        <v>43242</v>
      </c>
      <c r="K1144" s="245" t="s">
        <v>215</v>
      </c>
      <c r="L1144" s="246">
        <v>43417</v>
      </c>
      <c r="M1144" s="244">
        <v>43154</v>
      </c>
      <c r="N1144" s="242" t="s">
        <v>2241</v>
      </c>
      <c r="O1144" s="242" t="s">
        <v>1578</v>
      </c>
      <c r="P1144" s="242" t="s">
        <v>267</v>
      </c>
      <c r="Q1144" s="242" t="s">
        <v>500</v>
      </c>
      <c r="R1144" s="242" t="s">
        <v>210</v>
      </c>
      <c r="S1144" s="119" t="s">
        <v>209</v>
      </c>
      <c r="T1144" s="118" t="s">
        <v>2240</v>
      </c>
      <c r="U1144" s="117" t="s">
        <v>207</v>
      </c>
      <c r="V1144" s="115">
        <v>0</v>
      </c>
      <c r="W1144" s="115">
        <v>0</v>
      </c>
      <c r="X1144" s="115">
        <v>0</v>
      </c>
      <c r="Y1144" s="116">
        <v>112738</v>
      </c>
      <c r="Z1144" s="115">
        <v>0</v>
      </c>
      <c r="AA1144" s="115">
        <v>5588</v>
      </c>
      <c r="AB1144" s="115">
        <v>0</v>
      </c>
      <c r="AC1144" s="114" t="s">
        <v>207</v>
      </c>
    </row>
    <row r="1145" spans="1:29" x14ac:dyDescent="0.25">
      <c r="A1145" s="242" t="s">
        <v>3543</v>
      </c>
      <c r="B1145" s="242" t="s">
        <v>3539</v>
      </c>
      <c r="C1145" s="242" t="s">
        <v>217</v>
      </c>
      <c r="D1145" s="242" t="s">
        <v>1254</v>
      </c>
      <c r="E1145" s="243">
        <v>42461</v>
      </c>
      <c r="F1145" s="243">
        <v>42825</v>
      </c>
      <c r="G1145" s="242">
        <v>2017</v>
      </c>
      <c r="H1145" s="116">
        <v>13973</v>
      </c>
      <c r="I1145" s="117" t="s">
        <v>207</v>
      </c>
      <c r="J1145" s="244">
        <v>43228</v>
      </c>
      <c r="K1145" s="245" t="s">
        <v>215</v>
      </c>
      <c r="L1145" s="246">
        <v>43578</v>
      </c>
      <c r="M1145" s="244">
        <v>42825</v>
      </c>
      <c r="N1145" s="242" t="s">
        <v>356</v>
      </c>
      <c r="O1145" s="242" t="s">
        <v>355</v>
      </c>
      <c r="P1145" s="242" t="s">
        <v>325</v>
      </c>
      <c r="Q1145" s="242" t="s">
        <v>332</v>
      </c>
      <c r="R1145" s="242" t="s">
        <v>247</v>
      </c>
      <c r="S1145" s="119" t="s">
        <v>209</v>
      </c>
      <c r="T1145" s="118" t="s">
        <v>3538</v>
      </c>
      <c r="U1145" s="117" t="s">
        <v>207</v>
      </c>
      <c r="V1145" s="115">
        <v>0</v>
      </c>
      <c r="W1145" s="115">
        <v>0</v>
      </c>
      <c r="X1145" s="115">
        <v>0</v>
      </c>
      <c r="Y1145" s="116">
        <v>13973</v>
      </c>
      <c r="Z1145" s="115">
        <v>0</v>
      </c>
      <c r="AA1145" s="115">
        <v>0</v>
      </c>
      <c r="AB1145" s="115">
        <v>0</v>
      </c>
      <c r="AC1145" s="114" t="s">
        <v>207</v>
      </c>
    </row>
    <row r="1146" spans="1:29" x14ac:dyDescent="0.25">
      <c r="A1146" s="242" t="s">
        <v>3118</v>
      </c>
      <c r="B1146" s="242" t="s">
        <v>3117</v>
      </c>
      <c r="C1146" s="242" t="s">
        <v>217</v>
      </c>
      <c r="D1146" s="242" t="s">
        <v>1254</v>
      </c>
      <c r="E1146" s="243">
        <v>42629</v>
      </c>
      <c r="F1146" s="243">
        <v>42993</v>
      </c>
      <c r="G1146" s="242">
        <v>2017</v>
      </c>
      <c r="H1146" s="116">
        <v>29410</v>
      </c>
      <c r="I1146" s="117" t="s">
        <v>207</v>
      </c>
      <c r="J1146" s="244">
        <v>43228</v>
      </c>
      <c r="K1146" s="245" t="s">
        <v>221</v>
      </c>
      <c r="L1146" s="246" t="s">
        <v>207</v>
      </c>
      <c r="M1146" s="244">
        <v>42993</v>
      </c>
      <c r="N1146" s="242" t="s">
        <v>3116</v>
      </c>
      <c r="O1146" s="242" t="s">
        <v>3115</v>
      </c>
      <c r="P1146" s="242" t="s">
        <v>1343</v>
      </c>
      <c r="Q1146" s="242" t="s">
        <v>332</v>
      </c>
      <c r="R1146" s="242" t="s">
        <v>247</v>
      </c>
      <c r="S1146" s="119" t="s">
        <v>209</v>
      </c>
      <c r="T1146" s="118" t="s">
        <v>3114</v>
      </c>
      <c r="U1146" s="115">
        <v>0</v>
      </c>
      <c r="V1146" s="115">
        <v>0</v>
      </c>
      <c r="W1146" s="115">
        <v>0</v>
      </c>
      <c r="X1146" s="115">
        <v>0</v>
      </c>
      <c r="Y1146" s="115">
        <v>0</v>
      </c>
      <c r="Z1146" s="115">
        <v>0</v>
      </c>
      <c r="AA1146" s="115">
        <v>0</v>
      </c>
      <c r="AB1146" s="115">
        <v>29410</v>
      </c>
      <c r="AC1146" s="114" t="s">
        <v>207</v>
      </c>
    </row>
    <row r="1147" spans="1:29" x14ac:dyDescent="0.25">
      <c r="A1147" s="242" t="s">
        <v>2953</v>
      </c>
      <c r="B1147" s="242" t="s">
        <v>2946</v>
      </c>
      <c r="C1147" s="242" t="s">
        <v>258</v>
      </c>
      <c r="D1147" s="242" t="s">
        <v>1254</v>
      </c>
      <c r="E1147" s="243">
        <v>42736</v>
      </c>
      <c r="F1147" s="243">
        <v>43100</v>
      </c>
      <c r="G1147" s="242">
        <v>2017</v>
      </c>
      <c r="H1147" s="116">
        <v>205323</v>
      </c>
      <c r="I1147" s="117" t="s">
        <v>207</v>
      </c>
      <c r="J1147" s="244">
        <v>43228</v>
      </c>
      <c r="K1147" s="245" t="s">
        <v>215</v>
      </c>
      <c r="L1147" s="246">
        <v>43641</v>
      </c>
      <c r="M1147" s="244">
        <v>43100</v>
      </c>
      <c r="N1147" s="242" t="s">
        <v>290</v>
      </c>
      <c r="O1147" s="242" t="s">
        <v>289</v>
      </c>
      <c r="P1147" s="242" t="s">
        <v>267</v>
      </c>
      <c r="Q1147" s="242" t="s">
        <v>288</v>
      </c>
      <c r="R1147" s="242" t="s">
        <v>247</v>
      </c>
      <c r="S1147" s="119" t="s">
        <v>209</v>
      </c>
      <c r="T1147" s="118" t="s">
        <v>2945</v>
      </c>
      <c r="U1147" s="117" t="s">
        <v>207</v>
      </c>
      <c r="V1147" s="115">
        <v>0</v>
      </c>
      <c r="W1147" s="115">
        <v>0</v>
      </c>
      <c r="X1147" s="115">
        <v>0</v>
      </c>
      <c r="Y1147" s="116">
        <v>623</v>
      </c>
      <c r="Z1147" s="115">
        <v>28151</v>
      </c>
      <c r="AA1147" s="115">
        <v>94082</v>
      </c>
      <c r="AB1147" s="115">
        <v>15000</v>
      </c>
      <c r="AC1147" s="114" t="s">
        <v>207</v>
      </c>
    </row>
    <row r="1148" spans="1:29" x14ac:dyDescent="0.25">
      <c r="A1148" s="242" t="s">
        <v>2937</v>
      </c>
      <c r="B1148" s="242" t="s">
        <v>2930</v>
      </c>
      <c r="C1148" s="242" t="s">
        <v>229</v>
      </c>
      <c r="D1148" s="242" t="s">
        <v>1254</v>
      </c>
      <c r="E1148" s="243">
        <v>42305</v>
      </c>
      <c r="F1148" s="243">
        <v>42628</v>
      </c>
      <c r="G1148" s="242">
        <v>2016</v>
      </c>
      <c r="H1148" s="116">
        <v>6004826</v>
      </c>
      <c r="I1148" s="116">
        <v>845614</v>
      </c>
      <c r="J1148" s="244">
        <v>43228</v>
      </c>
      <c r="K1148" s="245" t="s">
        <v>215</v>
      </c>
      <c r="L1148" s="244">
        <v>44586</v>
      </c>
      <c r="M1148" s="244">
        <v>42628</v>
      </c>
      <c r="N1148" s="242" t="s">
        <v>2929</v>
      </c>
      <c r="O1148" s="242" t="s">
        <v>2928</v>
      </c>
      <c r="P1148" s="242" t="s">
        <v>255</v>
      </c>
      <c r="Q1148" s="242" t="s">
        <v>492</v>
      </c>
      <c r="R1148" s="242" t="s">
        <v>210</v>
      </c>
      <c r="S1148" s="124" t="s">
        <v>2927</v>
      </c>
      <c r="T1148" s="118" t="s">
        <v>2926</v>
      </c>
      <c r="U1148" s="115">
        <v>0</v>
      </c>
      <c r="V1148" s="115">
        <v>0</v>
      </c>
      <c r="W1148" s="115">
        <v>0</v>
      </c>
      <c r="X1148" s="115">
        <v>0</v>
      </c>
      <c r="Y1148" s="116">
        <v>1632854</v>
      </c>
      <c r="Z1148" s="115">
        <v>2453082</v>
      </c>
      <c r="AA1148" s="115">
        <v>369</v>
      </c>
      <c r="AB1148" s="115">
        <v>510797</v>
      </c>
      <c r="AC1148" s="114" t="s">
        <v>2936</v>
      </c>
    </row>
    <row r="1149" spans="1:29" x14ac:dyDescent="0.25">
      <c r="A1149" s="242" t="s">
        <v>2627</v>
      </c>
      <c r="B1149" s="242" t="s">
        <v>2626</v>
      </c>
      <c r="C1149" s="242" t="s">
        <v>503</v>
      </c>
      <c r="D1149" s="242" t="s">
        <v>1254</v>
      </c>
      <c r="E1149" s="243">
        <v>43077</v>
      </c>
      <c r="F1149" s="243">
        <v>43084</v>
      </c>
      <c r="G1149" s="242">
        <v>2017</v>
      </c>
      <c r="H1149" s="116">
        <v>52930</v>
      </c>
      <c r="I1149" s="117" t="s">
        <v>207</v>
      </c>
      <c r="J1149" s="244">
        <v>43228</v>
      </c>
      <c r="K1149" s="245" t="s">
        <v>215</v>
      </c>
      <c r="L1149" s="246">
        <v>43522</v>
      </c>
      <c r="M1149" s="244">
        <v>43084</v>
      </c>
      <c r="N1149" s="242" t="s">
        <v>2625</v>
      </c>
      <c r="O1149" s="242" t="s">
        <v>934</v>
      </c>
      <c r="P1149" s="242" t="s">
        <v>267</v>
      </c>
      <c r="Q1149" s="242" t="s">
        <v>500</v>
      </c>
      <c r="R1149" s="242" t="s">
        <v>247</v>
      </c>
      <c r="S1149" s="119" t="s">
        <v>209</v>
      </c>
      <c r="T1149" s="118" t="s">
        <v>2624</v>
      </c>
      <c r="U1149" s="117" t="s">
        <v>207</v>
      </c>
      <c r="V1149" s="115">
        <v>0</v>
      </c>
      <c r="W1149" s="115">
        <v>0</v>
      </c>
      <c r="X1149" s="115">
        <v>0</v>
      </c>
      <c r="Y1149" s="116">
        <v>52930</v>
      </c>
      <c r="Z1149" s="115">
        <v>0</v>
      </c>
      <c r="AA1149" s="115">
        <v>0</v>
      </c>
      <c r="AB1149" s="115">
        <v>0</v>
      </c>
      <c r="AC1149" s="114" t="s">
        <v>207</v>
      </c>
    </row>
    <row r="1150" spans="1:29" x14ac:dyDescent="0.25">
      <c r="A1150" s="242" t="s">
        <v>2349</v>
      </c>
      <c r="B1150" s="242" t="s">
        <v>2348</v>
      </c>
      <c r="C1150" s="242" t="s">
        <v>503</v>
      </c>
      <c r="D1150" s="242" t="s">
        <v>1254</v>
      </c>
      <c r="E1150" s="243">
        <v>43070</v>
      </c>
      <c r="F1150" s="243">
        <v>43102</v>
      </c>
      <c r="G1150" s="242">
        <v>2018</v>
      </c>
      <c r="H1150" s="116">
        <v>119844</v>
      </c>
      <c r="I1150" s="117" t="s">
        <v>207</v>
      </c>
      <c r="J1150" s="244">
        <v>43228</v>
      </c>
      <c r="K1150" s="245" t="s">
        <v>221</v>
      </c>
      <c r="L1150" s="246" t="s">
        <v>207</v>
      </c>
      <c r="M1150" s="244">
        <v>43102</v>
      </c>
      <c r="N1150" s="242" t="s">
        <v>2347</v>
      </c>
      <c r="O1150" s="242" t="s">
        <v>613</v>
      </c>
      <c r="P1150" s="242" t="s">
        <v>267</v>
      </c>
      <c r="Q1150" s="242" t="s">
        <v>500</v>
      </c>
      <c r="R1150" s="242" t="s">
        <v>247</v>
      </c>
      <c r="S1150" s="119" t="s">
        <v>209</v>
      </c>
      <c r="T1150" s="118" t="s">
        <v>2346</v>
      </c>
      <c r="U1150" s="117" t="s">
        <v>207</v>
      </c>
      <c r="V1150" s="115">
        <v>0</v>
      </c>
      <c r="W1150" s="115">
        <v>0</v>
      </c>
      <c r="X1150" s="115">
        <v>0</v>
      </c>
      <c r="Y1150" s="116">
        <v>62851</v>
      </c>
      <c r="Z1150" s="115">
        <v>56993</v>
      </c>
      <c r="AA1150" s="115">
        <v>0</v>
      </c>
      <c r="AB1150" s="115">
        <v>0</v>
      </c>
      <c r="AC1150" s="114" t="s">
        <v>207</v>
      </c>
    </row>
    <row r="1151" spans="1:29" x14ac:dyDescent="0.25">
      <c r="A1151" s="242" t="s">
        <v>4513</v>
      </c>
      <c r="B1151" s="242" t="s">
        <v>4507</v>
      </c>
      <c r="C1151" s="242" t="s">
        <v>217</v>
      </c>
      <c r="D1151" s="242" t="s">
        <v>1254</v>
      </c>
      <c r="E1151" s="243">
        <v>42583</v>
      </c>
      <c r="F1151" s="243">
        <v>42947</v>
      </c>
      <c r="G1151" s="242">
        <v>2017</v>
      </c>
      <c r="H1151" s="116">
        <v>21603</v>
      </c>
      <c r="I1151" s="117" t="s">
        <v>207</v>
      </c>
      <c r="J1151" s="244">
        <v>43214</v>
      </c>
      <c r="K1151" s="245" t="s">
        <v>215</v>
      </c>
      <c r="L1151" s="244">
        <v>44299</v>
      </c>
      <c r="M1151" s="244">
        <v>42947</v>
      </c>
      <c r="N1151" s="242" t="s">
        <v>4506</v>
      </c>
      <c r="O1151" s="242" t="s">
        <v>4511</v>
      </c>
      <c r="P1151" s="242" t="s">
        <v>267</v>
      </c>
      <c r="Q1151" s="242" t="s">
        <v>2245</v>
      </c>
      <c r="R1151" s="242" t="s">
        <v>247</v>
      </c>
      <c r="S1151" s="119" t="s">
        <v>209</v>
      </c>
      <c r="T1151" s="118" t="s">
        <v>4504</v>
      </c>
      <c r="U1151" s="117" t="s">
        <v>207</v>
      </c>
      <c r="V1151" s="115">
        <v>0</v>
      </c>
      <c r="W1151" s="115">
        <v>0</v>
      </c>
      <c r="X1151" s="115">
        <v>0</v>
      </c>
      <c r="Y1151" s="116">
        <v>10447</v>
      </c>
      <c r="Z1151" s="115">
        <v>0</v>
      </c>
      <c r="AA1151" s="115">
        <v>0</v>
      </c>
      <c r="AB1151" s="115">
        <v>0</v>
      </c>
      <c r="AC1151" s="114" t="s">
        <v>207</v>
      </c>
    </row>
    <row r="1152" spans="1:29" x14ac:dyDescent="0.25">
      <c r="A1152" s="242" t="s">
        <v>3791</v>
      </c>
      <c r="B1152" s="242" t="s">
        <v>3790</v>
      </c>
      <c r="C1152" s="242" t="s">
        <v>217</v>
      </c>
      <c r="D1152" s="242" t="s">
        <v>1254</v>
      </c>
      <c r="E1152" s="243">
        <v>42675</v>
      </c>
      <c r="F1152" s="243">
        <v>43039</v>
      </c>
      <c r="G1152" s="242">
        <v>2017</v>
      </c>
      <c r="H1152" s="116">
        <v>17067</v>
      </c>
      <c r="I1152" s="117" t="s">
        <v>207</v>
      </c>
      <c r="J1152" s="244">
        <v>43214</v>
      </c>
      <c r="K1152" s="245" t="s">
        <v>221</v>
      </c>
      <c r="L1152" s="246" t="s">
        <v>207</v>
      </c>
      <c r="M1152" s="244">
        <v>43039</v>
      </c>
      <c r="N1152" s="242" t="s">
        <v>1149</v>
      </c>
      <c r="O1152" s="242" t="s">
        <v>3784</v>
      </c>
      <c r="P1152" s="242" t="s">
        <v>220</v>
      </c>
      <c r="Q1152" s="242" t="s">
        <v>1141</v>
      </c>
      <c r="R1152" s="242" t="s">
        <v>247</v>
      </c>
      <c r="S1152" s="119" t="s">
        <v>209</v>
      </c>
      <c r="T1152" s="118" t="s">
        <v>3789</v>
      </c>
      <c r="U1152" s="117" t="s">
        <v>207</v>
      </c>
      <c r="V1152" s="115">
        <v>0</v>
      </c>
      <c r="W1152" s="115">
        <v>0</v>
      </c>
      <c r="X1152" s="115">
        <v>0</v>
      </c>
      <c r="Y1152" s="116">
        <v>17067</v>
      </c>
      <c r="Z1152" s="115">
        <v>0</v>
      </c>
      <c r="AA1152" s="115">
        <v>0</v>
      </c>
      <c r="AB1152" s="115">
        <v>0</v>
      </c>
      <c r="AC1152" s="114" t="s">
        <v>207</v>
      </c>
    </row>
    <row r="1153" spans="1:29" x14ac:dyDescent="0.25">
      <c r="A1153" s="242" t="s">
        <v>3786</v>
      </c>
      <c r="B1153" s="242" t="s">
        <v>3785</v>
      </c>
      <c r="C1153" s="242" t="s">
        <v>217</v>
      </c>
      <c r="D1153" s="242" t="s">
        <v>1254</v>
      </c>
      <c r="E1153" s="243">
        <v>42675</v>
      </c>
      <c r="F1153" s="243">
        <v>43039</v>
      </c>
      <c r="G1153" s="242">
        <v>2017</v>
      </c>
      <c r="H1153" s="116">
        <v>13879</v>
      </c>
      <c r="I1153" s="117" t="s">
        <v>207</v>
      </c>
      <c r="J1153" s="244">
        <v>43214</v>
      </c>
      <c r="K1153" s="245" t="s">
        <v>221</v>
      </c>
      <c r="L1153" s="246" t="s">
        <v>207</v>
      </c>
      <c r="M1153" s="244">
        <v>43039</v>
      </c>
      <c r="N1153" s="242" t="s">
        <v>1142</v>
      </c>
      <c r="O1153" s="242" t="s">
        <v>3784</v>
      </c>
      <c r="P1153" s="242" t="s">
        <v>220</v>
      </c>
      <c r="Q1153" s="242" t="s">
        <v>1141</v>
      </c>
      <c r="R1153" s="242" t="s">
        <v>247</v>
      </c>
      <c r="S1153" s="119" t="s">
        <v>209</v>
      </c>
      <c r="T1153" s="118" t="s">
        <v>3783</v>
      </c>
      <c r="U1153" s="117" t="s">
        <v>207</v>
      </c>
      <c r="V1153" s="115">
        <v>0</v>
      </c>
      <c r="W1153" s="115">
        <v>0</v>
      </c>
      <c r="X1153" s="115">
        <v>0</v>
      </c>
      <c r="Y1153" s="116">
        <v>13879</v>
      </c>
      <c r="Z1153" s="115">
        <v>0</v>
      </c>
      <c r="AA1153" s="115">
        <v>0</v>
      </c>
      <c r="AB1153" s="115">
        <v>0</v>
      </c>
      <c r="AC1153" s="114" t="s">
        <v>207</v>
      </c>
    </row>
    <row r="1154" spans="1:29" x14ac:dyDescent="0.25">
      <c r="A1154" s="242" t="s">
        <v>3552</v>
      </c>
      <c r="B1154" s="242" t="s">
        <v>3548</v>
      </c>
      <c r="C1154" s="242" t="s">
        <v>217</v>
      </c>
      <c r="D1154" s="242" t="s">
        <v>1254</v>
      </c>
      <c r="E1154" s="243">
        <v>42461</v>
      </c>
      <c r="F1154" s="243">
        <v>42825</v>
      </c>
      <c r="G1154" s="242">
        <v>2017</v>
      </c>
      <c r="H1154" s="116">
        <v>13510</v>
      </c>
      <c r="I1154" s="117" t="s">
        <v>207</v>
      </c>
      <c r="J1154" s="244">
        <v>43214</v>
      </c>
      <c r="K1154" s="245" t="s">
        <v>215</v>
      </c>
      <c r="L1154" s="246">
        <v>43564</v>
      </c>
      <c r="M1154" s="244">
        <v>42825</v>
      </c>
      <c r="N1154" s="242" t="s">
        <v>3547</v>
      </c>
      <c r="O1154" s="242" t="s">
        <v>355</v>
      </c>
      <c r="P1154" s="242" t="s">
        <v>325</v>
      </c>
      <c r="Q1154" s="242" t="s">
        <v>332</v>
      </c>
      <c r="R1154" s="242" t="s">
        <v>247</v>
      </c>
      <c r="S1154" s="119" t="s">
        <v>209</v>
      </c>
      <c r="T1154" s="118" t="s">
        <v>3546</v>
      </c>
      <c r="U1154" s="117" t="s">
        <v>207</v>
      </c>
      <c r="V1154" s="115">
        <v>0</v>
      </c>
      <c r="W1154" s="115">
        <v>0</v>
      </c>
      <c r="X1154" s="115">
        <v>0</v>
      </c>
      <c r="Y1154" s="116">
        <v>13510</v>
      </c>
      <c r="Z1154" s="115">
        <v>0</v>
      </c>
      <c r="AA1154" s="115">
        <v>0</v>
      </c>
      <c r="AB1154" s="115">
        <v>0</v>
      </c>
      <c r="AC1154" s="114" t="s">
        <v>207</v>
      </c>
    </row>
    <row r="1155" spans="1:29" x14ac:dyDescent="0.25">
      <c r="A1155" s="242" t="s">
        <v>2943</v>
      </c>
      <c r="B1155" s="242" t="s">
        <v>2941</v>
      </c>
      <c r="C1155" s="242" t="s">
        <v>217</v>
      </c>
      <c r="D1155" s="242" t="s">
        <v>1254</v>
      </c>
      <c r="E1155" s="243">
        <v>42675</v>
      </c>
      <c r="F1155" s="243">
        <v>43039</v>
      </c>
      <c r="G1155" s="242">
        <v>2017</v>
      </c>
      <c r="H1155" s="116">
        <v>22684</v>
      </c>
      <c r="I1155" s="117" t="s">
        <v>207</v>
      </c>
      <c r="J1155" s="244">
        <v>43214</v>
      </c>
      <c r="K1155" s="245" t="s">
        <v>215</v>
      </c>
      <c r="L1155" s="246">
        <v>43669</v>
      </c>
      <c r="M1155" s="244">
        <v>43039</v>
      </c>
      <c r="N1155" s="242" t="s">
        <v>2940</v>
      </c>
      <c r="O1155" s="242" t="s">
        <v>2939</v>
      </c>
      <c r="P1155" s="242" t="s">
        <v>1524</v>
      </c>
      <c r="Q1155" s="242" t="s">
        <v>211</v>
      </c>
      <c r="R1155" s="242" t="s">
        <v>210</v>
      </c>
      <c r="S1155" s="119" t="s">
        <v>209</v>
      </c>
      <c r="T1155" s="118" t="s">
        <v>2938</v>
      </c>
      <c r="U1155" s="117" t="s">
        <v>207</v>
      </c>
      <c r="V1155" s="115">
        <v>0</v>
      </c>
      <c r="W1155" s="115">
        <v>0</v>
      </c>
      <c r="X1155" s="115">
        <v>0</v>
      </c>
      <c r="Y1155" s="115">
        <v>0</v>
      </c>
      <c r="Z1155" s="115">
        <v>0</v>
      </c>
      <c r="AA1155" s="115">
        <v>0</v>
      </c>
      <c r="AB1155" s="115">
        <v>0</v>
      </c>
      <c r="AC1155" s="114" t="s">
        <v>207</v>
      </c>
    </row>
    <row r="1156" spans="1:29" x14ac:dyDescent="0.25">
      <c r="A1156" s="248" t="s">
        <v>2446</v>
      </c>
      <c r="B1156" s="248" t="s">
        <v>2440</v>
      </c>
      <c r="C1156" s="248" t="s">
        <v>217</v>
      </c>
      <c r="D1156" s="248" t="s">
        <v>1254</v>
      </c>
      <c r="E1156" s="249">
        <v>42583</v>
      </c>
      <c r="F1156" s="249">
        <v>42978</v>
      </c>
      <c r="G1156" s="248">
        <v>2017</v>
      </c>
      <c r="H1156" s="132">
        <v>49518</v>
      </c>
      <c r="I1156" s="131" t="s">
        <v>207</v>
      </c>
      <c r="J1156" s="247">
        <v>43214</v>
      </c>
      <c r="K1156" s="245" t="s">
        <v>221</v>
      </c>
      <c r="L1156" s="246" t="s">
        <v>207</v>
      </c>
      <c r="M1156" s="247">
        <v>42978</v>
      </c>
      <c r="N1156" s="248" t="s">
        <v>2439</v>
      </c>
      <c r="O1156" s="248" t="s">
        <v>2438</v>
      </c>
      <c r="P1156" s="248" t="s">
        <v>325</v>
      </c>
      <c r="Q1156" s="248" t="s">
        <v>211</v>
      </c>
      <c r="R1156" s="242" t="s">
        <v>210</v>
      </c>
      <c r="S1156" s="119" t="s">
        <v>209</v>
      </c>
      <c r="T1156" s="118" t="s">
        <v>2437</v>
      </c>
      <c r="U1156" s="117" t="s">
        <v>207</v>
      </c>
      <c r="V1156" s="115">
        <v>0</v>
      </c>
      <c r="W1156" s="130">
        <v>0</v>
      </c>
      <c r="X1156" s="130">
        <v>0</v>
      </c>
      <c r="Y1156" s="130">
        <v>0</v>
      </c>
      <c r="Z1156" s="115">
        <v>38453</v>
      </c>
      <c r="AA1156" s="115">
        <v>1982</v>
      </c>
      <c r="AB1156" s="115">
        <v>8989</v>
      </c>
      <c r="AC1156" s="129" t="s">
        <v>207</v>
      </c>
    </row>
    <row r="1157" spans="1:29" x14ac:dyDescent="0.25">
      <c r="A1157" s="242" t="s">
        <v>2258</v>
      </c>
      <c r="B1157" s="242" t="s">
        <v>2257</v>
      </c>
      <c r="C1157" s="242" t="s">
        <v>503</v>
      </c>
      <c r="D1157" s="242" t="s">
        <v>1254</v>
      </c>
      <c r="E1157" s="243">
        <v>43100</v>
      </c>
      <c r="F1157" s="243">
        <v>43113</v>
      </c>
      <c r="G1157" s="242">
        <v>2018</v>
      </c>
      <c r="H1157" s="116">
        <v>137262</v>
      </c>
      <c r="I1157" s="117" t="s">
        <v>207</v>
      </c>
      <c r="J1157" s="244">
        <v>43214</v>
      </c>
      <c r="K1157" s="245" t="s">
        <v>215</v>
      </c>
      <c r="L1157" s="246">
        <v>43417</v>
      </c>
      <c r="M1157" s="243">
        <v>43113</v>
      </c>
      <c r="N1157" s="242" t="s">
        <v>2256</v>
      </c>
      <c r="O1157" s="242" t="s">
        <v>1578</v>
      </c>
      <c r="P1157" s="242" t="s">
        <v>267</v>
      </c>
      <c r="Q1157" s="242" t="s">
        <v>500</v>
      </c>
      <c r="R1157" s="242" t="s">
        <v>247</v>
      </c>
      <c r="S1157" s="119" t="s">
        <v>209</v>
      </c>
      <c r="T1157" s="118" t="s">
        <v>2255</v>
      </c>
      <c r="U1157" s="117" t="s">
        <v>207</v>
      </c>
      <c r="V1157" s="115">
        <v>0</v>
      </c>
      <c r="W1157" s="115">
        <v>0</v>
      </c>
      <c r="X1157" s="115">
        <v>0</v>
      </c>
      <c r="Y1157" s="116">
        <v>137262</v>
      </c>
      <c r="Z1157" s="115">
        <v>0</v>
      </c>
      <c r="AA1157" s="115">
        <v>0</v>
      </c>
      <c r="AB1157" s="115">
        <v>0</v>
      </c>
      <c r="AC1157" s="114" t="s">
        <v>207</v>
      </c>
    </row>
    <row r="1158" spans="1:29" x14ac:dyDescent="0.25">
      <c r="A1158" s="242" t="s">
        <v>3843</v>
      </c>
      <c r="B1158" s="242" t="s">
        <v>3841</v>
      </c>
      <c r="C1158" s="242" t="s">
        <v>217</v>
      </c>
      <c r="D1158" s="242" t="s">
        <v>1254</v>
      </c>
      <c r="E1158" s="243">
        <v>42644</v>
      </c>
      <c r="F1158" s="243">
        <v>43008</v>
      </c>
      <c r="G1158" s="242">
        <v>2017</v>
      </c>
      <c r="H1158" s="116">
        <v>16999</v>
      </c>
      <c r="I1158" s="117" t="s">
        <v>207</v>
      </c>
      <c r="J1158" s="244">
        <v>43186</v>
      </c>
      <c r="K1158" s="245" t="s">
        <v>215</v>
      </c>
      <c r="L1158" s="246">
        <v>43704</v>
      </c>
      <c r="M1158" s="244">
        <v>43008</v>
      </c>
      <c r="N1158" s="242" t="s">
        <v>3840</v>
      </c>
      <c r="O1158" s="242" t="s">
        <v>563</v>
      </c>
      <c r="P1158" s="242" t="s">
        <v>212</v>
      </c>
      <c r="Q1158" s="242" t="s">
        <v>332</v>
      </c>
      <c r="R1158" s="242" t="s">
        <v>247</v>
      </c>
      <c r="S1158" s="119" t="s">
        <v>209</v>
      </c>
      <c r="T1158" s="118" t="s">
        <v>3839</v>
      </c>
      <c r="U1158" s="117" t="s">
        <v>207</v>
      </c>
      <c r="V1158" s="115">
        <v>0</v>
      </c>
      <c r="W1158" s="115">
        <v>0</v>
      </c>
      <c r="X1158" s="115">
        <v>0</v>
      </c>
      <c r="Y1158" s="116">
        <v>16999</v>
      </c>
      <c r="Z1158" s="115">
        <v>0</v>
      </c>
      <c r="AA1158" s="115">
        <v>0</v>
      </c>
      <c r="AB1158" s="115">
        <v>0</v>
      </c>
      <c r="AC1158" s="114" t="s">
        <v>207</v>
      </c>
    </row>
    <row r="1159" spans="1:29" x14ac:dyDescent="0.25">
      <c r="A1159" s="242" t="s">
        <v>3620</v>
      </c>
      <c r="B1159" s="242" t="s">
        <v>3616</v>
      </c>
      <c r="C1159" s="242" t="s">
        <v>217</v>
      </c>
      <c r="D1159" s="242" t="s">
        <v>1254</v>
      </c>
      <c r="E1159" s="243">
        <v>42461</v>
      </c>
      <c r="F1159" s="243">
        <v>42825</v>
      </c>
      <c r="G1159" s="242">
        <v>2017</v>
      </c>
      <c r="H1159" s="116">
        <v>16880</v>
      </c>
      <c r="I1159" s="117" t="s">
        <v>207</v>
      </c>
      <c r="J1159" s="244">
        <v>43186</v>
      </c>
      <c r="K1159" s="245" t="s">
        <v>215</v>
      </c>
      <c r="L1159" s="246">
        <v>43564</v>
      </c>
      <c r="M1159" s="244">
        <v>42825</v>
      </c>
      <c r="N1159" s="242" t="s">
        <v>333</v>
      </c>
      <c r="O1159" s="242" t="s">
        <v>333</v>
      </c>
      <c r="P1159" s="242" t="s">
        <v>325</v>
      </c>
      <c r="Q1159" s="242" t="s">
        <v>332</v>
      </c>
      <c r="R1159" s="242" t="s">
        <v>247</v>
      </c>
      <c r="S1159" s="119" t="s">
        <v>209</v>
      </c>
      <c r="T1159" s="118" t="s">
        <v>3615</v>
      </c>
      <c r="U1159" s="117" t="s">
        <v>207</v>
      </c>
      <c r="V1159" s="115">
        <v>0</v>
      </c>
      <c r="W1159" s="115">
        <v>0</v>
      </c>
      <c r="X1159" s="115">
        <v>0</v>
      </c>
      <c r="Y1159" s="116">
        <v>16880</v>
      </c>
      <c r="Z1159" s="115">
        <v>0</v>
      </c>
      <c r="AA1159" s="115">
        <v>0</v>
      </c>
      <c r="AB1159" s="115">
        <v>0</v>
      </c>
      <c r="AC1159" s="114" t="s">
        <v>207</v>
      </c>
    </row>
    <row r="1160" spans="1:29" x14ac:dyDescent="0.25">
      <c r="A1160" s="242" t="s">
        <v>3204</v>
      </c>
      <c r="B1160" s="242" t="s">
        <v>3198</v>
      </c>
      <c r="C1160" s="242" t="s">
        <v>229</v>
      </c>
      <c r="D1160" s="242" t="s">
        <v>1254</v>
      </c>
      <c r="E1160" s="243">
        <v>42255</v>
      </c>
      <c r="F1160" s="243">
        <v>42855</v>
      </c>
      <c r="G1160" s="242">
        <v>2017</v>
      </c>
      <c r="H1160" s="116">
        <v>1549207</v>
      </c>
      <c r="I1160" s="116">
        <v>298009</v>
      </c>
      <c r="J1160" s="244">
        <v>43186</v>
      </c>
      <c r="K1160" s="245" t="s">
        <v>215</v>
      </c>
      <c r="L1160" s="244">
        <v>43872</v>
      </c>
      <c r="M1160" s="244">
        <v>42855</v>
      </c>
      <c r="N1160" s="242" t="s">
        <v>3197</v>
      </c>
      <c r="O1160" s="242" t="s">
        <v>3196</v>
      </c>
      <c r="P1160" s="242" t="s">
        <v>1272</v>
      </c>
      <c r="Q1160" s="242" t="s">
        <v>461</v>
      </c>
      <c r="R1160" s="242" t="s">
        <v>247</v>
      </c>
      <c r="S1160" s="119" t="s">
        <v>209</v>
      </c>
      <c r="T1160" s="118" t="s">
        <v>3195</v>
      </c>
      <c r="U1160" s="115">
        <v>0</v>
      </c>
      <c r="V1160" s="115">
        <v>0</v>
      </c>
      <c r="W1160" s="115">
        <v>254</v>
      </c>
      <c r="X1160" s="115">
        <v>0</v>
      </c>
      <c r="Y1160" s="116">
        <v>95083</v>
      </c>
      <c r="Z1160" s="115">
        <v>228008</v>
      </c>
      <c r="AA1160" s="115">
        <v>186754</v>
      </c>
      <c r="AB1160" s="115">
        <v>594114</v>
      </c>
      <c r="AC1160" s="114" t="s">
        <v>3203</v>
      </c>
    </row>
    <row r="1161" spans="1:29" x14ac:dyDescent="0.25">
      <c r="A1161" s="242" t="s">
        <v>2562</v>
      </c>
      <c r="B1161" s="242" t="s">
        <v>2558</v>
      </c>
      <c r="C1161" s="242" t="s">
        <v>217</v>
      </c>
      <c r="D1161" s="242" t="s">
        <v>1254</v>
      </c>
      <c r="E1161" s="243">
        <v>42325</v>
      </c>
      <c r="F1161" s="243">
        <v>43039</v>
      </c>
      <c r="G1161" s="242">
        <v>2017</v>
      </c>
      <c r="H1161" s="116">
        <v>5572</v>
      </c>
      <c r="I1161" s="117" t="s">
        <v>207</v>
      </c>
      <c r="J1161" s="244">
        <v>43186</v>
      </c>
      <c r="K1161" s="245" t="s">
        <v>215</v>
      </c>
      <c r="L1161" s="244">
        <v>44158</v>
      </c>
      <c r="M1161" s="244">
        <v>43039</v>
      </c>
      <c r="N1161" s="242" t="s">
        <v>2557</v>
      </c>
      <c r="O1161" s="242" t="s">
        <v>2556</v>
      </c>
      <c r="P1161" s="242" t="s">
        <v>325</v>
      </c>
      <c r="Q1161" s="242" t="s">
        <v>211</v>
      </c>
      <c r="R1161" s="242" t="s">
        <v>210</v>
      </c>
      <c r="S1161" s="119" t="s">
        <v>209</v>
      </c>
      <c r="T1161" s="118" t="s">
        <v>2555</v>
      </c>
      <c r="U1161" s="117" t="s">
        <v>207</v>
      </c>
      <c r="V1161" s="115">
        <v>0</v>
      </c>
      <c r="W1161" s="115">
        <v>0</v>
      </c>
      <c r="X1161" s="115">
        <v>0</v>
      </c>
      <c r="Y1161" s="116">
        <v>2262</v>
      </c>
      <c r="Z1161" s="115">
        <v>0</v>
      </c>
      <c r="AA1161" s="115">
        <v>0</v>
      </c>
      <c r="AB1161" s="115">
        <v>3310</v>
      </c>
      <c r="AC1161" s="114" t="s">
        <v>207</v>
      </c>
    </row>
    <row r="1162" spans="1:29" x14ac:dyDescent="0.25">
      <c r="A1162" s="242" t="s">
        <v>2534</v>
      </c>
      <c r="B1162" s="242" t="s">
        <v>2530</v>
      </c>
      <c r="C1162" s="242" t="s">
        <v>217</v>
      </c>
      <c r="D1162" s="242" t="s">
        <v>1254</v>
      </c>
      <c r="E1162" s="243">
        <v>42644</v>
      </c>
      <c r="F1162" s="243">
        <v>43008</v>
      </c>
      <c r="G1162" s="242">
        <v>2017</v>
      </c>
      <c r="H1162" s="116">
        <v>24220</v>
      </c>
      <c r="I1162" s="117" t="s">
        <v>207</v>
      </c>
      <c r="J1162" s="244">
        <v>43186</v>
      </c>
      <c r="K1162" s="245" t="s">
        <v>215</v>
      </c>
      <c r="L1162" s="246">
        <v>43732</v>
      </c>
      <c r="M1162" s="244">
        <v>43008</v>
      </c>
      <c r="N1162" s="242" t="s">
        <v>2529</v>
      </c>
      <c r="O1162" s="242" t="s">
        <v>1464</v>
      </c>
      <c r="P1162" s="242" t="s">
        <v>267</v>
      </c>
      <c r="Q1162" s="242" t="s">
        <v>452</v>
      </c>
      <c r="R1162" s="242" t="s">
        <v>247</v>
      </c>
      <c r="S1162" s="119" t="s">
        <v>209</v>
      </c>
      <c r="T1162" s="118" t="s">
        <v>2528</v>
      </c>
      <c r="U1162" s="117" t="s">
        <v>207</v>
      </c>
      <c r="V1162" s="115">
        <v>0</v>
      </c>
      <c r="W1162" s="115">
        <v>0</v>
      </c>
      <c r="X1162" s="115">
        <v>0</v>
      </c>
      <c r="Y1162" s="116">
        <v>6461</v>
      </c>
      <c r="Z1162" s="115">
        <v>17759</v>
      </c>
      <c r="AA1162" s="115">
        <v>0</v>
      </c>
      <c r="AB1162" s="115">
        <v>0</v>
      </c>
      <c r="AC1162" s="114" t="s">
        <v>207</v>
      </c>
    </row>
    <row r="1163" spans="1:29" x14ac:dyDescent="0.25">
      <c r="A1163" s="242" t="s">
        <v>4431</v>
      </c>
      <c r="B1163" s="242" t="s">
        <v>4426</v>
      </c>
      <c r="C1163" s="242" t="s">
        <v>217</v>
      </c>
      <c r="D1163" s="242" t="s">
        <v>1254</v>
      </c>
      <c r="E1163" s="243">
        <v>42307</v>
      </c>
      <c r="F1163" s="243">
        <v>42672</v>
      </c>
      <c r="G1163" s="242">
        <v>2016</v>
      </c>
      <c r="H1163" s="116">
        <v>22071</v>
      </c>
      <c r="I1163" s="117" t="s">
        <v>207</v>
      </c>
      <c r="J1163" s="244">
        <v>43172</v>
      </c>
      <c r="K1163" s="245" t="s">
        <v>215</v>
      </c>
      <c r="L1163" s="246">
        <v>43333</v>
      </c>
      <c r="M1163" s="244">
        <v>42672</v>
      </c>
      <c r="N1163" s="242" t="s">
        <v>4425</v>
      </c>
      <c r="O1163" s="242" t="s">
        <v>4424</v>
      </c>
      <c r="P1163" s="242" t="s">
        <v>212</v>
      </c>
      <c r="Q1163" s="242" t="s">
        <v>452</v>
      </c>
      <c r="R1163" s="242" t="s">
        <v>247</v>
      </c>
      <c r="S1163" s="119" t="s">
        <v>209</v>
      </c>
      <c r="T1163" s="118" t="s">
        <v>4423</v>
      </c>
      <c r="U1163" s="117" t="s">
        <v>207</v>
      </c>
      <c r="V1163" s="115">
        <v>0</v>
      </c>
      <c r="W1163" s="115">
        <v>0</v>
      </c>
      <c r="X1163" s="115">
        <v>0</v>
      </c>
      <c r="Y1163" s="115">
        <v>0</v>
      </c>
      <c r="Z1163" s="115">
        <v>22071</v>
      </c>
      <c r="AA1163" s="115">
        <v>0</v>
      </c>
      <c r="AB1163" s="115">
        <v>0</v>
      </c>
      <c r="AC1163" s="114" t="s">
        <v>207</v>
      </c>
    </row>
    <row r="1164" spans="1:29" x14ac:dyDescent="0.25">
      <c r="A1164" s="242" t="s">
        <v>3817</v>
      </c>
      <c r="B1164" s="242" t="s">
        <v>3810</v>
      </c>
      <c r="C1164" s="242" t="s">
        <v>217</v>
      </c>
      <c r="D1164" s="242" t="s">
        <v>1254</v>
      </c>
      <c r="E1164" s="243">
        <v>42461</v>
      </c>
      <c r="F1164" s="243">
        <v>42825</v>
      </c>
      <c r="G1164" s="242">
        <v>2017</v>
      </c>
      <c r="H1164" s="116">
        <v>17443</v>
      </c>
      <c r="I1164" s="117" t="s">
        <v>207</v>
      </c>
      <c r="J1164" s="244">
        <v>43172</v>
      </c>
      <c r="K1164" s="245" t="s">
        <v>215</v>
      </c>
      <c r="L1164" s="246">
        <v>43396</v>
      </c>
      <c r="M1164" s="244">
        <v>42825</v>
      </c>
      <c r="N1164" s="242" t="s">
        <v>3809</v>
      </c>
      <c r="O1164" s="242" t="s">
        <v>3809</v>
      </c>
      <c r="P1164" s="242" t="s">
        <v>212</v>
      </c>
      <c r="Q1164" s="242" t="s">
        <v>332</v>
      </c>
      <c r="R1164" s="242" t="s">
        <v>247</v>
      </c>
      <c r="S1164" s="119" t="s">
        <v>209</v>
      </c>
      <c r="T1164" s="118" t="s">
        <v>3808</v>
      </c>
      <c r="U1164" s="117" t="s">
        <v>207</v>
      </c>
      <c r="V1164" s="115">
        <v>0</v>
      </c>
      <c r="W1164" s="115">
        <v>0</v>
      </c>
      <c r="X1164" s="115">
        <v>0</v>
      </c>
      <c r="Y1164" s="115">
        <v>0</v>
      </c>
      <c r="Z1164" s="115">
        <v>17443</v>
      </c>
      <c r="AA1164" s="115">
        <v>0</v>
      </c>
      <c r="AB1164" s="115">
        <v>0</v>
      </c>
      <c r="AC1164" s="114" t="s">
        <v>207</v>
      </c>
    </row>
    <row r="1165" spans="1:29" x14ac:dyDescent="0.25">
      <c r="A1165" s="242" t="s">
        <v>2791</v>
      </c>
      <c r="B1165" s="242" t="s">
        <v>2784</v>
      </c>
      <c r="C1165" s="242" t="s">
        <v>229</v>
      </c>
      <c r="D1165" s="242" t="s">
        <v>1254</v>
      </c>
      <c r="E1165" s="243">
        <v>42531</v>
      </c>
      <c r="F1165" s="243">
        <v>42713</v>
      </c>
      <c r="G1165" s="242">
        <v>2016</v>
      </c>
      <c r="H1165" s="116">
        <v>11062323</v>
      </c>
      <c r="I1165" s="116">
        <v>1755591</v>
      </c>
      <c r="J1165" s="244">
        <v>43172</v>
      </c>
      <c r="K1165" s="245" t="s">
        <v>215</v>
      </c>
      <c r="L1165" s="246">
        <v>43445</v>
      </c>
      <c r="M1165" s="244">
        <v>42713</v>
      </c>
      <c r="N1165" s="242" t="s">
        <v>2783</v>
      </c>
      <c r="O1165" s="242" t="s">
        <v>2191</v>
      </c>
      <c r="P1165" s="242" t="s">
        <v>1272</v>
      </c>
      <c r="Q1165" s="242" t="s">
        <v>2096</v>
      </c>
      <c r="R1165" s="242" t="s">
        <v>247</v>
      </c>
      <c r="S1165" s="119" t="s">
        <v>209</v>
      </c>
      <c r="T1165" s="118" t="s">
        <v>2782</v>
      </c>
      <c r="U1165" s="115">
        <v>0</v>
      </c>
      <c r="V1165" s="115">
        <v>0</v>
      </c>
      <c r="W1165" s="115">
        <v>5611</v>
      </c>
      <c r="X1165" s="115">
        <v>0</v>
      </c>
      <c r="Y1165" s="116">
        <v>4574762</v>
      </c>
      <c r="Z1165" s="115">
        <v>2706175</v>
      </c>
      <c r="AA1165" s="115">
        <v>263838</v>
      </c>
      <c r="AB1165" s="115">
        <v>1533935</v>
      </c>
      <c r="AC1165" s="114" t="s">
        <v>2790</v>
      </c>
    </row>
    <row r="1166" spans="1:29" x14ac:dyDescent="0.25">
      <c r="A1166" s="242" t="s">
        <v>2647</v>
      </c>
      <c r="B1166" s="242" t="s">
        <v>2646</v>
      </c>
      <c r="C1166" s="242" t="s">
        <v>503</v>
      </c>
      <c r="D1166" s="242" t="s">
        <v>1254</v>
      </c>
      <c r="E1166" s="243">
        <v>42998</v>
      </c>
      <c r="F1166" s="243">
        <v>43067</v>
      </c>
      <c r="G1166" s="242">
        <v>2017</v>
      </c>
      <c r="H1166" s="116">
        <v>154972</v>
      </c>
      <c r="I1166" s="117" t="s">
        <v>207</v>
      </c>
      <c r="J1166" s="244">
        <v>43172</v>
      </c>
      <c r="K1166" s="245" t="s">
        <v>221</v>
      </c>
      <c r="L1166" s="246" t="s">
        <v>207</v>
      </c>
      <c r="M1166" s="244">
        <v>43067</v>
      </c>
      <c r="N1166" s="242" t="s">
        <v>2645</v>
      </c>
      <c r="O1166" s="242" t="s">
        <v>613</v>
      </c>
      <c r="P1166" s="242" t="s">
        <v>267</v>
      </c>
      <c r="Q1166" s="242" t="s">
        <v>500</v>
      </c>
      <c r="R1166" s="242" t="s">
        <v>247</v>
      </c>
      <c r="S1166" s="119" t="s">
        <v>209</v>
      </c>
      <c r="T1166" s="118" t="s">
        <v>2644</v>
      </c>
      <c r="U1166" s="117" t="s">
        <v>207</v>
      </c>
      <c r="V1166" s="115">
        <v>0</v>
      </c>
      <c r="W1166" s="115">
        <v>0</v>
      </c>
      <c r="X1166" s="115">
        <v>0</v>
      </c>
      <c r="Y1166" s="116">
        <v>154972</v>
      </c>
      <c r="Z1166" s="115">
        <v>0</v>
      </c>
      <c r="AA1166" s="115">
        <v>0</v>
      </c>
      <c r="AB1166" s="115">
        <v>0</v>
      </c>
      <c r="AC1166" s="114" t="s">
        <v>207</v>
      </c>
    </row>
    <row r="1167" spans="1:29" x14ac:dyDescent="0.25">
      <c r="A1167" s="242" t="s">
        <v>4019</v>
      </c>
      <c r="B1167" s="242" t="s">
        <v>4015</v>
      </c>
      <c r="C1167" s="242" t="s">
        <v>217</v>
      </c>
      <c r="D1167" s="242" t="s">
        <v>1254</v>
      </c>
      <c r="E1167" s="243">
        <v>42370</v>
      </c>
      <c r="F1167" s="243">
        <v>42735</v>
      </c>
      <c r="G1167" s="242">
        <v>2016</v>
      </c>
      <c r="H1167" s="116">
        <v>15258</v>
      </c>
      <c r="I1167" s="117" t="s">
        <v>207</v>
      </c>
      <c r="J1167" s="244">
        <v>43158</v>
      </c>
      <c r="K1167" s="245" t="s">
        <v>221</v>
      </c>
      <c r="L1167" s="246" t="s">
        <v>207</v>
      </c>
      <c r="M1167" s="244">
        <v>42735</v>
      </c>
      <c r="N1167" s="242" t="s">
        <v>4014</v>
      </c>
      <c r="O1167" s="242" t="s">
        <v>3358</v>
      </c>
      <c r="P1167" s="242" t="s">
        <v>212</v>
      </c>
      <c r="Q1167" s="242" t="s">
        <v>523</v>
      </c>
      <c r="R1167" s="242" t="s">
        <v>247</v>
      </c>
      <c r="S1167" s="119" t="s">
        <v>209</v>
      </c>
      <c r="T1167" s="118" t="s">
        <v>4013</v>
      </c>
      <c r="U1167" s="117" t="s">
        <v>207</v>
      </c>
      <c r="V1167" s="115">
        <v>0</v>
      </c>
      <c r="W1167" s="115">
        <v>0</v>
      </c>
      <c r="X1167" s="115">
        <v>0</v>
      </c>
      <c r="Y1167" s="116">
        <v>15258</v>
      </c>
      <c r="Z1167" s="115">
        <v>0</v>
      </c>
      <c r="AA1167" s="115">
        <v>0</v>
      </c>
      <c r="AB1167" s="115">
        <v>0</v>
      </c>
      <c r="AC1167" s="114" t="s">
        <v>207</v>
      </c>
    </row>
    <row r="1168" spans="1:29" x14ac:dyDescent="0.25">
      <c r="A1168" s="242" t="s">
        <v>3536</v>
      </c>
      <c r="B1168" s="242" t="s">
        <v>3532</v>
      </c>
      <c r="C1168" s="242" t="s">
        <v>217</v>
      </c>
      <c r="D1168" s="242" t="s">
        <v>1254</v>
      </c>
      <c r="E1168" s="243">
        <v>42217</v>
      </c>
      <c r="F1168" s="243">
        <v>42582</v>
      </c>
      <c r="G1168" s="242">
        <v>2016</v>
      </c>
      <c r="H1168" s="116">
        <v>14161</v>
      </c>
      <c r="I1168" s="117" t="s">
        <v>207</v>
      </c>
      <c r="J1168" s="244">
        <v>43158</v>
      </c>
      <c r="K1168" s="245" t="s">
        <v>215</v>
      </c>
      <c r="L1168" s="246">
        <v>43354</v>
      </c>
      <c r="M1168" s="244">
        <v>42582</v>
      </c>
      <c r="N1168" s="242" t="s">
        <v>338</v>
      </c>
      <c r="O1168" s="242" t="s">
        <v>337</v>
      </c>
      <c r="P1168" s="242" t="s">
        <v>220</v>
      </c>
      <c r="Q1168" s="242" t="s">
        <v>332</v>
      </c>
      <c r="R1168" s="242" t="s">
        <v>247</v>
      </c>
      <c r="S1168" s="119" t="s">
        <v>209</v>
      </c>
      <c r="T1168" s="118" t="s">
        <v>3531</v>
      </c>
      <c r="U1168" s="117" t="s">
        <v>207</v>
      </c>
      <c r="V1168" s="115">
        <v>0</v>
      </c>
      <c r="W1168" s="115">
        <v>0</v>
      </c>
      <c r="X1168" s="115">
        <v>0</v>
      </c>
      <c r="Y1168" s="116">
        <v>14161</v>
      </c>
      <c r="Z1168" s="115">
        <v>0</v>
      </c>
      <c r="AA1168" s="115">
        <v>0</v>
      </c>
      <c r="AB1168" s="115">
        <v>0</v>
      </c>
      <c r="AC1168" s="114" t="s">
        <v>207</v>
      </c>
    </row>
    <row r="1169" spans="1:29" x14ac:dyDescent="0.25">
      <c r="A1169" s="242" t="s">
        <v>3510</v>
      </c>
      <c r="B1169" s="242" t="s">
        <v>3501</v>
      </c>
      <c r="C1169" s="242" t="s">
        <v>229</v>
      </c>
      <c r="D1169" s="242" t="s">
        <v>1254</v>
      </c>
      <c r="E1169" s="243">
        <v>42005</v>
      </c>
      <c r="F1169" s="243">
        <v>42735</v>
      </c>
      <c r="G1169" s="242">
        <v>2016</v>
      </c>
      <c r="H1169" s="116">
        <v>31137</v>
      </c>
      <c r="I1169" s="116">
        <v>5991</v>
      </c>
      <c r="J1169" s="244">
        <v>43158</v>
      </c>
      <c r="K1169" s="245" t="s">
        <v>221</v>
      </c>
      <c r="L1169" s="246" t="s">
        <v>207</v>
      </c>
      <c r="M1169" s="244">
        <v>42735</v>
      </c>
      <c r="N1169" s="242" t="s">
        <v>732</v>
      </c>
      <c r="O1169" s="242" t="s">
        <v>417</v>
      </c>
      <c r="P1169" s="242" t="s">
        <v>1272</v>
      </c>
      <c r="Q1169" s="242" t="s">
        <v>416</v>
      </c>
      <c r="R1169" s="242" t="s">
        <v>247</v>
      </c>
      <c r="S1169" s="119" t="s">
        <v>209</v>
      </c>
      <c r="T1169" s="118" t="s">
        <v>3500</v>
      </c>
      <c r="U1169" s="115">
        <v>0</v>
      </c>
      <c r="V1169" s="115">
        <v>0</v>
      </c>
      <c r="W1169" s="115">
        <v>25146</v>
      </c>
      <c r="X1169" s="115">
        <v>0</v>
      </c>
      <c r="Y1169" s="115">
        <v>0</v>
      </c>
      <c r="Z1169" s="115">
        <v>0</v>
      </c>
      <c r="AA1169" s="115">
        <v>0</v>
      </c>
      <c r="AB1169" s="115">
        <v>0</v>
      </c>
      <c r="AC1169" s="114" t="s">
        <v>3509</v>
      </c>
    </row>
    <row r="1170" spans="1:29" x14ac:dyDescent="0.25">
      <c r="A1170" s="242" t="s">
        <v>3818</v>
      </c>
      <c r="B1170" s="242" t="s">
        <v>3810</v>
      </c>
      <c r="C1170" s="242" t="s">
        <v>217</v>
      </c>
      <c r="D1170" s="242" t="s">
        <v>1254</v>
      </c>
      <c r="E1170" s="243">
        <v>42095</v>
      </c>
      <c r="F1170" s="243">
        <v>42460</v>
      </c>
      <c r="G1170" s="242">
        <v>2016</v>
      </c>
      <c r="H1170" s="116">
        <v>16242</v>
      </c>
      <c r="I1170" s="117" t="s">
        <v>207</v>
      </c>
      <c r="J1170" s="244">
        <v>43144</v>
      </c>
      <c r="K1170" s="245" t="s">
        <v>215</v>
      </c>
      <c r="L1170" s="246">
        <v>43172</v>
      </c>
      <c r="M1170" s="244">
        <v>42460</v>
      </c>
      <c r="N1170" s="242" t="s">
        <v>3809</v>
      </c>
      <c r="O1170" s="242" t="s">
        <v>3809</v>
      </c>
      <c r="P1170" s="242" t="s">
        <v>1343</v>
      </c>
      <c r="Q1170" s="242" t="s">
        <v>332</v>
      </c>
      <c r="R1170" s="242" t="s">
        <v>247</v>
      </c>
      <c r="S1170" s="119" t="s">
        <v>209</v>
      </c>
      <c r="T1170" s="118" t="s">
        <v>3808</v>
      </c>
      <c r="U1170" s="117" t="s">
        <v>207</v>
      </c>
      <c r="V1170" s="115">
        <v>0</v>
      </c>
      <c r="W1170" s="115">
        <v>0</v>
      </c>
      <c r="X1170" s="115">
        <v>0</v>
      </c>
      <c r="Y1170" s="116">
        <v>16242</v>
      </c>
      <c r="Z1170" s="115">
        <v>0</v>
      </c>
      <c r="AA1170" s="115">
        <v>0</v>
      </c>
      <c r="AB1170" s="115">
        <v>0</v>
      </c>
      <c r="AC1170" s="114" t="s">
        <v>207</v>
      </c>
    </row>
    <row r="1171" spans="1:29" x14ac:dyDescent="0.25">
      <c r="A1171" s="248" t="s">
        <v>3780</v>
      </c>
      <c r="B1171" s="248" t="s">
        <v>3777</v>
      </c>
      <c r="C1171" s="248" t="s">
        <v>217</v>
      </c>
      <c r="D1171" s="248" t="s">
        <v>1254</v>
      </c>
      <c r="E1171" s="249">
        <v>42583</v>
      </c>
      <c r="F1171" s="249">
        <v>42947</v>
      </c>
      <c r="G1171" s="248">
        <v>2017</v>
      </c>
      <c r="H1171" s="132">
        <v>9347</v>
      </c>
      <c r="I1171" s="131" t="s">
        <v>207</v>
      </c>
      <c r="J1171" s="247">
        <v>43144</v>
      </c>
      <c r="K1171" s="250" t="s">
        <v>215</v>
      </c>
      <c r="L1171" s="251">
        <v>43522</v>
      </c>
      <c r="M1171" s="247">
        <v>42947</v>
      </c>
      <c r="N1171" s="248" t="s">
        <v>250</v>
      </c>
      <c r="O1171" s="248" t="s">
        <v>3776</v>
      </c>
      <c r="P1171" s="248" t="s">
        <v>325</v>
      </c>
      <c r="Q1171" s="248" t="s">
        <v>248</v>
      </c>
      <c r="R1171" s="242" t="s">
        <v>247</v>
      </c>
      <c r="S1171" s="119" t="s">
        <v>209</v>
      </c>
      <c r="T1171" s="118" t="s">
        <v>3775</v>
      </c>
      <c r="U1171" s="117" t="s">
        <v>207</v>
      </c>
      <c r="V1171" s="115">
        <v>0</v>
      </c>
      <c r="W1171" s="130">
        <v>0</v>
      </c>
      <c r="X1171" s="130">
        <v>0</v>
      </c>
      <c r="Y1171" s="132">
        <v>9347</v>
      </c>
      <c r="Z1171" s="115">
        <v>0</v>
      </c>
      <c r="AA1171" s="115">
        <v>0</v>
      </c>
      <c r="AB1171" s="115">
        <v>0</v>
      </c>
      <c r="AC1171" s="129" t="s">
        <v>207</v>
      </c>
    </row>
    <row r="1172" spans="1:29" x14ac:dyDescent="0.25">
      <c r="A1172" s="242" t="s">
        <v>3564</v>
      </c>
      <c r="B1172" s="242" t="s">
        <v>3557</v>
      </c>
      <c r="C1172" s="242" t="s">
        <v>217</v>
      </c>
      <c r="D1172" s="242" t="s">
        <v>1254</v>
      </c>
      <c r="E1172" s="243">
        <v>42370</v>
      </c>
      <c r="F1172" s="243">
        <v>42735</v>
      </c>
      <c r="G1172" s="242">
        <v>2016</v>
      </c>
      <c r="H1172" s="116">
        <v>13363</v>
      </c>
      <c r="I1172" s="117" t="s">
        <v>207</v>
      </c>
      <c r="J1172" s="244">
        <v>43144</v>
      </c>
      <c r="K1172" s="245" t="s">
        <v>215</v>
      </c>
      <c r="L1172" s="246">
        <v>43445</v>
      </c>
      <c r="M1172" s="244">
        <v>42735</v>
      </c>
      <c r="N1172" s="242" t="s">
        <v>3556</v>
      </c>
      <c r="O1172" s="242" t="s">
        <v>297</v>
      </c>
      <c r="P1172" s="242" t="s">
        <v>212</v>
      </c>
      <c r="Q1172" s="242" t="s">
        <v>279</v>
      </c>
      <c r="R1172" s="242" t="s">
        <v>247</v>
      </c>
      <c r="S1172" s="119" t="s">
        <v>209</v>
      </c>
      <c r="T1172" s="118" t="s">
        <v>3554</v>
      </c>
      <c r="U1172" s="117" t="s">
        <v>207</v>
      </c>
      <c r="V1172" s="115">
        <v>0</v>
      </c>
      <c r="W1172" s="115">
        <v>0</v>
      </c>
      <c r="X1172" s="115">
        <v>0</v>
      </c>
      <c r="Y1172" s="116">
        <v>13363</v>
      </c>
      <c r="Z1172" s="115">
        <v>0</v>
      </c>
      <c r="AA1172" s="115">
        <v>0</v>
      </c>
      <c r="AB1172" s="115">
        <v>0</v>
      </c>
      <c r="AC1172" s="114" t="s">
        <v>207</v>
      </c>
    </row>
    <row r="1173" spans="1:29" x14ac:dyDescent="0.25">
      <c r="A1173" s="242" t="s">
        <v>3522</v>
      </c>
      <c r="B1173" s="242" t="s">
        <v>3513</v>
      </c>
      <c r="C1173" s="242" t="s">
        <v>229</v>
      </c>
      <c r="D1173" s="242" t="s">
        <v>1254</v>
      </c>
      <c r="E1173" s="243">
        <v>42005</v>
      </c>
      <c r="F1173" s="243">
        <v>42735</v>
      </c>
      <c r="G1173" s="242">
        <v>2016</v>
      </c>
      <c r="H1173" s="116">
        <v>51354</v>
      </c>
      <c r="I1173" s="116">
        <v>9881</v>
      </c>
      <c r="J1173" s="244">
        <v>43144</v>
      </c>
      <c r="K1173" s="245" t="s">
        <v>221</v>
      </c>
      <c r="L1173" s="246" t="s">
        <v>207</v>
      </c>
      <c r="M1173" s="244">
        <v>42735</v>
      </c>
      <c r="N1173" s="242" t="s">
        <v>747</v>
      </c>
      <c r="O1173" s="242" t="s">
        <v>417</v>
      </c>
      <c r="P1173" s="242" t="s">
        <v>1272</v>
      </c>
      <c r="Q1173" s="242" t="s">
        <v>416</v>
      </c>
      <c r="R1173" s="242" t="s">
        <v>247</v>
      </c>
      <c r="S1173" s="119" t="s">
        <v>209</v>
      </c>
      <c r="T1173" s="118" t="s">
        <v>3512</v>
      </c>
      <c r="U1173" s="115">
        <v>0</v>
      </c>
      <c r="V1173" s="115">
        <v>0</v>
      </c>
      <c r="W1173" s="115">
        <v>32256</v>
      </c>
      <c r="X1173" s="115">
        <v>0</v>
      </c>
      <c r="Y1173" s="116">
        <v>9077</v>
      </c>
      <c r="Z1173" s="115">
        <v>140</v>
      </c>
      <c r="AA1173" s="115">
        <v>0</v>
      </c>
      <c r="AB1173" s="115">
        <v>0</v>
      </c>
      <c r="AC1173" s="114" t="s">
        <v>3521</v>
      </c>
    </row>
    <row r="1174" spans="1:29" x14ac:dyDescent="0.25">
      <c r="A1174" s="242" t="s">
        <v>2554</v>
      </c>
      <c r="B1174" s="242" t="s">
        <v>2547</v>
      </c>
      <c r="C1174" s="242" t="s">
        <v>217</v>
      </c>
      <c r="D1174" s="242" t="s">
        <v>1254</v>
      </c>
      <c r="E1174" s="243">
        <v>42461</v>
      </c>
      <c r="F1174" s="243">
        <v>42886</v>
      </c>
      <c r="G1174" s="242">
        <v>2017</v>
      </c>
      <c r="H1174" s="116">
        <v>6193</v>
      </c>
      <c r="I1174" s="117" t="s">
        <v>207</v>
      </c>
      <c r="J1174" s="244">
        <v>43144</v>
      </c>
      <c r="K1174" s="245" t="s">
        <v>215</v>
      </c>
      <c r="L1174" s="246">
        <v>43417</v>
      </c>
      <c r="M1174" s="244">
        <v>42886</v>
      </c>
      <c r="N1174" s="242" t="s">
        <v>2546</v>
      </c>
      <c r="O1174" s="242" t="s">
        <v>2545</v>
      </c>
      <c r="P1174" s="242" t="s">
        <v>1343</v>
      </c>
      <c r="Q1174" s="242" t="s">
        <v>279</v>
      </c>
      <c r="R1174" s="242" t="s">
        <v>247</v>
      </c>
      <c r="S1174" s="119" t="s">
        <v>209</v>
      </c>
      <c r="T1174" s="118" t="s">
        <v>2544</v>
      </c>
      <c r="U1174" s="117" t="s">
        <v>207</v>
      </c>
      <c r="V1174" s="115">
        <v>0</v>
      </c>
      <c r="W1174" s="115">
        <v>0</v>
      </c>
      <c r="X1174" s="115">
        <v>0</v>
      </c>
      <c r="Y1174" s="115">
        <v>0</v>
      </c>
      <c r="Z1174" s="115">
        <v>0</v>
      </c>
      <c r="AA1174" s="115">
        <v>0</v>
      </c>
      <c r="AB1174" s="115">
        <v>6193</v>
      </c>
      <c r="AC1174" s="114" t="s">
        <v>207</v>
      </c>
    </row>
    <row r="1175" spans="1:29" x14ac:dyDescent="0.25">
      <c r="A1175" s="242" t="s">
        <v>3804</v>
      </c>
      <c r="B1175" s="242" t="s">
        <v>3798</v>
      </c>
      <c r="C1175" s="242" t="s">
        <v>217</v>
      </c>
      <c r="D1175" s="242" t="s">
        <v>1254</v>
      </c>
      <c r="E1175" s="243">
        <v>42461</v>
      </c>
      <c r="F1175" s="243">
        <v>42825</v>
      </c>
      <c r="G1175" s="242">
        <v>2017</v>
      </c>
      <c r="H1175" s="116">
        <v>17721</v>
      </c>
      <c r="I1175" s="117" t="s">
        <v>207</v>
      </c>
      <c r="J1175" s="244">
        <v>43123</v>
      </c>
      <c r="K1175" s="245" t="s">
        <v>215</v>
      </c>
      <c r="L1175" s="246">
        <v>43382</v>
      </c>
      <c r="M1175" s="244">
        <v>42825</v>
      </c>
      <c r="N1175" s="242" t="s">
        <v>1074</v>
      </c>
      <c r="O1175" s="242" t="s">
        <v>1074</v>
      </c>
      <c r="P1175" s="242" t="s">
        <v>212</v>
      </c>
      <c r="Q1175" s="242" t="s">
        <v>855</v>
      </c>
      <c r="R1175" s="242" t="s">
        <v>247</v>
      </c>
      <c r="S1175" s="119" t="s">
        <v>209</v>
      </c>
      <c r="T1175" s="118" t="s">
        <v>3797</v>
      </c>
      <c r="U1175" s="117" t="s">
        <v>207</v>
      </c>
      <c r="V1175" s="115">
        <v>0</v>
      </c>
      <c r="W1175" s="115">
        <v>0</v>
      </c>
      <c r="X1175" s="115">
        <v>0</v>
      </c>
      <c r="Y1175" s="115">
        <v>0</v>
      </c>
      <c r="Z1175" s="115">
        <v>0</v>
      </c>
      <c r="AA1175" s="115">
        <v>0</v>
      </c>
      <c r="AB1175" s="115">
        <v>17721</v>
      </c>
      <c r="AC1175" s="114" t="s">
        <v>207</v>
      </c>
    </row>
    <row r="1176" spans="1:29" x14ac:dyDescent="0.25">
      <c r="A1176" s="242" t="s">
        <v>3631</v>
      </c>
      <c r="B1176" s="242" t="s">
        <v>3624</v>
      </c>
      <c r="C1176" s="242" t="s">
        <v>217</v>
      </c>
      <c r="D1176" s="242" t="s">
        <v>1254</v>
      </c>
      <c r="E1176" s="243">
        <v>42005</v>
      </c>
      <c r="F1176" s="243">
        <v>42735</v>
      </c>
      <c r="G1176" s="242">
        <v>2016</v>
      </c>
      <c r="H1176" s="116">
        <v>51607</v>
      </c>
      <c r="I1176" s="117" t="s">
        <v>207</v>
      </c>
      <c r="J1176" s="244">
        <v>43123</v>
      </c>
      <c r="K1176" s="245" t="s">
        <v>215</v>
      </c>
      <c r="L1176" s="244">
        <v>43508</v>
      </c>
      <c r="M1176" s="244">
        <v>42735</v>
      </c>
      <c r="N1176" s="242" t="s">
        <v>3623</v>
      </c>
      <c r="O1176" s="242" t="s">
        <v>281</v>
      </c>
      <c r="P1176" s="242" t="s">
        <v>267</v>
      </c>
      <c r="Q1176" s="242" t="s">
        <v>279</v>
      </c>
      <c r="R1176" s="242" t="s">
        <v>247</v>
      </c>
      <c r="S1176" s="119" t="s">
        <v>209</v>
      </c>
      <c r="T1176" s="118" t="s">
        <v>3622</v>
      </c>
      <c r="U1176" s="117" t="s">
        <v>207</v>
      </c>
      <c r="V1176" s="115">
        <v>0</v>
      </c>
      <c r="W1176" s="115">
        <v>0</v>
      </c>
      <c r="X1176" s="115">
        <v>0</v>
      </c>
      <c r="Y1176" s="116">
        <v>51298</v>
      </c>
      <c r="Z1176" s="115">
        <v>309</v>
      </c>
      <c r="AA1176" s="115">
        <v>0</v>
      </c>
      <c r="AB1176" s="115">
        <v>0</v>
      </c>
      <c r="AC1176" s="114" t="s">
        <v>207</v>
      </c>
    </row>
    <row r="1177" spans="1:29" x14ac:dyDescent="0.25">
      <c r="A1177" s="242" t="s">
        <v>3392</v>
      </c>
      <c r="B1177" s="242" t="s">
        <v>3387</v>
      </c>
      <c r="C1177" s="242" t="s">
        <v>217</v>
      </c>
      <c r="D1177" s="242" t="s">
        <v>1254</v>
      </c>
      <c r="E1177" s="243">
        <v>42491</v>
      </c>
      <c r="F1177" s="243">
        <v>42855</v>
      </c>
      <c r="G1177" s="242">
        <v>2017</v>
      </c>
      <c r="H1177" s="116">
        <v>16124</v>
      </c>
      <c r="I1177" s="117" t="s">
        <v>207</v>
      </c>
      <c r="J1177" s="244">
        <v>43123</v>
      </c>
      <c r="K1177" s="245" t="s">
        <v>215</v>
      </c>
      <c r="L1177" s="246">
        <v>43382</v>
      </c>
      <c r="M1177" s="244">
        <v>42855</v>
      </c>
      <c r="N1177" s="242" t="s">
        <v>3386</v>
      </c>
      <c r="O1177" s="242" t="s">
        <v>3385</v>
      </c>
      <c r="P1177" s="242" t="s">
        <v>325</v>
      </c>
      <c r="Q1177" s="242" t="s">
        <v>332</v>
      </c>
      <c r="R1177" s="242" t="s">
        <v>247</v>
      </c>
      <c r="S1177" s="119" t="s">
        <v>209</v>
      </c>
      <c r="T1177" s="118" t="s">
        <v>3384</v>
      </c>
      <c r="U1177" s="117" t="s">
        <v>207</v>
      </c>
      <c r="V1177" s="115">
        <v>0</v>
      </c>
      <c r="W1177" s="115">
        <v>0</v>
      </c>
      <c r="X1177" s="115">
        <v>0</v>
      </c>
      <c r="Y1177" s="116">
        <v>16124</v>
      </c>
      <c r="Z1177" s="115">
        <v>0</v>
      </c>
      <c r="AA1177" s="115">
        <v>0</v>
      </c>
      <c r="AB1177" s="115">
        <v>0</v>
      </c>
      <c r="AC1177" s="114" t="s">
        <v>207</v>
      </c>
    </row>
    <row r="1178" spans="1:29" x14ac:dyDescent="0.25">
      <c r="A1178" s="242" t="s">
        <v>2850</v>
      </c>
      <c r="B1178" s="242" t="s">
        <v>2842</v>
      </c>
      <c r="C1178" s="242" t="s">
        <v>229</v>
      </c>
      <c r="D1178" s="242" t="s">
        <v>1254</v>
      </c>
      <c r="E1178" s="243">
        <v>42293</v>
      </c>
      <c r="F1178" s="243">
        <v>42597</v>
      </c>
      <c r="G1178" s="242">
        <v>2016</v>
      </c>
      <c r="H1178" s="116">
        <v>4417068</v>
      </c>
      <c r="I1178" s="116">
        <v>697897</v>
      </c>
      <c r="J1178" s="244">
        <v>43123</v>
      </c>
      <c r="K1178" s="245" t="s">
        <v>215</v>
      </c>
      <c r="L1178" s="244">
        <v>44495</v>
      </c>
      <c r="M1178" s="244">
        <v>42597</v>
      </c>
      <c r="N1178" s="242" t="s">
        <v>2841</v>
      </c>
      <c r="O1178" s="242" t="s">
        <v>2840</v>
      </c>
      <c r="P1178" s="242" t="s">
        <v>255</v>
      </c>
      <c r="Q1178" s="242" t="s">
        <v>1793</v>
      </c>
      <c r="R1178" s="242" t="s">
        <v>247</v>
      </c>
      <c r="S1178" s="119" t="s">
        <v>209</v>
      </c>
      <c r="T1178" s="118" t="s">
        <v>2839</v>
      </c>
      <c r="U1178" s="115">
        <v>0</v>
      </c>
      <c r="V1178" s="115">
        <v>106311</v>
      </c>
      <c r="W1178" s="115">
        <v>0</v>
      </c>
      <c r="X1178" s="115">
        <v>0</v>
      </c>
      <c r="Y1178" s="116">
        <v>1776456</v>
      </c>
      <c r="Z1178" s="115">
        <v>1298881</v>
      </c>
      <c r="AA1178" s="115">
        <v>13963</v>
      </c>
      <c r="AB1178" s="115">
        <v>328900</v>
      </c>
      <c r="AC1178" s="114" t="s">
        <v>2849</v>
      </c>
    </row>
    <row r="1179" spans="1:29" x14ac:dyDescent="0.25">
      <c r="A1179" s="242" t="s">
        <v>2395</v>
      </c>
      <c r="B1179" s="242" t="s">
        <v>2394</v>
      </c>
      <c r="C1179" s="242" t="s">
        <v>503</v>
      </c>
      <c r="D1179" s="242" t="s">
        <v>1254</v>
      </c>
      <c r="E1179" s="243">
        <v>42986</v>
      </c>
      <c r="F1179" s="243">
        <v>42987</v>
      </c>
      <c r="G1179" s="242">
        <v>2017</v>
      </c>
      <c r="H1179" s="116">
        <v>51298</v>
      </c>
      <c r="I1179" s="117" t="s">
        <v>207</v>
      </c>
      <c r="J1179" s="244">
        <v>43123</v>
      </c>
      <c r="K1179" s="245" t="s">
        <v>221</v>
      </c>
      <c r="L1179" s="246" t="s">
        <v>207</v>
      </c>
      <c r="M1179" s="244">
        <v>42987</v>
      </c>
      <c r="N1179" s="242" t="s">
        <v>2393</v>
      </c>
      <c r="O1179" s="242" t="s">
        <v>708</v>
      </c>
      <c r="P1179" s="242" t="s">
        <v>1343</v>
      </c>
      <c r="Q1179" s="242" t="s">
        <v>500</v>
      </c>
      <c r="R1179" s="242" t="s">
        <v>247</v>
      </c>
      <c r="S1179" s="119" t="s">
        <v>209</v>
      </c>
      <c r="T1179" s="118" t="s">
        <v>2392</v>
      </c>
      <c r="U1179" s="117" t="s">
        <v>207</v>
      </c>
      <c r="V1179" s="115">
        <v>0</v>
      </c>
      <c r="W1179" s="115">
        <v>0</v>
      </c>
      <c r="X1179" s="115">
        <v>0</v>
      </c>
      <c r="Y1179" s="116">
        <v>51298</v>
      </c>
      <c r="Z1179" s="115">
        <v>0</v>
      </c>
      <c r="AA1179" s="115">
        <v>0</v>
      </c>
      <c r="AB1179" s="115">
        <v>0</v>
      </c>
      <c r="AC1179" s="114" t="s">
        <v>207</v>
      </c>
    </row>
    <row r="1180" spans="1:29" x14ac:dyDescent="0.25">
      <c r="A1180" s="242" t="s">
        <v>3267</v>
      </c>
      <c r="B1180" s="242" t="s">
        <v>3259</v>
      </c>
      <c r="C1180" s="242" t="s">
        <v>229</v>
      </c>
      <c r="D1180" s="242" t="s">
        <v>1254</v>
      </c>
      <c r="E1180" s="243">
        <v>42186</v>
      </c>
      <c r="F1180" s="243">
        <v>42551</v>
      </c>
      <c r="G1180" s="242">
        <v>2016</v>
      </c>
      <c r="H1180" s="116">
        <v>11114</v>
      </c>
      <c r="I1180" s="116">
        <v>2134</v>
      </c>
      <c r="J1180" s="244">
        <v>43109</v>
      </c>
      <c r="K1180" s="245" t="s">
        <v>221</v>
      </c>
      <c r="L1180" s="246" t="s">
        <v>207</v>
      </c>
      <c r="M1180" s="244">
        <v>42551</v>
      </c>
      <c r="N1180" s="242" t="s">
        <v>3258</v>
      </c>
      <c r="O1180" s="242" t="s">
        <v>3257</v>
      </c>
      <c r="P1180" s="242" t="s">
        <v>255</v>
      </c>
      <c r="Q1180" s="242" t="s">
        <v>211</v>
      </c>
      <c r="R1180" s="242" t="s">
        <v>210</v>
      </c>
      <c r="S1180" s="119" t="s">
        <v>209</v>
      </c>
      <c r="T1180" s="118" t="s">
        <v>3256</v>
      </c>
      <c r="U1180" s="115">
        <v>0</v>
      </c>
      <c r="V1180" s="115">
        <v>0</v>
      </c>
      <c r="W1180" s="115">
        <v>0</v>
      </c>
      <c r="X1180" s="115">
        <v>0</v>
      </c>
      <c r="Y1180" s="115">
        <v>0</v>
      </c>
      <c r="Z1180" s="115">
        <v>0</v>
      </c>
      <c r="AA1180" s="115">
        <v>0</v>
      </c>
      <c r="AB1180" s="115">
        <v>8980</v>
      </c>
      <c r="AC1180" s="114" t="s">
        <v>207</v>
      </c>
    </row>
    <row r="1181" spans="1:29" x14ac:dyDescent="0.25">
      <c r="A1181" s="242" t="s">
        <v>3266</v>
      </c>
      <c r="B1181" s="242" t="s">
        <v>3259</v>
      </c>
      <c r="C1181" s="242" t="s">
        <v>229</v>
      </c>
      <c r="D1181" s="242" t="s">
        <v>1254</v>
      </c>
      <c r="E1181" s="243">
        <v>42552</v>
      </c>
      <c r="F1181" s="243">
        <v>42916</v>
      </c>
      <c r="G1181" s="242">
        <v>2017</v>
      </c>
      <c r="H1181" s="116">
        <v>11678</v>
      </c>
      <c r="I1181" s="116">
        <v>2242</v>
      </c>
      <c r="J1181" s="244">
        <v>43109</v>
      </c>
      <c r="K1181" s="245" t="s">
        <v>221</v>
      </c>
      <c r="L1181" s="246" t="s">
        <v>207</v>
      </c>
      <c r="M1181" s="244">
        <v>42916</v>
      </c>
      <c r="N1181" s="242" t="s">
        <v>3258</v>
      </c>
      <c r="O1181" s="242" t="s">
        <v>3257</v>
      </c>
      <c r="P1181" s="242" t="s">
        <v>255</v>
      </c>
      <c r="Q1181" s="242" t="s">
        <v>211</v>
      </c>
      <c r="R1181" s="242" t="s">
        <v>210</v>
      </c>
      <c r="S1181" s="119" t="s">
        <v>209</v>
      </c>
      <c r="T1181" s="118" t="s">
        <v>3256</v>
      </c>
      <c r="U1181" s="115">
        <v>0</v>
      </c>
      <c r="V1181" s="115">
        <v>0</v>
      </c>
      <c r="W1181" s="115">
        <v>0</v>
      </c>
      <c r="X1181" s="115">
        <v>0</v>
      </c>
      <c r="Y1181" s="115">
        <v>0</v>
      </c>
      <c r="Z1181" s="115">
        <v>0</v>
      </c>
      <c r="AA1181" s="115">
        <v>0</v>
      </c>
      <c r="AB1181" s="115">
        <v>9436</v>
      </c>
      <c r="AC1181" s="114" t="s">
        <v>207</v>
      </c>
    </row>
    <row r="1182" spans="1:29" x14ac:dyDescent="0.25">
      <c r="A1182" s="242" t="s">
        <v>2436</v>
      </c>
      <c r="B1182" s="242" t="s">
        <v>2435</v>
      </c>
      <c r="C1182" s="242" t="s">
        <v>503</v>
      </c>
      <c r="D1182" s="242" t="s">
        <v>1254</v>
      </c>
      <c r="E1182" s="243">
        <v>42939</v>
      </c>
      <c r="F1182" s="243">
        <v>42940</v>
      </c>
      <c r="G1182" s="242">
        <v>2017</v>
      </c>
      <c r="H1182" s="116">
        <v>140452</v>
      </c>
      <c r="I1182" s="117" t="s">
        <v>207</v>
      </c>
      <c r="J1182" s="244">
        <v>43109</v>
      </c>
      <c r="K1182" s="245" t="s">
        <v>215</v>
      </c>
      <c r="L1182" s="246">
        <v>43263</v>
      </c>
      <c r="M1182" s="244">
        <v>42940</v>
      </c>
      <c r="N1182" s="242" t="s">
        <v>2434</v>
      </c>
      <c r="O1182" s="242" t="s">
        <v>281</v>
      </c>
      <c r="P1182" s="242" t="s">
        <v>212</v>
      </c>
      <c r="Q1182" s="242" t="s">
        <v>500</v>
      </c>
      <c r="R1182" s="242" t="s">
        <v>247</v>
      </c>
      <c r="S1182" s="119" t="s">
        <v>209</v>
      </c>
      <c r="T1182" s="118" t="s">
        <v>2433</v>
      </c>
      <c r="U1182" s="117" t="s">
        <v>207</v>
      </c>
      <c r="V1182" s="115">
        <v>0</v>
      </c>
      <c r="W1182" s="115">
        <v>0</v>
      </c>
      <c r="X1182" s="115">
        <v>0</v>
      </c>
      <c r="Y1182" s="116">
        <v>140452</v>
      </c>
      <c r="Z1182" s="115">
        <v>0</v>
      </c>
      <c r="AA1182" s="115">
        <v>0</v>
      </c>
      <c r="AB1182" s="115">
        <v>0</v>
      </c>
      <c r="AC1182" s="114" t="s">
        <v>207</v>
      </c>
    </row>
    <row r="1183" spans="1:29" x14ac:dyDescent="0.25">
      <c r="A1183" s="242" t="s">
        <v>2321</v>
      </c>
      <c r="B1183" s="242" t="s">
        <v>2320</v>
      </c>
      <c r="C1183" s="242" t="s">
        <v>503</v>
      </c>
      <c r="D1183" s="242" t="s">
        <v>1254</v>
      </c>
      <c r="E1183" s="243">
        <v>43041</v>
      </c>
      <c r="F1183" s="243">
        <v>43043</v>
      </c>
      <c r="G1183" s="242">
        <v>2017</v>
      </c>
      <c r="H1183" s="116">
        <v>129854</v>
      </c>
      <c r="I1183" s="117" t="s">
        <v>207</v>
      </c>
      <c r="J1183" s="244">
        <v>43109</v>
      </c>
      <c r="K1183" s="245" t="s">
        <v>215</v>
      </c>
      <c r="L1183" s="246">
        <v>43354</v>
      </c>
      <c r="M1183" s="244">
        <v>43043</v>
      </c>
      <c r="N1183" s="242" t="s">
        <v>2319</v>
      </c>
      <c r="O1183" s="242" t="s">
        <v>1578</v>
      </c>
      <c r="P1183" s="242" t="s">
        <v>267</v>
      </c>
      <c r="Q1183" s="242" t="s">
        <v>500</v>
      </c>
      <c r="R1183" s="242" t="s">
        <v>247</v>
      </c>
      <c r="S1183" s="119" t="s">
        <v>209</v>
      </c>
      <c r="T1183" s="118" t="s">
        <v>2318</v>
      </c>
      <c r="U1183" s="117" t="s">
        <v>207</v>
      </c>
      <c r="V1183" s="115">
        <v>0</v>
      </c>
      <c r="W1183" s="115">
        <v>0</v>
      </c>
      <c r="X1183" s="115">
        <v>0</v>
      </c>
      <c r="Y1183" s="116">
        <v>129854</v>
      </c>
      <c r="Z1183" s="115">
        <v>0</v>
      </c>
      <c r="AA1183" s="115">
        <v>0</v>
      </c>
      <c r="AB1183" s="115">
        <v>0</v>
      </c>
      <c r="AC1183" s="114" t="s">
        <v>207</v>
      </c>
    </row>
    <row r="1184" spans="1:29" x14ac:dyDescent="0.25">
      <c r="A1184" s="242" t="s">
        <v>4233</v>
      </c>
      <c r="B1184" s="242" t="s">
        <v>4229</v>
      </c>
      <c r="C1184" s="242" t="s">
        <v>217</v>
      </c>
      <c r="D1184" s="242" t="s">
        <v>1254</v>
      </c>
      <c r="E1184" s="243">
        <v>42005</v>
      </c>
      <c r="F1184" s="243">
        <v>42369</v>
      </c>
      <c r="G1184" s="242">
        <v>2015</v>
      </c>
      <c r="H1184" s="116">
        <v>11739</v>
      </c>
      <c r="I1184" s="117" t="s">
        <v>207</v>
      </c>
      <c r="J1184" s="244">
        <v>43095</v>
      </c>
      <c r="K1184" s="245" t="s">
        <v>215</v>
      </c>
      <c r="L1184" s="246">
        <v>43399</v>
      </c>
      <c r="M1184" s="244">
        <v>42369</v>
      </c>
      <c r="N1184" s="242" t="s">
        <v>4228</v>
      </c>
      <c r="O1184" s="242" t="s">
        <v>281</v>
      </c>
      <c r="P1184" s="242" t="s">
        <v>220</v>
      </c>
      <c r="Q1184" s="242" t="s">
        <v>717</v>
      </c>
      <c r="R1184" s="242" t="s">
        <v>247</v>
      </c>
      <c r="S1184" s="119" t="s">
        <v>209</v>
      </c>
      <c r="T1184" s="118" t="s">
        <v>4227</v>
      </c>
      <c r="U1184" s="117" t="s">
        <v>207</v>
      </c>
      <c r="V1184" s="115">
        <v>0</v>
      </c>
      <c r="W1184" s="115">
        <v>0</v>
      </c>
      <c r="X1184" s="115">
        <v>0</v>
      </c>
      <c r="Y1184" s="116">
        <v>11739</v>
      </c>
      <c r="Z1184" s="115">
        <v>0</v>
      </c>
      <c r="AA1184" s="115">
        <v>0</v>
      </c>
      <c r="AB1184" s="115">
        <v>0</v>
      </c>
      <c r="AC1184" s="114" t="s">
        <v>207</v>
      </c>
    </row>
    <row r="1185" spans="1:29" ht="31.5" x14ac:dyDescent="0.25">
      <c r="A1185" s="242" t="s">
        <v>4149</v>
      </c>
      <c r="B1185" s="242" t="s">
        <v>4141</v>
      </c>
      <c r="C1185" s="242" t="s">
        <v>229</v>
      </c>
      <c r="D1185" s="242" t="s">
        <v>1254</v>
      </c>
      <c r="E1185" s="243">
        <v>41640</v>
      </c>
      <c r="F1185" s="243">
        <v>42124</v>
      </c>
      <c r="G1185" s="117" t="s">
        <v>207</v>
      </c>
      <c r="H1185" s="117" t="s">
        <v>207</v>
      </c>
      <c r="I1185" s="117" t="s">
        <v>207</v>
      </c>
      <c r="J1185" s="244">
        <v>43095</v>
      </c>
      <c r="K1185" s="246" t="s">
        <v>207</v>
      </c>
      <c r="L1185" s="246" t="s">
        <v>207</v>
      </c>
      <c r="M1185" s="117" t="s">
        <v>207</v>
      </c>
      <c r="N1185" s="242" t="s">
        <v>525</v>
      </c>
      <c r="O1185" s="242" t="s">
        <v>524</v>
      </c>
      <c r="P1185" s="242" t="s">
        <v>212</v>
      </c>
      <c r="Q1185" s="242" t="s">
        <v>523</v>
      </c>
      <c r="R1185" s="242" t="s">
        <v>247</v>
      </c>
      <c r="S1185" s="119" t="s">
        <v>209</v>
      </c>
      <c r="T1185" s="118" t="s">
        <v>4140</v>
      </c>
      <c r="U1185" s="117" t="s">
        <v>207</v>
      </c>
      <c r="V1185" s="115">
        <v>0</v>
      </c>
      <c r="W1185" s="115">
        <v>0</v>
      </c>
      <c r="X1185" s="115">
        <v>0</v>
      </c>
      <c r="Y1185" s="115">
        <v>0</v>
      </c>
      <c r="Z1185" s="115">
        <v>0</v>
      </c>
      <c r="AA1185" s="115">
        <v>0</v>
      </c>
      <c r="AB1185" s="115">
        <v>0</v>
      </c>
      <c r="AC1185" s="114" t="s">
        <v>4148</v>
      </c>
    </row>
    <row r="1186" spans="1:29" x14ac:dyDescent="0.25">
      <c r="A1186" s="242" t="s">
        <v>2666</v>
      </c>
      <c r="B1186" s="242" t="s">
        <v>2664</v>
      </c>
      <c r="C1186" s="242" t="s">
        <v>217</v>
      </c>
      <c r="D1186" s="242" t="s">
        <v>1254</v>
      </c>
      <c r="E1186" s="243">
        <v>42430</v>
      </c>
      <c r="F1186" s="243">
        <v>42916</v>
      </c>
      <c r="G1186" s="242">
        <v>2017</v>
      </c>
      <c r="H1186" s="116">
        <v>20009</v>
      </c>
      <c r="I1186" s="117" t="s">
        <v>207</v>
      </c>
      <c r="J1186" s="244">
        <v>43095</v>
      </c>
      <c r="K1186" s="245" t="s">
        <v>215</v>
      </c>
      <c r="L1186" s="246">
        <v>43487</v>
      </c>
      <c r="M1186" s="244">
        <v>42916</v>
      </c>
      <c r="N1186" s="242" t="s">
        <v>2663</v>
      </c>
      <c r="O1186" s="242" t="s">
        <v>1464</v>
      </c>
      <c r="P1186" s="242" t="s">
        <v>220</v>
      </c>
      <c r="Q1186" s="242" t="s">
        <v>332</v>
      </c>
      <c r="R1186" s="242" t="s">
        <v>247</v>
      </c>
      <c r="S1186" s="119" t="s">
        <v>209</v>
      </c>
      <c r="T1186" s="118" t="s">
        <v>2661</v>
      </c>
      <c r="U1186" s="117" t="s">
        <v>207</v>
      </c>
      <c r="V1186" s="115">
        <v>0</v>
      </c>
      <c r="W1186" s="115">
        <v>0</v>
      </c>
      <c r="X1186" s="115">
        <v>0</v>
      </c>
      <c r="Y1186" s="116">
        <v>20009</v>
      </c>
      <c r="Z1186" s="115">
        <v>0</v>
      </c>
      <c r="AA1186" s="115">
        <v>0</v>
      </c>
      <c r="AB1186" s="115">
        <v>0</v>
      </c>
      <c r="AC1186" s="114" t="s">
        <v>207</v>
      </c>
    </row>
    <row r="1187" spans="1:29" x14ac:dyDescent="0.25">
      <c r="A1187" s="242" t="s">
        <v>2515</v>
      </c>
      <c r="B1187" s="242" t="s">
        <v>2514</v>
      </c>
      <c r="C1187" s="242" t="s">
        <v>217</v>
      </c>
      <c r="D1187" s="242" t="s">
        <v>1254</v>
      </c>
      <c r="E1187" s="243">
        <v>42440</v>
      </c>
      <c r="F1187" s="243">
        <v>42916</v>
      </c>
      <c r="G1187" s="242">
        <v>2017</v>
      </c>
      <c r="H1187" s="116">
        <v>7781</v>
      </c>
      <c r="I1187" s="117" t="s">
        <v>207</v>
      </c>
      <c r="J1187" s="244">
        <v>43095</v>
      </c>
      <c r="K1187" s="245" t="s">
        <v>221</v>
      </c>
      <c r="L1187" s="246" t="s">
        <v>207</v>
      </c>
      <c r="M1187" s="244">
        <v>42916</v>
      </c>
      <c r="N1187" s="242" t="s">
        <v>2513</v>
      </c>
      <c r="O1187" s="242" t="s">
        <v>1464</v>
      </c>
      <c r="P1187" s="242" t="s">
        <v>220</v>
      </c>
      <c r="Q1187" s="242" t="s">
        <v>332</v>
      </c>
      <c r="R1187" s="242" t="s">
        <v>247</v>
      </c>
      <c r="S1187" s="119" t="s">
        <v>209</v>
      </c>
      <c r="T1187" s="118" t="s">
        <v>2512</v>
      </c>
      <c r="U1187" s="117" t="s">
        <v>207</v>
      </c>
      <c r="V1187" s="115">
        <v>0</v>
      </c>
      <c r="W1187" s="115">
        <v>0</v>
      </c>
      <c r="X1187" s="115">
        <v>0</v>
      </c>
      <c r="Y1187" s="116">
        <v>7737</v>
      </c>
      <c r="Z1187" s="115">
        <v>0</v>
      </c>
      <c r="AA1187" s="115">
        <v>39</v>
      </c>
      <c r="AB1187" s="115">
        <v>0</v>
      </c>
      <c r="AC1187" s="114" t="s">
        <v>207</v>
      </c>
    </row>
    <row r="1188" spans="1:29" x14ac:dyDescent="0.25">
      <c r="A1188" s="242" t="s">
        <v>2414</v>
      </c>
      <c r="B1188" s="242" t="s">
        <v>2413</v>
      </c>
      <c r="C1188" s="242" t="s">
        <v>503</v>
      </c>
      <c r="D1188" s="242" t="s">
        <v>1254</v>
      </c>
      <c r="E1188" s="243">
        <v>42979</v>
      </c>
      <c r="F1188" s="243">
        <v>42997</v>
      </c>
      <c r="G1188" s="242">
        <v>2017</v>
      </c>
      <c r="H1188" s="116">
        <v>33184</v>
      </c>
      <c r="I1188" s="117" t="s">
        <v>207</v>
      </c>
      <c r="J1188" s="244">
        <v>43095</v>
      </c>
      <c r="K1188" s="245" t="s">
        <v>215</v>
      </c>
      <c r="L1188" s="246">
        <v>43305</v>
      </c>
      <c r="M1188" s="244">
        <v>42997</v>
      </c>
      <c r="N1188" s="242" t="s">
        <v>2412</v>
      </c>
      <c r="O1188" s="242" t="s">
        <v>507</v>
      </c>
      <c r="P1188" s="242" t="s">
        <v>212</v>
      </c>
      <c r="Q1188" s="242" t="s">
        <v>500</v>
      </c>
      <c r="R1188" s="242" t="s">
        <v>247</v>
      </c>
      <c r="S1188" s="119" t="s">
        <v>209</v>
      </c>
      <c r="T1188" s="118" t="s">
        <v>2411</v>
      </c>
      <c r="U1188" s="117" t="s">
        <v>207</v>
      </c>
      <c r="V1188" s="115">
        <v>0</v>
      </c>
      <c r="W1188" s="115">
        <v>0</v>
      </c>
      <c r="X1188" s="115">
        <v>0</v>
      </c>
      <c r="Y1188" s="116">
        <v>8184</v>
      </c>
      <c r="Z1188" s="115">
        <v>25000</v>
      </c>
      <c r="AA1188" s="115">
        <v>0</v>
      </c>
      <c r="AB1188" s="115">
        <v>0</v>
      </c>
      <c r="AC1188" s="114" t="s">
        <v>207</v>
      </c>
    </row>
    <row r="1189" spans="1:29" x14ac:dyDescent="0.25">
      <c r="A1189" s="242" t="s">
        <v>4552</v>
      </c>
      <c r="B1189" s="242" t="s">
        <v>4545</v>
      </c>
      <c r="C1189" s="242" t="s">
        <v>229</v>
      </c>
      <c r="D1189" s="242" t="s">
        <v>1254</v>
      </c>
      <c r="E1189" s="243">
        <v>42095</v>
      </c>
      <c r="F1189" s="243">
        <v>42460</v>
      </c>
      <c r="G1189" s="242">
        <v>2016</v>
      </c>
      <c r="H1189" s="116">
        <v>107992</v>
      </c>
      <c r="I1189" s="116">
        <v>17063</v>
      </c>
      <c r="J1189" s="244">
        <v>43081</v>
      </c>
      <c r="K1189" s="245" t="s">
        <v>221</v>
      </c>
      <c r="L1189" s="246" t="s">
        <v>207</v>
      </c>
      <c r="M1189" s="244">
        <v>42460</v>
      </c>
      <c r="N1189" s="242" t="s">
        <v>4544</v>
      </c>
      <c r="O1189" s="242" t="s">
        <v>677</v>
      </c>
      <c r="P1189" s="242" t="s">
        <v>1272</v>
      </c>
      <c r="Q1189" s="242" t="s">
        <v>211</v>
      </c>
      <c r="R1189" s="242" t="s">
        <v>210</v>
      </c>
      <c r="S1189" s="119" t="s">
        <v>209</v>
      </c>
      <c r="T1189" s="118" t="s">
        <v>4543</v>
      </c>
      <c r="U1189" s="115">
        <v>0</v>
      </c>
      <c r="V1189" s="115">
        <v>0</v>
      </c>
      <c r="W1189" s="115">
        <v>0</v>
      </c>
      <c r="X1189" s="115">
        <v>0</v>
      </c>
      <c r="Y1189" s="116">
        <v>24555</v>
      </c>
      <c r="Z1189" s="115">
        <v>0</v>
      </c>
      <c r="AA1189" s="115">
        <v>10864</v>
      </c>
      <c r="AB1189" s="115">
        <v>0</v>
      </c>
      <c r="AC1189" s="114" t="s">
        <v>207</v>
      </c>
    </row>
    <row r="1190" spans="1:29" x14ac:dyDescent="0.25">
      <c r="A1190" s="242" t="s">
        <v>4063</v>
      </c>
      <c r="B1190" s="242" t="s">
        <v>4058</v>
      </c>
      <c r="C1190" s="242" t="s">
        <v>217</v>
      </c>
      <c r="D1190" s="242" t="s">
        <v>1254</v>
      </c>
      <c r="E1190" s="243">
        <v>42461</v>
      </c>
      <c r="F1190" s="243">
        <v>42825</v>
      </c>
      <c r="G1190" s="242">
        <v>2017</v>
      </c>
      <c r="H1190" s="116">
        <v>14915</v>
      </c>
      <c r="I1190" s="117" t="s">
        <v>207</v>
      </c>
      <c r="J1190" s="244">
        <v>43081</v>
      </c>
      <c r="K1190" s="245" t="s">
        <v>215</v>
      </c>
      <c r="L1190" s="246">
        <v>43417</v>
      </c>
      <c r="M1190" s="244">
        <v>42825</v>
      </c>
      <c r="N1190" s="242" t="s">
        <v>4057</v>
      </c>
      <c r="O1190" s="242" t="s">
        <v>543</v>
      </c>
      <c r="P1190" s="242" t="s">
        <v>220</v>
      </c>
      <c r="Q1190" s="242" t="s">
        <v>492</v>
      </c>
      <c r="R1190" s="242" t="s">
        <v>247</v>
      </c>
      <c r="S1190" s="119" t="s">
        <v>209</v>
      </c>
      <c r="T1190" s="118" t="s">
        <v>4056</v>
      </c>
      <c r="U1190" s="117" t="s">
        <v>207</v>
      </c>
      <c r="V1190" s="115">
        <v>0</v>
      </c>
      <c r="W1190" s="115">
        <v>0</v>
      </c>
      <c r="X1190" s="115">
        <v>0</v>
      </c>
      <c r="Y1190" s="116">
        <v>14915</v>
      </c>
      <c r="Z1190" s="115">
        <v>0</v>
      </c>
      <c r="AA1190" s="115">
        <v>0</v>
      </c>
      <c r="AB1190" s="115">
        <v>0</v>
      </c>
      <c r="AC1190" s="114" t="s">
        <v>207</v>
      </c>
    </row>
    <row r="1191" spans="1:29" x14ac:dyDescent="0.25">
      <c r="A1191" s="242" t="s">
        <v>3992</v>
      </c>
      <c r="B1191" s="242" t="s">
        <v>3985</v>
      </c>
      <c r="C1191" s="242" t="s">
        <v>229</v>
      </c>
      <c r="D1191" s="242" t="s">
        <v>1254</v>
      </c>
      <c r="E1191" s="243">
        <v>41883</v>
      </c>
      <c r="F1191" s="243">
        <v>42247</v>
      </c>
      <c r="G1191" s="242">
        <v>2015</v>
      </c>
      <c r="H1191" s="116">
        <v>139307</v>
      </c>
      <c r="I1191" s="116">
        <v>26803</v>
      </c>
      <c r="J1191" s="244">
        <v>43081</v>
      </c>
      <c r="K1191" s="245" t="s">
        <v>221</v>
      </c>
      <c r="L1191" s="246" t="s">
        <v>207</v>
      </c>
      <c r="M1191" s="244">
        <v>42247</v>
      </c>
      <c r="N1191" s="242" t="s">
        <v>3984</v>
      </c>
      <c r="O1191" s="242" t="s">
        <v>3983</v>
      </c>
      <c r="P1191" s="242" t="s">
        <v>255</v>
      </c>
      <c r="Q1191" s="242" t="s">
        <v>279</v>
      </c>
      <c r="R1191" s="242" t="s">
        <v>247</v>
      </c>
      <c r="S1191" s="119" t="s">
        <v>209</v>
      </c>
      <c r="T1191" s="118" t="s">
        <v>3982</v>
      </c>
      <c r="U1191" s="115">
        <v>0</v>
      </c>
      <c r="V1191" s="115">
        <v>0</v>
      </c>
      <c r="W1191" s="115">
        <v>0</v>
      </c>
      <c r="X1191" s="115">
        <v>0</v>
      </c>
      <c r="Y1191" s="116">
        <v>97879</v>
      </c>
      <c r="Z1191" s="115">
        <v>0</v>
      </c>
      <c r="AA1191" s="115">
        <v>0</v>
      </c>
      <c r="AB1191" s="115">
        <v>14625</v>
      </c>
      <c r="AC1191" s="114" t="s">
        <v>207</v>
      </c>
    </row>
    <row r="1192" spans="1:29" x14ac:dyDescent="0.25">
      <c r="A1192" s="242" t="s">
        <v>3991</v>
      </c>
      <c r="B1192" s="242" t="s">
        <v>3985</v>
      </c>
      <c r="C1192" s="242" t="s">
        <v>229</v>
      </c>
      <c r="D1192" s="242" t="s">
        <v>1254</v>
      </c>
      <c r="E1192" s="243">
        <v>42248</v>
      </c>
      <c r="F1192" s="243">
        <v>42613</v>
      </c>
      <c r="G1192" s="242">
        <v>2016</v>
      </c>
      <c r="H1192" s="116">
        <v>44551</v>
      </c>
      <c r="I1192" s="116">
        <v>8572</v>
      </c>
      <c r="J1192" s="244">
        <v>43081</v>
      </c>
      <c r="K1192" s="245" t="s">
        <v>221</v>
      </c>
      <c r="L1192" s="246" t="s">
        <v>207</v>
      </c>
      <c r="M1192" s="244">
        <v>42613</v>
      </c>
      <c r="N1192" s="242" t="s">
        <v>3984</v>
      </c>
      <c r="O1192" s="242" t="s">
        <v>3983</v>
      </c>
      <c r="P1192" s="242" t="s">
        <v>255</v>
      </c>
      <c r="Q1192" s="242" t="s">
        <v>279</v>
      </c>
      <c r="R1192" s="242" t="s">
        <v>247</v>
      </c>
      <c r="S1192" s="119" t="s">
        <v>209</v>
      </c>
      <c r="T1192" s="118" t="s">
        <v>3982</v>
      </c>
      <c r="U1192" s="115">
        <v>0</v>
      </c>
      <c r="V1192" s="115">
        <v>0</v>
      </c>
      <c r="W1192" s="115">
        <v>0</v>
      </c>
      <c r="X1192" s="115">
        <v>0</v>
      </c>
      <c r="Y1192" s="116">
        <v>32022</v>
      </c>
      <c r="Z1192" s="115">
        <v>0</v>
      </c>
      <c r="AA1192" s="115">
        <v>0</v>
      </c>
      <c r="AB1192" s="115">
        <v>3957</v>
      </c>
      <c r="AC1192" s="114" t="s">
        <v>207</v>
      </c>
    </row>
    <row r="1193" spans="1:29" x14ac:dyDescent="0.25">
      <c r="A1193" s="242" t="s">
        <v>3702</v>
      </c>
      <c r="B1193" s="242" t="s">
        <v>3692</v>
      </c>
      <c r="C1193" s="242" t="s">
        <v>229</v>
      </c>
      <c r="D1193" s="242" t="s">
        <v>1254</v>
      </c>
      <c r="E1193" s="243">
        <v>42005</v>
      </c>
      <c r="F1193" s="243">
        <v>42521</v>
      </c>
      <c r="G1193" s="242">
        <v>2016</v>
      </c>
      <c r="H1193" s="116">
        <v>110950</v>
      </c>
      <c r="I1193" s="116">
        <v>21343</v>
      </c>
      <c r="J1193" s="244">
        <v>43081</v>
      </c>
      <c r="K1193" s="245" t="s">
        <v>221</v>
      </c>
      <c r="L1193" s="246" t="s">
        <v>207</v>
      </c>
      <c r="M1193" s="244">
        <v>42521</v>
      </c>
      <c r="N1193" s="242" t="s">
        <v>3691</v>
      </c>
      <c r="O1193" s="242" t="s">
        <v>869</v>
      </c>
      <c r="P1193" s="242" t="s">
        <v>226</v>
      </c>
      <c r="Q1193" s="242" t="s">
        <v>211</v>
      </c>
      <c r="R1193" s="242" t="s">
        <v>210</v>
      </c>
      <c r="S1193" s="119" t="s">
        <v>209</v>
      </c>
      <c r="T1193" s="118" t="s">
        <v>3690</v>
      </c>
      <c r="U1193" s="115">
        <v>0</v>
      </c>
      <c r="V1193" s="115">
        <v>0</v>
      </c>
      <c r="W1193" s="115">
        <v>9151</v>
      </c>
      <c r="X1193" s="115">
        <v>0</v>
      </c>
      <c r="Y1193" s="115">
        <v>0</v>
      </c>
      <c r="Z1193" s="115">
        <v>17363</v>
      </c>
      <c r="AA1193" s="115">
        <v>41345</v>
      </c>
      <c r="AB1193" s="115">
        <v>0</v>
      </c>
      <c r="AC1193" s="114" t="s">
        <v>3701</v>
      </c>
    </row>
    <row r="1194" spans="1:29" x14ac:dyDescent="0.25">
      <c r="A1194" s="242" t="s">
        <v>3022</v>
      </c>
      <c r="B1194" s="242" t="s">
        <v>3009</v>
      </c>
      <c r="C1194" s="242" t="s">
        <v>229</v>
      </c>
      <c r="D1194" s="242" t="s">
        <v>1254</v>
      </c>
      <c r="E1194" s="243">
        <v>41911</v>
      </c>
      <c r="F1194" s="243">
        <v>42582</v>
      </c>
      <c r="G1194" s="242">
        <v>2016</v>
      </c>
      <c r="H1194" s="116">
        <v>76847</v>
      </c>
      <c r="I1194" s="116">
        <v>13942</v>
      </c>
      <c r="J1194" s="244">
        <v>43081</v>
      </c>
      <c r="K1194" s="245" t="s">
        <v>221</v>
      </c>
      <c r="L1194" s="246" t="s">
        <v>207</v>
      </c>
      <c r="M1194" s="244">
        <v>42582</v>
      </c>
      <c r="N1194" s="242" t="s">
        <v>3008</v>
      </c>
      <c r="O1194" s="242" t="s">
        <v>1406</v>
      </c>
      <c r="P1194" s="242" t="s">
        <v>1272</v>
      </c>
      <c r="Q1194" s="242" t="s">
        <v>1893</v>
      </c>
      <c r="R1194" s="242" t="s">
        <v>210</v>
      </c>
      <c r="S1194" s="119" t="s">
        <v>209</v>
      </c>
      <c r="T1194" s="118" t="s">
        <v>3007</v>
      </c>
      <c r="U1194" s="115">
        <v>0</v>
      </c>
      <c r="V1194" s="115">
        <v>0</v>
      </c>
      <c r="W1194" s="115">
        <v>0</v>
      </c>
      <c r="X1194" s="115">
        <v>0</v>
      </c>
      <c r="Y1194" s="116">
        <v>62905</v>
      </c>
      <c r="Z1194" s="115">
        <v>0</v>
      </c>
      <c r="AA1194" s="115">
        <v>0</v>
      </c>
      <c r="AB1194" s="115">
        <v>0</v>
      </c>
      <c r="AC1194" s="114" t="s">
        <v>207</v>
      </c>
    </row>
    <row r="1195" spans="1:29" x14ac:dyDescent="0.25">
      <c r="A1195" s="242" t="s">
        <v>2974</v>
      </c>
      <c r="B1195" s="242" t="s">
        <v>2965</v>
      </c>
      <c r="C1195" s="242" t="s">
        <v>229</v>
      </c>
      <c r="D1195" s="242" t="s">
        <v>1254</v>
      </c>
      <c r="E1195" s="243">
        <v>42298</v>
      </c>
      <c r="F1195" s="243">
        <v>42551</v>
      </c>
      <c r="G1195" s="242">
        <v>2016</v>
      </c>
      <c r="H1195" s="116">
        <v>117216</v>
      </c>
      <c r="I1195" s="116">
        <v>22505</v>
      </c>
      <c r="J1195" s="244">
        <v>43081</v>
      </c>
      <c r="K1195" s="245" t="s">
        <v>215</v>
      </c>
      <c r="L1195" s="244">
        <v>44096</v>
      </c>
      <c r="M1195" s="244">
        <v>42551</v>
      </c>
      <c r="N1195" s="242" t="s">
        <v>2964</v>
      </c>
      <c r="O1195" s="242" t="s">
        <v>2963</v>
      </c>
      <c r="P1195" s="242" t="s">
        <v>255</v>
      </c>
      <c r="Q1195" s="242" t="s">
        <v>211</v>
      </c>
      <c r="R1195" s="242" t="s">
        <v>210</v>
      </c>
      <c r="S1195" s="119" t="s">
        <v>209</v>
      </c>
      <c r="T1195" s="118" t="s">
        <v>2962</v>
      </c>
      <c r="U1195" s="115">
        <v>0</v>
      </c>
      <c r="V1195" s="115">
        <v>0</v>
      </c>
      <c r="W1195" s="115">
        <v>0</v>
      </c>
      <c r="X1195" s="115">
        <v>0</v>
      </c>
      <c r="Y1195" s="116">
        <v>94711</v>
      </c>
      <c r="Z1195" s="115">
        <v>0</v>
      </c>
      <c r="AA1195" s="115">
        <v>0</v>
      </c>
      <c r="AB1195" s="115">
        <v>0</v>
      </c>
      <c r="AC1195" s="114" t="s">
        <v>207</v>
      </c>
    </row>
    <row r="1196" spans="1:29" x14ac:dyDescent="0.25">
      <c r="A1196" s="242" t="s">
        <v>2911</v>
      </c>
      <c r="B1196" s="242" t="s">
        <v>2901</v>
      </c>
      <c r="C1196" s="242" t="s">
        <v>217</v>
      </c>
      <c r="D1196" s="242" t="s">
        <v>1254</v>
      </c>
      <c r="E1196" s="243">
        <v>42339</v>
      </c>
      <c r="F1196" s="243">
        <v>42704</v>
      </c>
      <c r="G1196" s="242">
        <v>2016</v>
      </c>
      <c r="H1196" s="116">
        <v>15385</v>
      </c>
      <c r="I1196" s="117" t="s">
        <v>207</v>
      </c>
      <c r="J1196" s="244">
        <v>43081</v>
      </c>
      <c r="K1196" s="245" t="s">
        <v>215</v>
      </c>
      <c r="L1196" s="246">
        <v>43291</v>
      </c>
      <c r="M1196" s="244">
        <v>42704</v>
      </c>
      <c r="N1196" s="242" t="s">
        <v>2900</v>
      </c>
      <c r="O1196" s="242" t="s">
        <v>2904</v>
      </c>
      <c r="P1196" s="242" t="s">
        <v>212</v>
      </c>
      <c r="Q1196" s="242" t="s">
        <v>1141</v>
      </c>
      <c r="R1196" s="242" t="s">
        <v>247</v>
      </c>
      <c r="S1196" s="119" t="s">
        <v>209</v>
      </c>
      <c r="T1196" s="118" t="s">
        <v>2898</v>
      </c>
      <c r="U1196" s="117" t="s">
        <v>207</v>
      </c>
      <c r="V1196" s="115">
        <v>0</v>
      </c>
      <c r="W1196" s="115">
        <v>0</v>
      </c>
      <c r="X1196" s="115">
        <v>0</v>
      </c>
      <c r="Y1196" s="115">
        <v>0</v>
      </c>
      <c r="Z1196" s="115">
        <v>0</v>
      </c>
      <c r="AA1196" s="115">
        <v>0</v>
      </c>
      <c r="AB1196" s="115">
        <v>15385</v>
      </c>
      <c r="AC1196" s="114" t="s">
        <v>207</v>
      </c>
    </row>
    <row r="1197" spans="1:29" x14ac:dyDescent="0.25">
      <c r="A1197" s="242" t="s">
        <v>2824</v>
      </c>
      <c r="B1197" s="242" t="s">
        <v>2823</v>
      </c>
      <c r="C1197" s="242" t="s">
        <v>503</v>
      </c>
      <c r="D1197" s="242" t="s">
        <v>1254</v>
      </c>
      <c r="E1197" s="243">
        <v>42822</v>
      </c>
      <c r="F1197" s="243">
        <v>42845</v>
      </c>
      <c r="G1197" s="242">
        <v>2017</v>
      </c>
      <c r="H1197" s="116">
        <v>110990</v>
      </c>
      <c r="I1197" s="117" t="s">
        <v>207</v>
      </c>
      <c r="J1197" s="244">
        <v>43081</v>
      </c>
      <c r="K1197" s="245" t="s">
        <v>215</v>
      </c>
      <c r="L1197" s="246">
        <v>43522</v>
      </c>
      <c r="M1197" s="244">
        <v>42845</v>
      </c>
      <c r="N1197" s="242" t="s">
        <v>2822</v>
      </c>
      <c r="O1197" s="242" t="s">
        <v>708</v>
      </c>
      <c r="P1197" s="242" t="s">
        <v>1272</v>
      </c>
      <c r="Q1197" s="242" t="s">
        <v>500</v>
      </c>
      <c r="R1197" s="242" t="s">
        <v>247</v>
      </c>
      <c r="S1197" s="119" t="s">
        <v>209</v>
      </c>
      <c r="T1197" s="118" t="s">
        <v>2821</v>
      </c>
      <c r="U1197" s="117" t="s">
        <v>207</v>
      </c>
      <c r="V1197" s="115">
        <v>0</v>
      </c>
      <c r="W1197" s="115">
        <v>0</v>
      </c>
      <c r="X1197" s="115">
        <v>0</v>
      </c>
      <c r="Y1197" s="116">
        <v>110990</v>
      </c>
      <c r="Z1197" s="115">
        <v>0</v>
      </c>
      <c r="AA1197" s="115">
        <v>0</v>
      </c>
      <c r="AB1197" s="115">
        <v>0</v>
      </c>
      <c r="AC1197" s="114" t="s">
        <v>207</v>
      </c>
    </row>
    <row r="1198" spans="1:29" x14ac:dyDescent="0.25">
      <c r="A1198" s="242" t="s">
        <v>2671</v>
      </c>
      <c r="B1198" s="242" t="s">
        <v>2669</v>
      </c>
      <c r="C1198" s="242" t="s">
        <v>217</v>
      </c>
      <c r="D1198" s="242" t="s">
        <v>1254</v>
      </c>
      <c r="E1198" s="243">
        <v>42535</v>
      </c>
      <c r="F1198" s="243">
        <v>42916</v>
      </c>
      <c r="G1198" s="242">
        <v>2017</v>
      </c>
      <c r="H1198" s="116">
        <v>10926</v>
      </c>
      <c r="I1198" s="117" t="s">
        <v>207</v>
      </c>
      <c r="J1198" s="244">
        <v>43081</v>
      </c>
      <c r="K1198" s="245" t="s">
        <v>215</v>
      </c>
      <c r="L1198" s="246">
        <v>43487</v>
      </c>
      <c r="M1198" s="244">
        <v>42916</v>
      </c>
      <c r="N1198" s="242" t="s">
        <v>2668</v>
      </c>
      <c r="O1198" s="242" t="s">
        <v>1464</v>
      </c>
      <c r="P1198" s="242" t="s">
        <v>220</v>
      </c>
      <c r="Q1198" s="242" t="s">
        <v>332</v>
      </c>
      <c r="R1198" s="242" t="s">
        <v>247</v>
      </c>
      <c r="S1198" s="119" t="s">
        <v>209</v>
      </c>
      <c r="T1198" s="118" t="s">
        <v>2667</v>
      </c>
      <c r="U1198" s="117" t="s">
        <v>207</v>
      </c>
      <c r="V1198" s="115">
        <v>0</v>
      </c>
      <c r="W1198" s="115">
        <v>0</v>
      </c>
      <c r="X1198" s="115">
        <v>0</v>
      </c>
      <c r="Y1198" s="116">
        <v>10926</v>
      </c>
      <c r="Z1198" s="115">
        <v>0</v>
      </c>
      <c r="AA1198" s="115">
        <v>0</v>
      </c>
      <c r="AB1198" s="115">
        <v>0</v>
      </c>
      <c r="AC1198" s="114" t="s">
        <v>207</v>
      </c>
    </row>
    <row r="1199" spans="1:29" x14ac:dyDescent="0.25">
      <c r="A1199" s="242" t="s">
        <v>2466</v>
      </c>
      <c r="B1199" s="242" t="s">
        <v>2465</v>
      </c>
      <c r="C1199" s="242" t="s">
        <v>503</v>
      </c>
      <c r="D1199" s="242" t="s">
        <v>1254</v>
      </c>
      <c r="E1199" s="243">
        <v>42942</v>
      </c>
      <c r="F1199" s="243">
        <v>42997</v>
      </c>
      <c r="G1199" s="242">
        <v>2017</v>
      </c>
      <c r="H1199" s="116">
        <v>223464</v>
      </c>
      <c r="I1199" s="117" t="s">
        <v>207</v>
      </c>
      <c r="J1199" s="244">
        <v>43081</v>
      </c>
      <c r="K1199" s="245" t="s">
        <v>215</v>
      </c>
      <c r="L1199" s="246">
        <v>43487</v>
      </c>
      <c r="M1199" s="244">
        <v>42997</v>
      </c>
      <c r="N1199" s="242" t="s">
        <v>2464</v>
      </c>
      <c r="O1199" s="242" t="s">
        <v>613</v>
      </c>
      <c r="P1199" s="242" t="s">
        <v>267</v>
      </c>
      <c r="Q1199" s="242" t="s">
        <v>500</v>
      </c>
      <c r="R1199" s="242" t="s">
        <v>210</v>
      </c>
      <c r="S1199" s="119" t="s">
        <v>209</v>
      </c>
      <c r="T1199" s="118" t="s">
        <v>2463</v>
      </c>
      <c r="U1199" s="117" t="s">
        <v>207</v>
      </c>
      <c r="V1199" s="115">
        <v>0</v>
      </c>
      <c r="W1199" s="115">
        <v>0</v>
      </c>
      <c r="X1199" s="115">
        <v>0</v>
      </c>
      <c r="Y1199" s="116">
        <v>111732</v>
      </c>
      <c r="Z1199" s="115">
        <v>111732</v>
      </c>
      <c r="AA1199" s="115">
        <v>0</v>
      </c>
      <c r="AB1199" s="115">
        <v>0</v>
      </c>
      <c r="AC1199" s="114" t="s">
        <v>207</v>
      </c>
    </row>
    <row r="1200" spans="1:29" x14ac:dyDescent="0.25">
      <c r="A1200" s="242" t="s">
        <v>2325</v>
      </c>
      <c r="B1200" s="242" t="s">
        <v>2324</v>
      </c>
      <c r="C1200" s="242" t="s">
        <v>503</v>
      </c>
      <c r="D1200" s="242" t="s">
        <v>1254</v>
      </c>
      <c r="E1200" s="243">
        <v>42994</v>
      </c>
      <c r="F1200" s="243">
        <v>42996</v>
      </c>
      <c r="G1200" s="242">
        <v>2017</v>
      </c>
      <c r="H1200" s="116">
        <v>138331</v>
      </c>
      <c r="I1200" s="117" t="s">
        <v>207</v>
      </c>
      <c r="J1200" s="244">
        <v>43081</v>
      </c>
      <c r="K1200" s="245" t="s">
        <v>215</v>
      </c>
      <c r="L1200" s="246">
        <v>43333</v>
      </c>
      <c r="M1200" s="244">
        <v>42996</v>
      </c>
      <c r="N1200" s="242" t="s">
        <v>2323</v>
      </c>
      <c r="O1200" s="242" t="s">
        <v>1578</v>
      </c>
      <c r="P1200" s="242" t="s">
        <v>267</v>
      </c>
      <c r="Q1200" s="242" t="s">
        <v>500</v>
      </c>
      <c r="R1200" s="242" t="s">
        <v>210</v>
      </c>
      <c r="S1200" s="119" t="s">
        <v>209</v>
      </c>
      <c r="T1200" s="118" t="s">
        <v>2322</v>
      </c>
      <c r="U1200" s="117" t="s">
        <v>207</v>
      </c>
      <c r="V1200" s="115">
        <v>0</v>
      </c>
      <c r="W1200" s="115">
        <v>0</v>
      </c>
      <c r="X1200" s="115">
        <v>0</v>
      </c>
      <c r="Y1200" s="116">
        <v>26676</v>
      </c>
      <c r="Z1200" s="115">
        <v>111655</v>
      </c>
      <c r="AA1200" s="115">
        <v>0</v>
      </c>
      <c r="AB1200" s="115">
        <v>0</v>
      </c>
      <c r="AC1200" s="114" t="s">
        <v>207</v>
      </c>
    </row>
    <row r="1201" spans="1:29" x14ac:dyDescent="0.25">
      <c r="A1201" s="242" t="s">
        <v>4451</v>
      </c>
      <c r="B1201" s="242" t="s">
        <v>4442</v>
      </c>
      <c r="C1201" s="242" t="s">
        <v>217</v>
      </c>
      <c r="D1201" s="242" t="s">
        <v>1254</v>
      </c>
      <c r="E1201" s="243">
        <v>42461</v>
      </c>
      <c r="F1201" s="243">
        <v>42825</v>
      </c>
      <c r="G1201" s="242">
        <v>2017</v>
      </c>
      <c r="H1201" s="116">
        <v>27406</v>
      </c>
      <c r="I1201" s="117" t="s">
        <v>207</v>
      </c>
      <c r="J1201" s="244">
        <v>43060</v>
      </c>
      <c r="K1201" s="245" t="s">
        <v>215</v>
      </c>
      <c r="L1201" s="246">
        <v>43382</v>
      </c>
      <c r="M1201" s="244">
        <v>42825</v>
      </c>
      <c r="N1201" s="242" t="s">
        <v>4441</v>
      </c>
      <c r="O1201" s="242" t="s">
        <v>4444</v>
      </c>
      <c r="P1201" s="242" t="s">
        <v>220</v>
      </c>
      <c r="Q1201" s="242" t="s">
        <v>332</v>
      </c>
      <c r="R1201" s="242" t="s">
        <v>247</v>
      </c>
      <c r="S1201" s="119" t="s">
        <v>209</v>
      </c>
      <c r="T1201" s="118" t="s">
        <v>4439</v>
      </c>
      <c r="U1201" s="117" t="s">
        <v>207</v>
      </c>
      <c r="V1201" s="115">
        <v>0</v>
      </c>
      <c r="W1201" s="115">
        <v>0</v>
      </c>
      <c r="X1201" s="115">
        <v>0</v>
      </c>
      <c r="Y1201" s="116">
        <v>27406</v>
      </c>
      <c r="Z1201" s="115">
        <v>0</v>
      </c>
      <c r="AA1201" s="115">
        <v>0</v>
      </c>
      <c r="AB1201" s="115">
        <v>0</v>
      </c>
      <c r="AC1201" s="114" t="s">
        <v>207</v>
      </c>
    </row>
    <row r="1202" spans="1:29" x14ac:dyDescent="0.25">
      <c r="A1202" s="242" t="s">
        <v>4432</v>
      </c>
      <c r="B1202" s="242" t="s">
        <v>4426</v>
      </c>
      <c r="C1202" s="242" t="s">
        <v>217</v>
      </c>
      <c r="D1202" s="242" t="s">
        <v>1254</v>
      </c>
      <c r="E1202" s="243">
        <v>41942</v>
      </c>
      <c r="F1202" s="243">
        <v>42306</v>
      </c>
      <c r="G1202" s="242">
        <v>2015</v>
      </c>
      <c r="H1202" s="116">
        <v>23610</v>
      </c>
      <c r="I1202" s="117" t="s">
        <v>207</v>
      </c>
      <c r="J1202" s="244">
        <v>43060</v>
      </c>
      <c r="K1202" s="245" t="s">
        <v>215</v>
      </c>
      <c r="L1202" s="246">
        <v>43172</v>
      </c>
      <c r="M1202" s="244">
        <v>42306</v>
      </c>
      <c r="N1202" s="242" t="s">
        <v>4425</v>
      </c>
      <c r="O1202" s="242" t="s">
        <v>4424</v>
      </c>
      <c r="P1202" s="242" t="s">
        <v>267</v>
      </c>
      <c r="Q1202" s="242" t="s">
        <v>452</v>
      </c>
      <c r="R1202" s="242" t="s">
        <v>247</v>
      </c>
      <c r="S1202" s="119" t="s">
        <v>209</v>
      </c>
      <c r="T1202" s="118" t="s">
        <v>4423</v>
      </c>
      <c r="U1202" s="117" t="s">
        <v>207</v>
      </c>
      <c r="V1202" s="115">
        <v>0</v>
      </c>
      <c r="W1202" s="115">
        <v>0</v>
      </c>
      <c r="X1202" s="115">
        <v>0</v>
      </c>
      <c r="Y1202" s="116">
        <v>9696</v>
      </c>
      <c r="Z1202" s="115">
        <v>0</v>
      </c>
      <c r="AA1202" s="115">
        <v>0</v>
      </c>
      <c r="AB1202" s="115">
        <v>0</v>
      </c>
      <c r="AC1202" s="114" t="s">
        <v>207</v>
      </c>
    </row>
    <row r="1203" spans="1:29" x14ac:dyDescent="0.25">
      <c r="A1203" s="242" t="s">
        <v>4294</v>
      </c>
      <c r="B1203" s="242" t="s">
        <v>4293</v>
      </c>
      <c r="C1203" s="242" t="s">
        <v>229</v>
      </c>
      <c r="D1203" s="242" t="s">
        <v>1254</v>
      </c>
      <c r="E1203" s="243">
        <v>41627</v>
      </c>
      <c r="F1203" s="243">
        <v>42038</v>
      </c>
      <c r="G1203" s="242">
        <v>2015</v>
      </c>
      <c r="H1203" s="116">
        <v>662284</v>
      </c>
      <c r="I1203" s="116">
        <v>127424</v>
      </c>
      <c r="J1203" s="244">
        <v>43060</v>
      </c>
      <c r="K1203" s="245" t="s">
        <v>221</v>
      </c>
      <c r="L1203" s="246" t="s">
        <v>207</v>
      </c>
      <c r="M1203" s="244">
        <v>42038</v>
      </c>
      <c r="N1203" s="242" t="s">
        <v>4292</v>
      </c>
      <c r="O1203" s="242" t="s">
        <v>1333</v>
      </c>
      <c r="P1203" s="242" t="s">
        <v>255</v>
      </c>
      <c r="Q1203" s="242" t="s">
        <v>211</v>
      </c>
      <c r="R1203" s="242" t="s">
        <v>210</v>
      </c>
      <c r="S1203" s="119" t="s">
        <v>209</v>
      </c>
      <c r="T1203" s="118" t="s">
        <v>4291</v>
      </c>
      <c r="U1203" s="115">
        <v>0</v>
      </c>
      <c r="V1203" s="115">
        <v>0</v>
      </c>
      <c r="W1203" s="115">
        <v>0</v>
      </c>
      <c r="X1203" s="115">
        <v>0</v>
      </c>
      <c r="Y1203" s="116">
        <v>5819</v>
      </c>
      <c r="Z1203" s="115">
        <v>150000</v>
      </c>
      <c r="AA1203" s="115">
        <v>234640</v>
      </c>
      <c r="AB1203" s="115">
        <v>100000</v>
      </c>
      <c r="AC1203" s="114" t="s">
        <v>207</v>
      </c>
    </row>
    <row r="1204" spans="1:29" x14ac:dyDescent="0.25">
      <c r="A1204" s="242" t="s">
        <v>4139</v>
      </c>
      <c r="B1204" s="242" t="s">
        <v>4138</v>
      </c>
      <c r="C1204" s="242" t="s">
        <v>229</v>
      </c>
      <c r="D1204" s="242" t="s">
        <v>1254</v>
      </c>
      <c r="E1204" s="243">
        <v>41736</v>
      </c>
      <c r="F1204" s="243">
        <v>42029</v>
      </c>
      <c r="G1204" s="242">
        <v>2015</v>
      </c>
      <c r="H1204" s="116">
        <v>302354</v>
      </c>
      <c r="I1204" s="116">
        <v>58173</v>
      </c>
      <c r="J1204" s="244">
        <v>43060</v>
      </c>
      <c r="K1204" s="245" t="s">
        <v>221</v>
      </c>
      <c r="L1204" s="246" t="s">
        <v>207</v>
      </c>
      <c r="M1204" s="244">
        <v>42029</v>
      </c>
      <c r="N1204" s="242" t="s">
        <v>4137</v>
      </c>
      <c r="O1204" s="242" t="s">
        <v>1333</v>
      </c>
      <c r="P1204" s="242" t="s">
        <v>255</v>
      </c>
      <c r="Q1204" s="242" t="s">
        <v>211</v>
      </c>
      <c r="R1204" s="242" t="s">
        <v>210</v>
      </c>
      <c r="S1204" s="119" t="s">
        <v>209</v>
      </c>
      <c r="T1204" s="118" t="s">
        <v>4136</v>
      </c>
      <c r="U1204" s="115">
        <v>0</v>
      </c>
      <c r="V1204" s="115">
        <v>0</v>
      </c>
      <c r="W1204" s="115">
        <v>0</v>
      </c>
      <c r="X1204" s="115">
        <v>0</v>
      </c>
      <c r="Y1204" s="116">
        <v>194181</v>
      </c>
      <c r="Z1204" s="115">
        <v>0</v>
      </c>
      <c r="AA1204" s="115">
        <v>50000</v>
      </c>
      <c r="AB1204" s="115">
        <v>0</v>
      </c>
      <c r="AC1204" s="114" t="s">
        <v>207</v>
      </c>
    </row>
    <row r="1205" spans="1:29" x14ac:dyDescent="0.25">
      <c r="A1205" s="242" t="s">
        <v>2986</v>
      </c>
      <c r="B1205" s="242" t="s">
        <v>2979</v>
      </c>
      <c r="C1205" s="242" t="s">
        <v>229</v>
      </c>
      <c r="D1205" s="242" t="s">
        <v>1254</v>
      </c>
      <c r="E1205" s="243">
        <v>42214</v>
      </c>
      <c r="F1205" s="243">
        <v>42428</v>
      </c>
      <c r="G1205" s="242">
        <v>2016</v>
      </c>
      <c r="H1205" s="116">
        <v>21319</v>
      </c>
      <c r="I1205" s="116">
        <v>2636</v>
      </c>
      <c r="J1205" s="244">
        <v>43060</v>
      </c>
      <c r="K1205" s="245" t="s">
        <v>221</v>
      </c>
      <c r="L1205" s="246" t="s">
        <v>207</v>
      </c>
      <c r="M1205" s="244">
        <v>42428</v>
      </c>
      <c r="N1205" s="242" t="s">
        <v>2978</v>
      </c>
      <c r="O1205" s="242" t="s">
        <v>2977</v>
      </c>
      <c r="P1205" s="242" t="s">
        <v>226</v>
      </c>
      <c r="Q1205" s="242" t="s">
        <v>2976</v>
      </c>
      <c r="R1205" s="242" t="s">
        <v>247</v>
      </c>
      <c r="S1205" s="119" t="s">
        <v>209</v>
      </c>
      <c r="T1205" s="118" t="s">
        <v>2975</v>
      </c>
      <c r="U1205" s="115">
        <v>0</v>
      </c>
      <c r="V1205" s="115">
        <v>0</v>
      </c>
      <c r="W1205" s="115">
        <v>0</v>
      </c>
      <c r="X1205" s="115">
        <v>0</v>
      </c>
      <c r="Y1205" s="115">
        <v>0</v>
      </c>
      <c r="Z1205" s="115">
        <v>0</v>
      </c>
      <c r="AA1205" s="115">
        <v>0</v>
      </c>
      <c r="AB1205" s="115">
        <v>18683</v>
      </c>
      <c r="AC1205" s="114" t="s">
        <v>207</v>
      </c>
    </row>
    <row r="1206" spans="1:29" x14ac:dyDescent="0.25">
      <c r="A1206" s="242" t="s">
        <v>2507</v>
      </c>
      <c r="B1206" s="242" t="s">
        <v>2500</v>
      </c>
      <c r="C1206" s="242" t="s">
        <v>217</v>
      </c>
      <c r="D1206" s="242" t="s">
        <v>1254</v>
      </c>
      <c r="E1206" s="243">
        <v>42370</v>
      </c>
      <c r="F1206" s="243">
        <v>42825</v>
      </c>
      <c r="G1206" s="242">
        <v>2017</v>
      </c>
      <c r="H1206" s="116">
        <v>8240</v>
      </c>
      <c r="I1206" s="117" t="s">
        <v>207</v>
      </c>
      <c r="J1206" s="244">
        <v>43060</v>
      </c>
      <c r="K1206" s="245" t="s">
        <v>215</v>
      </c>
      <c r="L1206" s="246">
        <v>43396</v>
      </c>
      <c r="M1206" s="244">
        <v>42825</v>
      </c>
      <c r="N1206" s="242" t="s">
        <v>2499</v>
      </c>
      <c r="O1206" s="242" t="s">
        <v>1464</v>
      </c>
      <c r="P1206" s="242" t="s">
        <v>267</v>
      </c>
      <c r="Q1206" s="242" t="s">
        <v>279</v>
      </c>
      <c r="R1206" s="242" t="s">
        <v>247</v>
      </c>
      <c r="S1206" s="119" t="s">
        <v>209</v>
      </c>
      <c r="T1206" s="118" t="s">
        <v>2498</v>
      </c>
      <c r="U1206" s="117" t="s">
        <v>207</v>
      </c>
      <c r="V1206" s="115">
        <v>0</v>
      </c>
      <c r="W1206" s="115">
        <v>0</v>
      </c>
      <c r="X1206" s="115">
        <v>0</v>
      </c>
      <c r="Y1206" s="116">
        <v>8240</v>
      </c>
      <c r="Z1206" s="115">
        <v>0</v>
      </c>
      <c r="AA1206" s="115">
        <v>0</v>
      </c>
      <c r="AB1206" s="115">
        <v>0</v>
      </c>
      <c r="AC1206" s="114" t="s">
        <v>207</v>
      </c>
    </row>
    <row r="1207" spans="1:29" x14ac:dyDescent="0.25">
      <c r="A1207" s="242" t="s">
        <v>4472</v>
      </c>
      <c r="B1207" s="242" t="s">
        <v>4470</v>
      </c>
      <c r="C1207" s="242" t="s">
        <v>217</v>
      </c>
      <c r="D1207" s="242" t="s">
        <v>1254</v>
      </c>
      <c r="E1207" s="243">
        <v>42461</v>
      </c>
      <c r="F1207" s="243">
        <v>42825</v>
      </c>
      <c r="G1207" s="242">
        <v>2017</v>
      </c>
      <c r="H1207" s="116">
        <v>13433</v>
      </c>
      <c r="I1207" s="117" t="s">
        <v>207</v>
      </c>
      <c r="J1207" s="244">
        <v>43046</v>
      </c>
      <c r="K1207" s="245" t="s">
        <v>215</v>
      </c>
      <c r="L1207" s="244">
        <v>43431</v>
      </c>
      <c r="M1207" s="244">
        <v>42825</v>
      </c>
      <c r="N1207" s="242" t="s">
        <v>4469</v>
      </c>
      <c r="O1207" s="242" t="s">
        <v>4468</v>
      </c>
      <c r="P1207" s="242" t="s">
        <v>220</v>
      </c>
      <c r="Q1207" s="242" t="s">
        <v>332</v>
      </c>
      <c r="R1207" s="242" t="s">
        <v>247</v>
      </c>
      <c r="S1207" s="119" t="s">
        <v>209</v>
      </c>
      <c r="T1207" s="118" t="s">
        <v>4467</v>
      </c>
      <c r="U1207" s="117" t="s">
        <v>207</v>
      </c>
      <c r="V1207" s="115">
        <v>0</v>
      </c>
      <c r="W1207" s="115">
        <v>0</v>
      </c>
      <c r="X1207" s="115">
        <v>0</v>
      </c>
      <c r="Y1207" s="116">
        <v>13433</v>
      </c>
      <c r="Z1207" s="115">
        <v>0</v>
      </c>
      <c r="AA1207" s="115">
        <v>0</v>
      </c>
      <c r="AB1207" s="115">
        <v>0</v>
      </c>
      <c r="AC1207" s="114" t="s">
        <v>207</v>
      </c>
    </row>
    <row r="1208" spans="1:29" x14ac:dyDescent="0.25">
      <c r="A1208" s="242" t="s">
        <v>4463</v>
      </c>
      <c r="B1208" s="242" t="s">
        <v>4458</v>
      </c>
      <c r="C1208" s="242" t="s">
        <v>217</v>
      </c>
      <c r="D1208" s="242" t="s">
        <v>1254</v>
      </c>
      <c r="E1208" s="243">
        <v>42461</v>
      </c>
      <c r="F1208" s="243">
        <v>42825</v>
      </c>
      <c r="G1208" s="242">
        <v>2017</v>
      </c>
      <c r="H1208" s="116">
        <v>9352</v>
      </c>
      <c r="I1208" s="117" t="s">
        <v>207</v>
      </c>
      <c r="J1208" s="244">
        <v>43046</v>
      </c>
      <c r="K1208" s="245" t="s">
        <v>215</v>
      </c>
      <c r="L1208" s="246">
        <v>43396</v>
      </c>
      <c r="M1208" s="244">
        <v>42825</v>
      </c>
      <c r="N1208" s="242" t="s">
        <v>4457</v>
      </c>
      <c r="O1208" s="242" t="s">
        <v>4460</v>
      </c>
      <c r="P1208" s="242" t="s">
        <v>220</v>
      </c>
      <c r="Q1208" s="242" t="s">
        <v>332</v>
      </c>
      <c r="R1208" s="242" t="s">
        <v>247</v>
      </c>
      <c r="S1208" s="119" t="s">
        <v>209</v>
      </c>
      <c r="T1208" s="118" t="s">
        <v>4455</v>
      </c>
      <c r="U1208" s="117" t="s">
        <v>207</v>
      </c>
      <c r="V1208" s="115">
        <v>0</v>
      </c>
      <c r="W1208" s="115">
        <v>0</v>
      </c>
      <c r="X1208" s="115">
        <v>0</v>
      </c>
      <c r="Y1208" s="116">
        <v>9352</v>
      </c>
      <c r="Z1208" s="115">
        <v>0</v>
      </c>
      <c r="AA1208" s="115">
        <v>0</v>
      </c>
      <c r="AB1208" s="115">
        <v>0</v>
      </c>
      <c r="AC1208" s="114" t="s">
        <v>207</v>
      </c>
    </row>
    <row r="1209" spans="1:29" x14ac:dyDescent="0.25">
      <c r="A1209" s="242" t="s">
        <v>3875</v>
      </c>
      <c r="B1209" s="242" t="s">
        <v>3866</v>
      </c>
      <c r="C1209" s="242" t="s">
        <v>229</v>
      </c>
      <c r="D1209" s="242" t="s">
        <v>1254</v>
      </c>
      <c r="E1209" s="243">
        <v>42005</v>
      </c>
      <c r="F1209" s="243">
        <v>42475</v>
      </c>
      <c r="G1209" s="242">
        <v>2016</v>
      </c>
      <c r="H1209" s="116">
        <v>91213</v>
      </c>
      <c r="I1209" s="116">
        <v>17546</v>
      </c>
      <c r="J1209" s="244">
        <v>43046</v>
      </c>
      <c r="K1209" s="245" t="s">
        <v>215</v>
      </c>
      <c r="L1209" s="246">
        <v>43368</v>
      </c>
      <c r="M1209" s="244">
        <v>42475</v>
      </c>
      <c r="N1209" s="242" t="s">
        <v>3865</v>
      </c>
      <c r="O1209" s="242" t="s">
        <v>869</v>
      </c>
      <c r="P1209" s="242" t="s">
        <v>226</v>
      </c>
      <c r="Q1209" s="242" t="s">
        <v>211</v>
      </c>
      <c r="R1209" s="242" t="s">
        <v>210</v>
      </c>
      <c r="S1209" s="119" t="s">
        <v>209</v>
      </c>
      <c r="T1209" s="118" t="s">
        <v>3864</v>
      </c>
      <c r="U1209" s="115">
        <v>0</v>
      </c>
      <c r="V1209" s="115">
        <v>0</v>
      </c>
      <c r="W1209" s="115">
        <v>0</v>
      </c>
      <c r="X1209" s="115">
        <v>0</v>
      </c>
      <c r="Y1209" s="115">
        <v>0</v>
      </c>
      <c r="Z1209" s="115">
        <v>585</v>
      </c>
      <c r="AA1209" s="115">
        <v>60343</v>
      </c>
      <c r="AB1209" s="115">
        <v>3038</v>
      </c>
      <c r="AC1209" s="114" t="s">
        <v>207</v>
      </c>
    </row>
    <row r="1210" spans="1:29" x14ac:dyDescent="0.25">
      <c r="A1210" s="242" t="s">
        <v>3427</v>
      </c>
      <c r="B1210" s="242" t="s">
        <v>3419</v>
      </c>
      <c r="C1210" s="242" t="s">
        <v>217</v>
      </c>
      <c r="D1210" s="242" t="s">
        <v>1254</v>
      </c>
      <c r="E1210" s="243">
        <v>42309</v>
      </c>
      <c r="F1210" s="243">
        <v>42674</v>
      </c>
      <c r="G1210" s="242">
        <v>2016</v>
      </c>
      <c r="H1210" s="116">
        <v>7838</v>
      </c>
      <c r="I1210" s="117" t="s">
        <v>207</v>
      </c>
      <c r="J1210" s="244">
        <v>43046</v>
      </c>
      <c r="K1210" s="245" t="s">
        <v>215</v>
      </c>
      <c r="L1210" s="246">
        <v>43368</v>
      </c>
      <c r="M1210" s="244">
        <v>42674</v>
      </c>
      <c r="N1210" s="242" t="s">
        <v>392</v>
      </c>
      <c r="O1210" s="242" t="s">
        <v>3418</v>
      </c>
      <c r="P1210" s="242" t="s">
        <v>1343</v>
      </c>
      <c r="Q1210" s="242" t="s">
        <v>391</v>
      </c>
      <c r="R1210" s="242" t="s">
        <v>247</v>
      </c>
      <c r="S1210" s="119" t="s">
        <v>209</v>
      </c>
      <c r="T1210" s="118" t="s">
        <v>3417</v>
      </c>
      <c r="U1210" s="117" t="s">
        <v>207</v>
      </c>
      <c r="V1210" s="115">
        <v>0</v>
      </c>
      <c r="W1210" s="115">
        <v>0</v>
      </c>
      <c r="X1210" s="115">
        <v>0</v>
      </c>
      <c r="Y1210" s="116">
        <v>7838</v>
      </c>
      <c r="Z1210" s="115">
        <v>0</v>
      </c>
      <c r="AA1210" s="115">
        <v>0</v>
      </c>
      <c r="AB1210" s="115">
        <v>0</v>
      </c>
      <c r="AC1210" s="114" t="s">
        <v>207</v>
      </c>
    </row>
    <row r="1211" spans="1:29" x14ac:dyDescent="0.25">
      <c r="A1211" s="242" t="s">
        <v>2795</v>
      </c>
      <c r="B1211" s="242" t="s">
        <v>2794</v>
      </c>
      <c r="C1211" s="242" t="s">
        <v>217</v>
      </c>
      <c r="D1211" s="242" t="s">
        <v>1254</v>
      </c>
      <c r="E1211" s="243">
        <v>41856</v>
      </c>
      <c r="F1211" s="243">
        <v>42533</v>
      </c>
      <c r="G1211" s="242">
        <v>2016</v>
      </c>
      <c r="H1211" s="116">
        <v>20133</v>
      </c>
      <c r="I1211" s="117" t="s">
        <v>207</v>
      </c>
      <c r="J1211" s="244">
        <v>43046</v>
      </c>
      <c r="K1211" s="245" t="s">
        <v>221</v>
      </c>
      <c r="L1211" s="246" t="s">
        <v>207</v>
      </c>
      <c r="M1211" s="244">
        <v>42533</v>
      </c>
      <c r="N1211" s="242" t="s">
        <v>2793</v>
      </c>
      <c r="O1211" s="242" t="s">
        <v>1464</v>
      </c>
      <c r="P1211" s="242" t="s">
        <v>267</v>
      </c>
      <c r="Q1211" s="242" t="s">
        <v>1893</v>
      </c>
      <c r="R1211" s="242" t="s">
        <v>247</v>
      </c>
      <c r="S1211" s="119" t="s">
        <v>209</v>
      </c>
      <c r="T1211" s="118" t="s">
        <v>2792</v>
      </c>
      <c r="U1211" s="117" t="s">
        <v>207</v>
      </c>
      <c r="V1211" s="115">
        <v>0</v>
      </c>
      <c r="W1211" s="115">
        <v>0</v>
      </c>
      <c r="X1211" s="115">
        <v>0</v>
      </c>
      <c r="Y1211" s="116">
        <v>20133</v>
      </c>
      <c r="Z1211" s="115">
        <v>0</v>
      </c>
      <c r="AA1211" s="115">
        <v>0</v>
      </c>
      <c r="AB1211" s="115">
        <v>0</v>
      </c>
      <c r="AC1211" s="114" t="s">
        <v>207</v>
      </c>
    </row>
    <row r="1212" spans="1:29" x14ac:dyDescent="0.25">
      <c r="A1212" s="242" t="s">
        <v>4493</v>
      </c>
      <c r="B1212" s="242" t="s">
        <v>4487</v>
      </c>
      <c r="C1212" s="242" t="s">
        <v>229</v>
      </c>
      <c r="D1212" s="242" t="s">
        <v>1254</v>
      </c>
      <c r="E1212" s="243">
        <v>42186</v>
      </c>
      <c r="F1212" s="243">
        <v>42551</v>
      </c>
      <c r="G1212" s="242">
        <v>2016</v>
      </c>
      <c r="H1212" s="116">
        <v>7574</v>
      </c>
      <c r="I1212" s="116">
        <v>1454</v>
      </c>
      <c r="J1212" s="244">
        <v>43032</v>
      </c>
      <c r="K1212" s="245" t="s">
        <v>215</v>
      </c>
      <c r="L1212" s="244">
        <v>44068</v>
      </c>
      <c r="M1212" s="244">
        <v>42551</v>
      </c>
      <c r="N1212" s="242" t="s">
        <v>4486</v>
      </c>
      <c r="O1212" s="242" t="s">
        <v>3257</v>
      </c>
      <c r="P1212" s="242" t="s">
        <v>255</v>
      </c>
      <c r="Q1212" s="242" t="s">
        <v>211</v>
      </c>
      <c r="R1212" s="242" t="s">
        <v>210</v>
      </c>
      <c r="S1212" s="119" t="s">
        <v>209</v>
      </c>
      <c r="T1212" s="118" t="s">
        <v>4485</v>
      </c>
      <c r="U1212" s="115">
        <v>0</v>
      </c>
      <c r="V1212" s="115">
        <v>0</v>
      </c>
      <c r="W1212" s="115">
        <v>0</v>
      </c>
      <c r="X1212" s="115">
        <v>0</v>
      </c>
      <c r="Y1212" s="115">
        <v>0</v>
      </c>
      <c r="Z1212" s="115">
        <v>6120</v>
      </c>
      <c r="AA1212" s="115">
        <v>0</v>
      </c>
      <c r="AB1212" s="115">
        <v>0</v>
      </c>
      <c r="AC1212" s="114" t="s">
        <v>207</v>
      </c>
    </row>
    <row r="1213" spans="1:29" x14ac:dyDescent="0.25">
      <c r="A1213" s="242" t="s">
        <v>4492</v>
      </c>
      <c r="B1213" s="242" t="s">
        <v>4487</v>
      </c>
      <c r="C1213" s="242" t="s">
        <v>229</v>
      </c>
      <c r="D1213" s="242" t="s">
        <v>1254</v>
      </c>
      <c r="E1213" s="243">
        <v>42552</v>
      </c>
      <c r="F1213" s="243">
        <v>42916</v>
      </c>
      <c r="G1213" s="242">
        <v>2017</v>
      </c>
      <c r="H1213" s="116">
        <v>7774</v>
      </c>
      <c r="I1213" s="116">
        <v>1493</v>
      </c>
      <c r="J1213" s="244">
        <v>43032</v>
      </c>
      <c r="K1213" s="245" t="s">
        <v>215</v>
      </c>
      <c r="L1213" s="244">
        <v>44068</v>
      </c>
      <c r="M1213" s="244">
        <v>42916</v>
      </c>
      <c r="N1213" s="242" t="s">
        <v>4486</v>
      </c>
      <c r="O1213" s="242" t="s">
        <v>3257</v>
      </c>
      <c r="P1213" s="242" t="s">
        <v>255</v>
      </c>
      <c r="Q1213" s="242" t="s">
        <v>211</v>
      </c>
      <c r="R1213" s="242" t="s">
        <v>210</v>
      </c>
      <c r="S1213" s="119" t="s">
        <v>209</v>
      </c>
      <c r="T1213" s="118" t="s">
        <v>4485</v>
      </c>
      <c r="U1213" s="115">
        <v>0</v>
      </c>
      <c r="V1213" s="115">
        <v>0</v>
      </c>
      <c r="W1213" s="115">
        <v>0</v>
      </c>
      <c r="X1213" s="115">
        <v>0</v>
      </c>
      <c r="Y1213" s="116">
        <v>551</v>
      </c>
      <c r="Z1213" s="115">
        <v>5730</v>
      </c>
      <c r="AA1213" s="115">
        <v>0</v>
      </c>
      <c r="AB1213" s="115">
        <v>0</v>
      </c>
      <c r="AC1213" s="114" t="s">
        <v>207</v>
      </c>
    </row>
    <row r="1214" spans="1:29" x14ac:dyDescent="0.25">
      <c r="A1214" s="242" t="s">
        <v>2418</v>
      </c>
      <c r="B1214" s="242" t="s">
        <v>2417</v>
      </c>
      <c r="C1214" s="242" t="s">
        <v>503</v>
      </c>
      <c r="D1214" s="242" t="s">
        <v>1254</v>
      </c>
      <c r="E1214" s="243">
        <v>42909</v>
      </c>
      <c r="F1214" s="243">
        <v>42931</v>
      </c>
      <c r="G1214" s="242">
        <v>2017</v>
      </c>
      <c r="H1214" s="116">
        <v>55404</v>
      </c>
      <c r="I1214" s="117" t="s">
        <v>207</v>
      </c>
      <c r="J1214" s="244">
        <v>43032</v>
      </c>
      <c r="K1214" s="245" t="s">
        <v>215</v>
      </c>
      <c r="L1214" s="246">
        <v>43704</v>
      </c>
      <c r="M1214" s="244">
        <v>42931</v>
      </c>
      <c r="N1214" s="242" t="s">
        <v>2416</v>
      </c>
      <c r="O1214" s="242" t="s">
        <v>613</v>
      </c>
      <c r="P1214" s="242" t="s">
        <v>267</v>
      </c>
      <c r="Q1214" s="242" t="s">
        <v>500</v>
      </c>
      <c r="R1214" s="242" t="s">
        <v>247</v>
      </c>
      <c r="S1214" s="119" t="s">
        <v>209</v>
      </c>
      <c r="T1214" s="118" t="s">
        <v>2415</v>
      </c>
      <c r="U1214" s="117" t="s">
        <v>207</v>
      </c>
      <c r="V1214" s="115">
        <v>0</v>
      </c>
      <c r="W1214" s="115">
        <v>0</v>
      </c>
      <c r="X1214" s="115">
        <v>0</v>
      </c>
      <c r="Y1214" s="116">
        <v>55404</v>
      </c>
      <c r="Z1214" s="115">
        <v>0</v>
      </c>
      <c r="AA1214" s="115">
        <v>0</v>
      </c>
      <c r="AB1214" s="115">
        <v>0</v>
      </c>
      <c r="AC1214" s="114" t="s">
        <v>207</v>
      </c>
    </row>
    <row r="1215" spans="1:29" x14ac:dyDescent="0.25">
      <c r="A1215" s="242" t="s">
        <v>2337</v>
      </c>
      <c r="B1215" s="242" t="s">
        <v>2336</v>
      </c>
      <c r="C1215" s="242" t="s">
        <v>503</v>
      </c>
      <c r="D1215" s="242" t="s">
        <v>1254</v>
      </c>
      <c r="E1215" s="243">
        <v>42973</v>
      </c>
      <c r="F1215" s="243">
        <v>42975</v>
      </c>
      <c r="G1215" s="242">
        <v>2017</v>
      </c>
      <c r="H1215" s="116">
        <v>138972</v>
      </c>
      <c r="I1215" s="117" t="s">
        <v>207</v>
      </c>
      <c r="J1215" s="244">
        <v>43032</v>
      </c>
      <c r="K1215" s="245" t="s">
        <v>215</v>
      </c>
      <c r="L1215" s="246">
        <v>43319</v>
      </c>
      <c r="M1215" s="244">
        <v>42975</v>
      </c>
      <c r="N1215" s="242" t="s">
        <v>2335</v>
      </c>
      <c r="O1215" s="242" t="s">
        <v>1578</v>
      </c>
      <c r="P1215" s="242" t="s">
        <v>267</v>
      </c>
      <c r="Q1215" s="242" t="s">
        <v>500</v>
      </c>
      <c r="R1215" s="242" t="s">
        <v>247</v>
      </c>
      <c r="S1215" s="119" t="s">
        <v>209</v>
      </c>
      <c r="T1215" s="118" t="s">
        <v>2334</v>
      </c>
      <c r="U1215" s="117" t="s">
        <v>207</v>
      </c>
      <c r="V1215" s="115">
        <v>0</v>
      </c>
      <c r="W1215" s="115">
        <v>0</v>
      </c>
      <c r="X1215" s="115">
        <v>0</v>
      </c>
      <c r="Y1215" s="116">
        <v>138972</v>
      </c>
      <c r="Z1215" s="115">
        <v>0</v>
      </c>
      <c r="AA1215" s="115">
        <v>0</v>
      </c>
      <c r="AB1215" s="115">
        <v>0</v>
      </c>
      <c r="AC1215" s="114" t="s">
        <v>207</v>
      </c>
    </row>
    <row r="1216" spans="1:29" x14ac:dyDescent="0.25">
      <c r="A1216" s="242" t="s">
        <v>4036</v>
      </c>
      <c r="B1216" s="242" t="s">
        <v>4031</v>
      </c>
      <c r="C1216" s="242" t="s">
        <v>217</v>
      </c>
      <c r="D1216" s="242" t="s">
        <v>1254</v>
      </c>
      <c r="E1216" s="243">
        <v>42491</v>
      </c>
      <c r="F1216" s="243">
        <v>42855</v>
      </c>
      <c r="G1216" s="242">
        <v>2017</v>
      </c>
      <c r="H1216" s="116">
        <v>16401</v>
      </c>
      <c r="I1216" s="117" t="s">
        <v>207</v>
      </c>
      <c r="J1216" s="244">
        <v>43018</v>
      </c>
      <c r="K1216" s="245" t="s">
        <v>215</v>
      </c>
      <c r="L1216" s="246">
        <v>43473</v>
      </c>
      <c r="M1216" s="244">
        <v>42855</v>
      </c>
      <c r="N1216" s="242" t="s">
        <v>4030</v>
      </c>
      <c r="O1216" s="242" t="s">
        <v>494</v>
      </c>
      <c r="P1216" s="242" t="s">
        <v>220</v>
      </c>
      <c r="Q1216" s="242" t="s">
        <v>492</v>
      </c>
      <c r="R1216" s="242" t="s">
        <v>247</v>
      </c>
      <c r="S1216" s="119" t="s">
        <v>209</v>
      </c>
      <c r="T1216" s="118" t="s">
        <v>4029</v>
      </c>
      <c r="U1216" s="117" t="s">
        <v>207</v>
      </c>
      <c r="V1216" s="115">
        <v>0</v>
      </c>
      <c r="W1216" s="115">
        <v>0</v>
      </c>
      <c r="X1216" s="115">
        <v>0</v>
      </c>
      <c r="Y1216" s="116">
        <v>16401</v>
      </c>
      <c r="Z1216" s="115">
        <v>0</v>
      </c>
      <c r="AA1216" s="115">
        <v>0</v>
      </c>
      <c r="AB1216" s="115">
        <v>0</v>
      </c>
      <c r="AC1216" s="114" t="s">
        <v>207</v>
      </c>
    </row>
    <row r="1217" spans="1:29" x14ac:dyDescent="0.25">
      <c r="A1217" s="242" t="s">
        <v>3529</v>
      </c>
      <c r="B1217" s="242" t="s">
        <v>3524</v>
      </c>
      <c r="C1217" s="242" t="s">
        <v>217</v>
      </c>
      <c r="D1217" s="242" t="s">
        <v>1254</v>
      </c>
      <c r="E1217" s="243">
        <v>42217</v>
      </c>
      <c r="F1217" s="243">
        <v>42582</v>
      </c>
      <c r="G1217" s="242">
        <v>2016</v>
      </c>
      <c r="H1217" s="116">
        <v>7403</v>
      </c>
      <c r="I1217" s="117" t="s">
        <v>207</v>
      </c>
      <c r="J1217" s="244">
        <v>43018</v>
      </c>
      <c r="K1217" s="245" t="s">
        <v>215</v>
      </c>
      <c r="L1217" s="246">
        <v>43354</v>
      </c>
      <c r="M1217" s="244">
        <v>42582</v>
      </c>
      <c r="N1217" s="242" t="s">
        <v>342</v>
      </c>
      <c r="O1217" s="242" t="s">
        <v>337</v>
      </c>
      <c r="P1217" s="242" t="s">
        <v>220</v>
      </c>
      <c r="Q1217" s="242" t="s">
        <v>332</v>
      </c>
      <c r="R1217" s="242" t="s">
        <v>247</v>
      </c>
      <c r="S1217" s="119" t="s">
        <v>209</v>
      </c>
      <c r="T1217" s="118" t="s">
        <v>3523</v>
      </c>
      <c r="U1217" s="117" t="s">
        <v>207</v>
      </c>
      <c r="V1217" s="115">
        <v>0</v>
      </c>
      <c r="W1217" s="115">
        <v>0</v>
      </c>
      <c r="X1217" s="115">
        <v>0</v>
      </c>
      <c r="Y1217" s="115">
        <v>0</v>
      </c>
      <c r="Z1217" s="115">
        <v>0</v>
      </c>
      <c r="AA1217" s="115">
        <v>0</v>
      </c>
      <c r="AB1217" s="115">
        <v>7403</v>
      </c>
      <c r="AC1217" s="114" t="s">
        <v>207</v>
      </c>
    </row>
    <row r="1218" spans="1:29" x14ac:dyDescent="0.25">
      <c r="A1218" s="242" t="s">
        <v>2880</v>
      </c>
      <c r="B1218" s="242" t="s">
        <v>2872</v>
      </c>
      <c r="C1218" s="242" t="s">
        <v>229</v>
      </c>
      <c r="D1218" s="242" t="s">
        <v>1254</v>
      </c>
      <c r="E1218" s="243">
        <v>42087</v>
      </c>
      <c r="F1218" s="243">
        <v>42551</v>
      </c>
      <c r="G1218" s="242">
        <v>2016</v>
      </c>
      <c r="H1218" s="116">
        <v>927027</v>
      </c>
      <c r="I1218" s="116">
        <v>163157</v>
      </c>
      <c r="J1218" s="244">
        <v>43018</v>
      </c>
      <c r="K1218" s="245" t="s">
        <v>215</v>
      </c>
      <c r="L1218" s="244">
        <v>44068</v>
      </c>
      <c r="M1218" s="244">
        <v>42551</v>
      </c>
      <c r="N1218" s="242" t="s">
        <v>2871</v>
      </c>
      <c r="O1218" s="242" t="s">
        <v>2870</v>
      </c>
      <c r="P1218" s="242" t="s">
        <v>255</v>
      </c>
      <c r="Q1218" s="242" t="s">
        <v>211</v>
      </c>
      <c r="R1218" s="242" t="s">
        <v>210</v>
      </c>
      <c r="S1218" s="119" t="s">
        <v>209</v>
      </c>
      <c r="T1218" s="118" t="s">
        <v>2869</v>
      </c>
      <c r="U1218" s="115">
        <v>0</v>
      </c>
      <c r="V1218" s="115">
        <v>0</v>
      </c>
      <c r="W1218" s="115">
        <v>0</v>
      </c>
      <c r="X1218" s="115">
        <v>0</v>
      </c>
      <c r="Y1218" s="116">
        <v>763870</v>
      </c>
      <c r="Z1218" s="115">
        <v>0</v>
      </c>
      <c r="AA1218" s="115">
        <v>0</v>
      </c>
      <c r="AB1218" s="115">
        <v>0</v>
      </c>
      <c r="AC1218" s="114" t="s">
        <v>207</v>
      </c>
    </row>
    <row r="1219" spans="1:29" x14ac:dyDescent="0.25">
      <c r="A1219" s="242" t="s">
        <v>2432</v>
      </c>
      <c r="B1219" s="242" t="s">
        <v>2423</v>
      </c>
      <c r="C1219" s="242" t="s">
        <v>258</v>
      </c>
      <c r="D1219" s="242" t="s">
        <v>1254</v>
      </c>
      <c r="E1219" s="243">
        <v>42401</v>
      </c>
      <c r="F1219" s="243">
        <v>42766</v>
      </c>
      <c r="G1219" s="242">
        <v>2017</v>
      </c>
      <c r="H1219" s="116">
        <v>230848</v>
      </c>
      <c r="I1219" s="117" t="s">
        <v>207</v>
      </c>
      <c r="J1219" s="244">
        <v>43018</v>
      </c>
      <c r="K1219" s="245" t="s">
        <v>215</v>
      </c>
      <c r="L1219" s="246">
        <v>43277</v>
      </c>
      <c r="M1219" s="244">
        <v>42766</v>
      </c>
      <c r="N1219" s="242" t="s">
        <v>2422</v>
      </c>
      <c r="O1219" s="242" t="s">
        <v>2421</v>
      </c>
      <c r="P1219" s="242" t="s">
        <v>493</v>
      </c>
      <c r="Q1219" s="242" t="s">
        <v>266</v>
      </c>
      <c r="R1219" s="242" t="s">
        <v>247</v>
      </c>
      <c r="S1219" s="119" t="s">
        <v>209</v>
      </c>
      <c r="T1219" s="118" t="s">
        <v>2420</v>
      </c>
      <c r="U1219" s="117" t="s">
        <v>207</v>
      </c>
      <c r="V1219" s="115">
        <v>0</v>
      </c>
      <c r="W1219" s="115">
        <v>0</v>
      </c>
      <c r="X1219" s="115">
        <v>0</v>
      </c>
      <c r="Y1219" s="116">
        <v>19482</v>
      </c>
      <c r="Z1219" s="115">
        <v>116542</v>
      </c>
      <c r="AA1219" s="115">
        <v>4824</v>
      </c>
      <c r="AB1219" s="115">
        <v>90000</v>
      </c>
      <c r="AC1219" s="114" t="s">
        <v>207</v>
      </c>
    </row>
    <row r="1220" spans="1:29" x14ac:dyDescent="0.25">
      <c r="A1220" s="242" t="s">
        <v>3903</v>
      </c>
      <c r="B1220" s="242" t="s">
        <v>3895</v>
      </c>
      <c r="C1220" s="242" t="s">
        <v>258</v>
      </c>
      <c r="D1220" s="242" t="s">
        <v>1254</v>
      </c>
      <c r="E1220" s="243">
        <v>42370</v>
      </c>
      <c r="F1220" s="243">
        <v>42735</v>
      </c>
      <c r="G1220" s="242">
        <v>2016</v>
      </c>
      <c r="H1220" s="116">
        <v>271395</v>
      </c>
      <c r="I1220" s="117" t="s">
        <v>207</v>
      </c>
      <c r="J1220" s="244">
        <v>43004</v>
      </c>
      <c r="K1220" s="245" t="s">
        <v>215</v>
      </c>
      <c r="L1220" s="246">
        <v>43354</v>
      </c>
      <c r="M1220" s="244">
        <v>42735</v>
      </c>
      <c r="N1220" s="242" t="s">
        <v>3902</v>
      </c>
      <c r="O1220" s="242" t="s">
        <v>462</v>
      </c>
      <c r="P1220" s="242" t="s">
        <v>255</v>
      </c>
      <c r="Q1220" s="242" t="s">
        <v>461</v>
      </c>
      <c r="R1220" s="242" t="s">
        <v>247</v>
      </c>
      <c r="S1220" s="119" t="s">
        <v>209</v>
      </c>
      <c r="T1220" s="118" t="s">
        <v>3893</v>
      </c>
      <c r="U1220" s="117" t="s">
        <v>207</v>
      </c>
      <c r="V1220" s="115">
        <v>0</v>
      </c>
      <c r="W1220" s="115">
        <v>0</v>
      </c>
      <c r="X1220" s="115">
        <v>0</v>
      </c>
      <c r="Y1220" s="116">
        <v>50000</v>
      </c>
      <c r="Z1220" s="115">
        <v>25000</v>
      </c>
      <c r="AA1220" s="115">
        <v>0</v>
      </c>
      <c r="AB1220" s="115">
        <v>196395</v>
      </c>
      <c r="AC1220" s="114" t="s">
        <v>207</v>
      </c>
    </row>
    <row r="1221" spans="1:29" x14ac:dyDescent="0.25">
      <c r="A1221" s="242" t="s">
        <v>3828</v>
      </c>
      <c r="B1221" s="242" t="s">
        <v>3823</v>
      </c>
      <c r="C1221" s="242" t="s">
        <v>217</v>
      </c>
      <c r="D1221" s="242" t="s">
        <v>1254</v>
      </c>
      <c r="E1221" s="243">
        <v>42461</v>
      </c>
      <c r="F1221" s="243">
        <v>42825</v>
      </c>
      <c r="G1221" s="242">
        <v>2017</v>
      </c>
      <c r="H1221" s="116">
        <v>9075</v>
      </c>
      <c r="I1221" s="117" t="s">
        <v>207</v>
      </c>
      <c r="J1221" s="244">
        <v>43004</v>
      </c>
      <c r="K1221" s="245" t="s">
        <v>215</v>
      </c>
      <c r="L1221" s="246">
        <v>43508</v>
      </c>
      <c r="M1221" s="244">
        <v>42825</v>
      </c>
      <c r="N1221" s="242" t="s">
        <v>3822</v>
      </c>
      <c r="O1221" s="242" t="s">
        <v>3822</v>
      </c>
      <c r="P1221" s="242" t="s">
        <v>212</v>
      </c>
      <c r="Q1221" s="242" t="s">
        <v>500</v>
      </c>
      <c r="R1221" s="242" t="s">
        <v>247</v>
      </c>
      <c r="S1221" s="119" t="s">
        <v>209</v>
      </c>
      <c r="T1221" s="118" t="s">
        <v>3821</v>
      </c>
      <c r="U1221" s="117" t="s">
        <v>207</v>
      </c>
      <c r="V1221" s="115">
        <v>0</v>
      </c>
      <c r="W1221" s="115">
        <v>0</v>
      </c>
      <c r="X1221" s="115">
        <v>0</v>
      </c>
      <c r="Y1221" s="115">
        <v>0</v>
      </c>
      <c r="Z1221" s="115">
        <v>0</v>
      </c>
      <c r="AA1221" s="115">
        <v>0</v>
      </c>
      <c r="AB1221" s="115">
        <v>9075</v>
      </c>
      <c r="AC1221" s="114" t="s">
        <v>207</v>
      </c>
    </row>
    <row r="1222" spans="1:29" x14ac:dyDescent="0.25">
      <c r="A1222" s="242" t="s">
        <v>3739</v>
      </c>
      <c r="B1222" s="242" t="s">
        <v>3730</v>
      </c>
      <c r="C1222" s="242" t="s">
        <v>217</v>
      </c>
      <c r="D1222" s="242" t="s">
        <v>1254</v>
      </c>
      <c r="E1222" s="243">
        <v>42370</v>
      </c>
      <c r="F1222" s="243">
        <v>42735</v>
      </c>
      <c r="G1222" s="242">
        <v>2016</v>
      </c>
      <c r="H1222" s="116">
        <v>5934</v>
      </c>
      <c r="I1222" s="117" t="s">
        <v>207</v>
      </c>
      <c r="J1222" s="244">
        <v>43004</v>
      </c>
      <c r="K1222" s="245" t="s">
        <v>215</v>
      </c>
      <c r="L1222" s="246">
        <v>43396</v>
      </c>
      <c r="M1222" s="244">
        <v>42735</v>
      </c>
      <c r="N1222" s="242" t="s">
        <v>3736</v>
      </c>
      <c r="O1222" s="242" t="s">
        <v>3735</v>
      </c>
      <c r="P1222" s="242" t="s">
        <v>212</v>
      </c>
      <c r="Q1222" s="242" t="s">
        <v>391</v>
      </c>
      <c r="R1222" s="242" t="s">
        <v>247</v>
      </c>
      <c r="S1222" s="119" t="s">
        <v>209</v>
      </c>
      <c r="T1222" s="118" t="s">
        <v>3727</v>
      </c>
      <c r="U1222" s="117" t="s">
        <v>207</v>
      </c>
      <c r="V1222" s="115">
        <v>0</v>
      </c>
      <c r="W1222" s="115">
        <v>0</v>
      </c>
      <c r="X1222" s="115">
        <v>0</v>
      </c>
      <c r="Y1222" s="116">
        <v>5934</v>
      </c>
      <c r="Z1222" s="115">
        <v>0</v>
      </c>
      <c r="AA1222" s="115">
        <v>0</v>
      </c>
      <c r="AB1222" s="115">
        <v>0</v>
      </c>
      <c r="AC1222" s="114" t="s">
        <v>207</v>
      </c>
    </row>
    <row r="1223" spans="1:29" x14ac:dyDescent="0.25">
      <c r="A1223" s="242" t="s">
        <v>3652</v>
      </c>
      <c r="B1223" s="242" t="s">
        <v>3646</v>
      </c>
      <c r="C1223" s="242" t="s">
        <v>217</v>
      </c>
      <c r="D1223" s="242" t="s">
        <v>1254</v>
      </c>
      <c r="E1223" s="243">
        <v>41776</v>
      </c>
      <c r="F1223" s="243">
        <v>42369</v>
      </c>
      <c r="G1223" s="242">
        <v>2015</v>
      </c>
      <c r="H1223" s="116">
        <v>7922</v>
      </c>
      <c r="I1223" s="117" t="s">
        <v>207</v>
      </c>
      <c r="J1223" s="244">
        <v>43004</v>
      </c>
      <c r="K1223" s="245" t="s">
        <v>221</v>
      </c>
      <c r="L1223" s="246" t="s">
        <v>207</v>
      </c>
      <c r="M1223" s="244">
        <v>42369</v>
      </c>
      <c r="N1223" s="242" t="s">
        <v>327</v>
      </c>
      <c r="O1223" s="242" t="s">
        <v>326</v>
      </c>
      <c r="P1223" s="242" t="s">
        <v>220</v>
      </c>
      <c r="Q1223" s="242" t="s">
        <v>211</v>
      </c>
      <c r="R1223" s="242" t="s">
        <v>210</v>
      </c>
      <c r="S1223" s="119" t="s">
        <v>209</v>
      </c>
      <c r="T1223" s="118" t="s">
        <v>3645</v>
      </c>
      <c r="U1223" s="117" t="s">
        <v>207</v>
      </c>
      <c r="V1223" s="115">
        <v>0</v>
      </c>
      <c r="W1223" s="115">
        <v>0</v>
      </c>
      <c r="X1223" s="115">
        <v>0</v>
      </c>
      <c r="Y1223" s="116">
        <v>3961</v>
      </c>
      <c r="Z1223" s="115">
        <v>0</v>
      </c>
      <c r="AA1223" s="115">
        <v>0</v>
      </c>
      <c r="AB1223" s="115">
        <v>0</v>
      </c>
      <c r="AC1223" s="114" t="s">
        <v>207</v>
      </c>
    </row>
    <row r="1224" spans="1:29" x14ac:dyDescent="0.25">
      <c r="A1224" s="242" t="s">
        <v>3105</v>
      </c>
      <c r="B1224" s="242" t="s">
        <v>3099</v>
      </c>
      <c r="C1224" s="242" t="s">
        <v>229</v>
      </c>
      <c r="D1224" s="242" t="s">
        <v>1254</v>
      </c>
      <c r="E1224" s="243">
        <v>42285</v>
      </c>
      <c r="F1224" s="243">
        <v>42558</v>
      </c>
      <c r="G1224" s="242">
        <v>2016</v>
      </c>
      <c r="H1224" s="116">
        <v>14156865</v>
      </c>
      <c r="I1224" s="116">
        <v>1993287</v>
      </c>
      <c r="J1224" s="244">
        <v>43004</v>
      </c>
      <c r="K1224" s="245" t="s">
        <v>215</v>
      </c>
      <c r="L1224" s="246">
        <v>43431</v>
      </c>
      <c r="M1224" s="244">
        <v>42558</v>
      </c>
      <c r="N1224" s="242" t="s">
        <v>3098</v>
      </c>
      <c r="O1224" s="242" t="s">
        <v>3097</v>
      </c>
      <c r="P1224" s="242" t="s">
        <v>255</v>
      </c>
      <c r="Q1224" s="242" t="s">
        <v>248</v>
      </c>
      <c r="R1224" s="242" t="s">
        <v>247</v>
      </c>
      <c r="S1224" s="119" t="s">
        <v>209</v>
      </c>
      <c r="T1224" s="118" t="s">
        <v>3096</v>
      </c>
      <c r="U1224" s="115">
        <v>0</v>
      </c>
      <c r="V1224" s="115">
        <v>0</v>
      </c>
      <c r="W1224" s="115">
        <v>0</v>
      </c>
      <c r="X1224" s="115">
        <v>0</v>
      </c>
      <c r="Y1224" s="116">
        <v>4553727</v>
      </c>
      <c r="Z1224" s="115">
        <v>2977809</v>
      </c>
      <c r="AA1224" s="115">
        <v>401047</v>
      </c>
      <c r="AB1224" s="115">
        <v>2108957</v>
      </c>
      <c r="AC1224" s="114" t="s">
        <v>207</v>
      </c>
    </row>
    <row r="1225" spans="1:29" x14ac:dyDescent="0.25">
      <c r="A1225" s="242" t="s">
        <v>4372</v>
      </c>
      <c r="B1225" s="242" t="s">
        <v>4370</v>
      </c>
      <c r="C1225" s="242" t="s">
        <v>217</v>
      </c>
      <c r="D1225" s="242" t="s">
        <v>1254</v>
      </c>
      <c r="E1225" s="243">
        <v>42461</v>
      </c>
      <c r="F1225" s="243">
        <v>42825</v>
      </c>
      <c r="G1225" s="242">
        <v>2017</v>
      </c>
      <c r="H1225" s="116">
        <v>20416</v>
      </c>
      <c r="I1225" s="117" t="s">
        <v>207</v>
      </c>
      <c r="J1225" s="244">
        <v>42990</v>
      </c>
      <c r="K1225" s="245" t="s">
        <v>215</v>
      </c>
      <c r="L1225" s="247">
        <v>43368</v>
      </c>
      <c r="M1225" s="244">
        <v>42825</v>
      </c>
      <c r="N1225" s="242" t="s">
        <v>4369</v>
      </c>
      <c r="O1225" s="242" t="s">
        <v>4369</v>
      </c>
      <c r="P1225" s="242" t="s">
        <v>325</v>
      </c>
      <c r="Q1225" s="242" t="s">
        <v>332</v>
      </c>
      <c r="R1225" s="242" t="s">
        <v>247</v>
      </c>
      <c r="S1225" s="119" t="s">
        <v>209</v>
      </c>
      <c r="T1225" s="118" t="s">
        <v>4368</v>
      </c>
      <c r="U1225" s="117" t="s">
        <v>207</v>
      </c>
      <c r="V1225" s="115">
        <v>0</v>
      </c>
      <c r="W1225" s="115">
        <v>0</v>
      </c>
      <c r="X1225" s="115">
        <v>0</v>
      </c>
      <c r="Y1225" s="116">
        <v>20416</v>
      </c>
      <c r="Z1225" s="115">
        <v>0</v>
      </c>
      <c r="AA1225" s="115">
        <v>0</v>
      </c>
      <c r="AB1225" s="115">
        <v>0</v>
      </c>
      <c r="AC1225" s="114" t="s">
        <v>207</v>
      </c>
    </row>
    <row r="1226" spans="1:29" ht="31.5" x14ac:dyDescent="0.25">
      <c r="A1226" s="242" t="s">
        <v>4045</v>
      </c>
      <c r="B1226" s="242" t="s">
        <v>4044</v>
      </c>
      <c r="C1226" s="242" t="s">
        <v>229</v>
      </c>
      <c r="D1226" s="242" t="s">
        <v>1254</v>
      </c>
      <c r="E1226" s="243">
        <v>42266</v>
      </c>
      <c r="F1226" s="243">
        <v>42631</v>
      </c>
      <c r="G1226" s="117" t="s">
        <v>207</v>
      </c>
      <c r="H1226" s="117" t="s">
        <v>207</v>
      </c>
      <c r="I1226" s="117" t="s">
        <v>207</v>
      </c>
      <c r="J1226" s="244">
        <v>42990</v>
      </c>
      <c r="K1226" s="246" t="s">
        <v>207</v>
      </c>
      <c r="L1226" s="246" t="s">
        <v>207</v>
      </c>
      <c r="M1226" s="117" t="s">
        <v>207</v>
      </c>
      <c r="N1226" s="242" t="s">
        <v>4043</v>
      </c>
      <c r="O1226" s="242" t="s">
        <v>4042</v>
      </c>
      <c r="P1226" s="242" t="s">
        <v>255</v>
      </c>
      <c r="Q1226" s="242" t="s">
        <v>211</v>
      </c>
      <c r="R1226" s="242" t="s">
        <v>210</v>
      </c>
      <c r="S1226" s="119" t="s">
        <v>209</v>
      </c>
      <c r="T1226" s="118" t="s">
        <v>4041</v>
      </c>
      <c r="U1226" s="117" t="s">
        <v>207</v>
      </c>
      <c r="V1226" s="115">
        <v>0</v>
      </c>
      <c r="W1226" s="115">
        <v>0</v>
      </c>
      <c r="X1226" s="115">
        <v>0</v>
      </c>
      <c r="Y1226" s="115">
        <v>0</v>
      </c>
      <c r="Z1226" s="115">
        <v>0</v>
      </c>
      <c r="AA1226" s="115">
        <v>0</v>
      </c>
      <c r="AB1226" s="115">
        <v>0</v>
      </c>
      <c r="AC1226" s="114" t="s">
        <v>4040</v>
      </c>
    </row>
    <row r="1227" spans="1:29" x14ac:dyDescent="0.25">
      <c r="A1227" s="242" t="s">
        <v>3958</v>
      </c>
      <c r="B1227" s="242" t="s">
        <v>3955</v>
      </c>
      <c r="C1227" s="242" t="s">
        <v>217</v>
      </c>
      <c r="D1227" s="242" t="s">
        <v>1254</v>
      </c>
      <c r="E1227" s="243">
        <v>42461</v>
      </c>
      <c r="F1227" s="243">
        <v>42825</v>
      </c>
      <c r="G1227" s="242">
        <v>2017</v>
      </c>
      <c r="H1227" s="116">
        <v>10280</v>
      </c>
      <c r="I1227" s="117" t="s">
        <v>207</v>
      </c>
      <c r="J1227" s="244">
        <v>42990</v>
      </c>
      <c r="K1227" s="245" t="s">
        <v>221</v>
      </c>
      <c r="L1227" s="246" t="s">
        <v>207</v>
      </c>
      <c r="M1227" s="244">
        <v>42825</v>
      </c>
      <c r="N1227" s="242" t="s">
        <v>3954</v>
      </c>
      <c r="O1227" s="242" t="s">
        <v>3953</v>
      </c>
      <c r="P1227" s="242" t="s">
        <v>220</v>
      </c>
      <c r="Q1227" s="242" t="s">
        <v>248</v>
      </c>
      <c r="R1227" s="242" t="s">
        <v>247</v>
      </c>
      <c r="S1227" s="119" t="s">
        <v>209</v>
      </c>
      <c r="T1227" s="118" t="s">
        <v>3952</v>
      </c>
      <c r="U1227" s="117" t="s">
        <v>207</v>
      </c>
      <c r="V1227" s="115">
        <v>0</v>
      </c>
      <c r="W1227" s="115">
        <v>0</v>
      </c>
      <c r="X1227" s="115">
        <v>0</v>
      </c>
      <c r="Y1227" s="116">
        <v>10280</v>
      </c>
      <c r="Z1227" s="115">
        <v>0</v>
      </c>
      <c r="AA1227" s="115">
        <v>0</v>
      </c>
      <c r="AB1227" s="115">
        <v>0</v>
      </c>
      <c r="AC1227" s="114" t="s">
        <v>207</v>
      </c>
    </row>
    <row r="1228" spans="1:29" x14ac:dyDescent="0.25">
      <c r="A1228" s="242" t="s">
        <v>3751</v>
      </c>
      <c r="B1228" s="242" t="s">
        <v>3744</v>
      </c>
      <c r="C1228" s="242" t="s">
        <v>217</v>
      </c>
      <c r="D1228" s="242" t="s">
        <v>1254</v>
      </c>
      <c r="E1228" s="243">
        <v>42370</v>
      </c>
      <c r="F1228" s="243">
        <v>42735</v>
      </c>
      <c r="G1228" s="242">
        <v>2016</v>
      </c>
      <c r="H1228" s="116">
        <v>10526</v>
      </c>
      <c r="I1228" s="117" t="s">
        <v>207</v>
      </c>
      <c r="J1228" s="244">
        <v>42990</v>
      </c>
      <c r="K1228" s="245" t="s">
        <v>215</v>
      </c>
      <c r="L1228" s="246">
        <v>43396</v>
      </c>
      <c r="M1228" s="244">
        <v>42735</v>
      </c>
      <c r="N1228" s="242" t="s">
        <v>3748</v>
      </c>
      <c r="O1228" s="242" t="s">
        <v>3735</v>
      </c>
      <c r="P1228" s="242" t="s">
        <v>212</v>
      </c>
      <c r="Q1228" s="242" t="s">
        <v>391</v>
      </c>
      <c r="R1228" s="242" t="s">
        <v>247</v>
      </c>
      <c r="S1228" s="119" t="s">
        <v>209</v>
      </c>
      <c r="T1228" s="118" t="s">
        <v>3742</v>
      </c>
      <c r="U1228" s="117" t="s">
        <v>207</v>
      </c>
      <c r="V1228" s="115">
        <v>0</v>
      </c>
      <c r="W1228" s="115">
        <v>0</v>
      </c>
      <c r="X1228" s="115">
        <v>0</v>
      </c>
      <c r="Y1228" s="116">
        <v>10526</v>
      </c>
      <c r="Z1228" s="115">
        <v>0</v>
      </c>
      <c r="AA1228" s="115">
        <v>0</v>
      </c>
      <c r="AB1228" s="115">
        <v>0</v>
      </c>
      <c r="AC1228" s="114" t="s">
        <v>207</v>
      </c>
    </row>
    <row r="1229" spans="1:29" x14ac:dyDescent="0.25">
      <c r="A1229" s="242" t="s">
        <v>3051</v>
      </c>
      <c r="B1229" s="242" t="s">
        <v>3040</v>
      </c>
      <c r="C1229" s="242" t="s">
        <v>229</v>
      </c>
      <c r="D1229" s="242" t="s">
        <v>1254</v>
      </c>
      <c r="E1229" s="243">
        <v>42082</v>
      </c>
      <c r="F1229" s="243">
        <v>42551</v>
      </c>
      <c r="G1229" s="242">
        <v>2016</v>
      </c>
      <c r="H1229" s="116">
        <v>540599</v>
      </c>
      <c r="I1229" s="116">
        <v>103991</v>
      </c>
      <c r="J1229" s="244">
        <v>42990</v>
      </c>
      <c r="K1229" s="245" t="s">
        <v>215</v>
      </c>
      <c r="L1229" s="246">
        <v>43263</v>
      </c>
      <c r="M1229" s="244">
        <v>42551</v>
      </c>
      <c r="N1229" s="242" t="s">
        <v>3039</v>
      </c>
      <c r="O1229" s="242" t="s">
        <v>3038</v>
      </c>
      <c r="P1229" s="242" t="s">
        <v>1272</v>
      </c>
      <c r="Q1229" s="242" t="s">
        <v>211</v>
      </c>
      <c r="R1229" s="242" t="s">
        <v>210</v>
      </c>
      <c r="S1229" s="119" t="s">
        <v>209</v>
      </c>
      <c r="T1229" s="118" t="s">
        <v>3037</v>
      </c>
      <c r="U1229" s="115">
        <v>0</v>
      </c>
      <c r="V1229" s="115">
        <v>0</v>
      </c>
      <c r="W1229" s="115">
        <v>0</v>
      </c>
      <c r="X1229" s="115">
        <v>0</v>
      </c>
      <c r="Y1229" s="116">
        <v>436608</v>
      </c>
      <c r="Z1229" s="115">
        <v>0</v>
      </c>
      <c r="AA1229" s="115">
        <v>0</v>
      </c>
      <c r="AB1229" s="115">
        <v>0</v>
      </c>
      <c r="AC1229" s="114" t="s">
        <v>207</v>
      </c>
    </row>
    <row r="1230" spans="1:29" x14ac:dyDescent="0.25">
      <c r="A1230" s="242" t="s">
        <v>2587</v>
      </c>
      <c r="B1230" s="242" t="s">
        <v>2586</v>
      </c>
      <c r="C1230" s="242" t="s">
        <v>503</v>
      </c>
      <c r="D1230" s="242" t="s">
        <v>1254</v>
      </c>
      <c r="E1230" s="243">
        <v>42833</v>
      </c>
      <c r="F1230" s="243">
        <v>42835</v>
      </c>
      <c r="G1230" s="242">
        <v>2017</v>
      </c>
      <c r="H1230" s="116">
        <v>72606</v>
      </c>
      <c r="I1230" s="117" t="s">
        <v>207</v>
      </c>
      <c r="J1230" s="244">
        <v>42990</v>
      </c>
      <c r="K1230" s="245" t="s">
        <v>215</v>
      </c>
      <c r="L1230" s="246">
        <v>43228</v>
      </c>
      <c r="M1230" s="244">
        <v>42835</v>
      </c>
      <c r="N1230" s="242" t="s">
        <v>2585</v>
      </c>
      <c r="O1230" s="242" t="s">
        <v>281</v>
      </c>
      <c r="P1230" s="242" t="s">
        <v>212</v>
      </c>
      <c r="Q1230" s="242" t="s">
        <v>500</v>
      </c>
      <c r="R1230" s="242" t="s">
        <v>210</v>
      </c>
      <c r="S1230" s="119" t="s">
        <v>209</v>
      </c>
      <c r="T1230" s="118" t="s">
        <v>2584</v>
      </c>
      <c r="U1230" s="117" t="s">
        <v>207</v>
      </c>
      <c r="V1230" s="115">
        <v>0</v>
      </c>
      <c r="W1230" s="115">
        <v>0</v>
      </c>
      <c r="X1230" s="115">
        <v>0</v>
      </c>
      <c r="Y1230" s="116">
        <v>70000</v>
      </c>
      <c r="Z1230" s="115">
        <v>0</v>
      </c>
      <c r="AA1230" s="115">
        <v>2606</v>
      </c>
      <c r="AB1230" s="115">
        <v>0</v>
      </c>
      <c r="AC1230" s="114" t="s">
        <v>207</v>
      </c>
    </row>
    <row r="1231" spans="1:29" x14ac:dyDescent="0.25">
      <c r="A1231" s="242" t="s">
        <v>4083</v>
      </c>
      <c r="B1231" s="242" t="s">
        <v>4074</v>
      </c>
      <c r="C1231" s="242" t="s">
        <v>229</v>
      </c>
      <c r="D1231" s="242" t="s">
        <v>1254</v>
      </c>
      <c r="E1231" s="243">
        <v>41852</v>
      </c>
      <c r="F1231" s="243">
        <v>42216</v>
      </c>
      <c r="G1231" s="242">
        <v>2015</v>
      </c>
      <c r="H1231" s="116">
        <v>207505</v>
      </c>
      <c r="I1231" s="116">
        <v>29217</v>
      </c>
      <c r="J1231" s="244">
        <v>42969</v>
      </c>
      <c r="K1231" s="245" t="s">
        <v>221</v>
      </c>
      <c r="L1231" s="246" t="s">
        <v>207</v>
      </c>
      <c r="M1231" s="244">
        <v>42216</v>
      </c>
      <c r="N1231" s="242" t="s">
        <v>4073</v>
      </c>
      <c r="O1231" s="242" t="s">
        <v>2928</v>
      </c>
      <c r="P1231" s="242" t="s">
        <v>1272</v>
      </c>
      <c r="Q1231" s="242" t="s">
        <v>492</v>
      </c>
      <c r="R1231" s="242" t="s">
        <v>210</v>
      </c>
      <c r="S1231" s="124" t="s">
        <v>4072</v>
      </c>
      <c r="T1231" s="118" t="s">
        <v>4071</v>
      </c>
      <c r="U1231" s="115">
        <v>0</v>
      </c>
      <c r="V1231" s="115">
        <v>0</v>
      </c>
      <c r="W1231" s="115">
        <v>0</v>
      </c>
      <c r="X1231" s="115">
        <v>0</v>
      </c>
      <c r="Y1231" s="116">
        <v>106487</v>
      </c>
      <c r="Z1231" s="115">
        <v>60689</v>
      </c>
      <c r="AA1231" s="115">
        <v>0</v>
      </c>
      <c r="AB1231" s="115">
        <v>10000</v>
      </c>
      <c r="AC1231" s="114" t="s">
        <v>4082</v>
      </c>
    </row>
    <row r="1232" spans="1:29" x14ac:dyDescent="0.25">
      <c r="A1232" s="242" t="s">
        <v>4081</v>
      </c>
      <c r="B1232" s="242" t="s">
        <v>4074</v>
      </c>
      <c r="C1232" s="242" t="s">
        <v>229</v>
      </c>
      <c r="D1232" s="242" t="s">
        <v>1254</v>
      </c>
      <c r="E1232" s="243">
        <v>42217</v>
      </c>
      <c r="F1232" s="243">
        <v>42582</v>
      </c>
      <c r="G1232" s="242">
        <v>2016</v>
      </c>
      <c r="H1232" s="116">
        <v>80677</v>
      </c>
      <c r="I1232" s="116">
        <v>11360</v>
      </c>
      <c r="J1232" s="244">
        <v>42969</v>
      </c>
      <c r="K1232" s="245" t="s">
        <v>221</v>
      </c>
      <c r="L1232" s="246" t="s">
        <v>207</v>
      </c>
      <c r="M1232" s="244">
        <v>42582</v>
      </c>
      <c r="N1232" s="242" t="s">
        <v>4073</v>
      </c>
      <c r="O1232" s="242" t="s">
        <v>2928</v>
      </c>
      <c r="P1232" s="242" t="s">
        <v>1272</v>
      </c>
      <c r="Q1232" s="242" t="s">
        <v>492</v>
      </c>
      <c r="R1232" s="242" t="s">
        <v>210</v>
      </c>
      <c r="S1232" s="124" t="s">
        <v>4072</v>
      </c>
      <c r="T1232" s="118" t="s">
        <v>4071</v>
      </c>
      <c r="U1232" s="115">
        <v>0</v>
      </c>
      <c r="V1232" s="115">
        <v>0</v>
      </c>
      <c r="W1232" s="115">
        <v>0</v>
      </c>
      <c r="X1232" s="115">
        <v>0</v>
      </c>
      <c r="Y1232" s="116">
        <v>6932</v>
      </c>
      <c r="Z1232" s="115">
        <v>62385</v>
      </c>
      <c r="AA1232" s="115">
        <v>0</v>
      </c>
      <c r="AB1232" s="115">
        <v>0</v>
      </c>
      <c r="AC1232" s="114" t="s">
        <v>207</v>
      </c>
    </row>
    <row r="1233" spans="1:29" x14ac:dyDescent="0.25">
      <c r="A1233" s="242" t="s">
        <v>3862</v>
      </c>
      <c r="B1233" s="242" t="s">
        <v>3857</v>
      </c>
      <c r="C1233" s="242" t="s">
        <v>217</v>
      </c>
      <c r="D1233" s="242" t="s">
        <v>1254</v>
      </c>
      <c r="E1233" s="243">
        <v>42370</v>
      </c>
      <c r="F1233" s="243">
        <v>42735</v>
      </c>
      <c r="G1233" s="242">
        <v>2016</v>
      </c>
      <c r="H1233" s="116">
        <v>50088</v>
      </c>
      <c r="I1233" s="117" t="s">
        <v>207</v>
      </c>
      <c r="J1233" s="244">
        <v>42969</v>
      </c>
      <c r="K1233" s="245" t="s">
        <v>215</v>
      </c>
      <c r="L1233" s="246">
        <v>43368</v>
      </c>
      <c r="M1233" s="244">
        <v>42735</v>
      </c>
      <c r="N1233" s="242" t="s">
        <v>3856</v>
      </c>
      <c r="O1233" s="242" t="s">
        <v>3855</v>
      </c>
      <c r="P1233" s="242" t="s">
        <v>1343</v>
      </c>
      <c r="Q1233" s="242" t="s">
        <v>452</v>
      </c>
      <c r="R1233" s="242" t="s">
        <v>247</v>
      </c>
      <c r="S1233" s="119" t="s">
        <v>209</v>
      </c>
      <c r="T1233" s="118" t="s">
        <v>3854</v>
      </c>
      <c r="U1233" s="117" t="s">
        <v>207</v>
      </c>
      <c r="V1233" s="115">
        <v>0</v>
      </c>
      <c r="W1233" s="115">
        <v>0</v>
      </c>
      <c r="X1233" s="115">
        <v>0</v>
      </c>
      <c r="Y1233" s="115">
        <v>0</v>
      </c>
      <c r="Z1233" s="115">
        <v>50088</v>
      </c>
      <c r="AA1233" s="115">
        <v>0</v>
      </c>
      <c r="AB1233" s="115">
        <v>0</v>
      </c>
      <c r="AC1233" s="114" t="s">
        <v>207</v>
      </c>
    </row>
    <row r="1234" spans="1:29" x14ac:dyDescent="0.25">
      <c r="A1234" s="242" t="s">
        <v>3405</v>
      </c>
      <c r="B1234" s="242" t="s">
        <v>3397</v>
      </c>
      <c r="C1234" s="242" t="s">
        <v>258</v>
      </c>
      <c r="D1234" s="242" t="s">
        <v>1254</v>
      </c>
      <c r="E1234" s="243">
        <v>42370</v>
      </c>
      <c r="F1234" s="243">
        <v>42735</v>
      </c>
      <c r="G1234" s="242">
        <v>2016</v>
      </c>
      <c r="H1234" s="116">
        <v>234621</v>
      </c>
      <c r="I1234" s="117" t="s">
        <v>207</v>
      </c>
      <c r="J1234" s="244">
        <v>42969</v>
      </c>
      <c r="K1234" s="245" t="s">
        <v>215</v>
      </c>
      <c r="L1234" s="246">
        <v>43354</v>
      </c>
      <c r="M1234" s="244">
        <v>42735</v>
      </c>
      <c r="N1234" s="242" t="s">
        <v>3400</v>
      </c>
      <c r="O1234" s="242" t="s">
        <v>434</v>
      </c>
      <c r="P1234" s="242" t="s">
        <v>280</v>
      </c>
      <c r="Q1234" s="242" t="s">
        <v>254</v>
      </c>
      <c r="R1234" s="242" t="s">
        <v>247</v>
      </c>
      <c r="S1234" s="119" t="s">
        <v>209</v>
      </c>
      <c r="T1234" s="118" t="s">
        <v>3394</v>
      </c>
      <c r="U1234" s="117" t="s">
        <v>207</v>
      </c>
      <c r="V1234" s="115">
        <v>0</v>
      </c>
      <c r="W1234" s="115">
        <v>0</v>
      </c>
      <c r="X1234" s="115">
        <v>0</v>
      </c>
      <c r="Y1234" s="116">
        <v>234621</v>
      </c>
      <c r="Z1234" s="115">
        <v>0</v>
      </c>
      <c r="AA1234" s="115">
        <v>0</v>
      </c>
      <c r="AB1234" s="115">
        <v>0</v>
      </c>
      <c r="AC1234" s="114" t="s">
        <v>207</v>
      </c>
    </row>
    <row r="1235" spans="1:29" x14ac:dyDescent="0.25">
      <c r="A1235" s="242" t="s">
        <v>2566</v>
      </c>
      <c r="B1235" s="242" t="s">
        <v>2565</v>
      </c>
      <c r="C1235" s="242" t="s">
        <v>503</v>
      </c>
      <c r="D1235" s="242" t="s">
        <v>1254</v>
      </c>
      <c r="E1235" s="243">
        <v>42867</v>
      </c>
      <c r="F1235" s="243">
        <v>42899</v>
      </c>
      <c r="G1235" s="242">
        <v>2017</v>
      </c>
      <c r="H1235" s="116">
        <v>122128</v>
      </c>
      <c r="I1235" s="117" t="s">
        <v>207</v>
      </c>
      <c r="J1235" s="244">
        <v>42969</v>
      </c>
      <c r="K1235" s="245" t="s">
        <v>215</v>
      </c>
      <c r="L1235" s="246">
        <v>43606</v>
      </c>
      <c r="M1235" s="244">
        <v>42899</v>
      </c>
      <c r="N1235" s="242" t="s">
        <v>2564</v>
      </c>
      <c r="O1235" s="242" t="s">
        <v>613</v>
      </c>
      <c r="P1235" s="242" t="s">
        <v>267</v>
      </c>
      <c r="Q1235" s="242" t="s">
        <v>500</v>
      </c>
      <c r="R1235" s="242" t="s">
        <v>247</v>
      </c>
      <c r="S1235" s="119" t="s">
        <v>209</v>
      </c>
      <c r="T1235" s="118" t="s">
        <v>2563</v>
      </c>
      <c r="U1235" s="117" t="s">
        <v>207</v>
      </c>
      <c r="V1235" s="115">
        <v>0</v>
      </c>
      <c r="W1235" s="115">
        <v>0</v>
      </c>
      <c r="X1235" s="115">
        <v>0</v>
      </c>
      <c r="Y1235" s="116">
        <v>72128</v>
      </c>
      <c r="Z1235" s="115">
        <v>0</v>
      </c>
      <c r="AA1235" s="115">
        <v>0</v>
      </c>
      <c r="AB1235" s="115">
        <v>50000</v>
      </c>
      <c r="AC1235" s="114" t="s">
        <v>207</v>
      </c>
    </row>
    <row r="1236" spans="1:29" x14ac:dyDescent="0.25">
      <c r="A1236" s="242" t="s">
        <v>4574</v>
      </c>
      <c r="B1236" s="242" t="s">
        <v>4573</v>
      </c>
      <c r="C1236" s="242" t="s">
        <v>229</v>
      </c>
      <c r="D1236" s="242" t="s">
        <v>1254</v>
      </c>
      <c r="E1236" s="243">
        <v>42179</v>
      </c>
      <c r="F1236" s="243">
        <v>42544</v>
      </c>
      <c r="G1236" s="242">
        <v>2016</v>
      </c>
      <c r="H1236" s="116">
        <v>450720</v>
      </c>
      <c r="I1236" s="116">
        <v>86539</v>
      </c>
      <c r="J1236" s="244">
        <v>42955</v>
      </c>
      <c r="K1236" s="245" t="s">
        <v>221</v>
      </c>
      <c r="L1236" s="246" t="s">
        <v>207</v>
      </c>
      <c r="M1236" s="244">
        <v>42544</v>
      </c>
      <c r="N1236" s="242" t="s">
        <v>4572</v>
      </c>
      <c r="O1236" s="242" t="s">
        <v>4571</v>
      </c>
      <c r="P1236" s="242" t="s">
        <v>1272</v>
      </c>
      <c r="Q1236" s="242" t="s">
        <v>855</v>
      </c>
      <c r="R1236" s="242" t="s">
        <v>247</v>
      </c>
      <c r="S1236" s="119" t="s">
        <v>209</v>
      </c>
      <c r="T1236" s="118" t="s">
        <v>4570</v>
      </c>
      <c r="U1236" s="115">
        <v>0</v>
      </c>
      <c r="V1236" s="115">
        <v>0</v>
      </c>
      <c r="W1236" s="115">
        <v>0</v>
      </c>
      <c r="X1236" s="115">
        <v>0</v>
      </c>
      <c r="Y1236" s="116">
        <v>112063</v>
      </c>
      <c r="Z1236" s="115">
        <v>0</v>
      </c>
      <c r="AA1236" s="115">
        <v>0</v>
      </c>
      <c r="AB1236" s="115">
        <v>252118</v>
      </c>
      <c r="AC1236" s="114" t="s">
        <v>207</v>
      </c>
    </row>
    <row r="1237" spans="1:29" x14ac:dyDescent="0.25">
      <c r="A1237" s="242" t="s">
        <v>3464</v>
      </c>
      <c r="B1237" s="242" t="s">
        <v>3456</v>
      </c>
      <c r="C1237" s="242" t="s">
        <v>229</v>
      </c>
      <c r="D1237" s="242" t="s">
        <v>1254</v>
      </c>
      <c r="E1237" s="243">
        <v>42370</v>
      </c>
      <c r="F1237" s="243">
        <v>42735</v>
      </c>
      <c r="G1237" s="242">
        <v>2016</v>
      </c>
      <c r="H1237" s="116">
        <v>188563</v>
      </c>
      <c r="I1237" s="116">
        <v>36205</v>
      </c>
      <c r="J1237" s="244">
        <v>42955</v>
      </c>
      <c r="K1237" s="245" t="s">
        <v>221</v>
      </c>
      <c r="L1237" s="246" t="s">
        <v>207</v>
      </c>
      <c r="M1237" s="244">
        <v>42735</v>
      </c>
      <c r="N1237" s="242" t="s">
        <v>3455</v>
      </c>
      <c r="O1237" s="242" t="s">
        <v>1227</v>
      </c>
      <c r="P1237" s="242" t="s">
        <v>255</v>
      </c>
      <c r="Q1237" s="242" t="s">
        <v>211</v>
      </c>
      <c r="R1237" s="242" t="s">
        <v>210</v>
      </c>
      <c r="S1237" s="119" t="s">
        <v>209</v>
      </c>
      <c r="T1237" s="118" t="s">
        <v>3454</v>
      </c>
      <c r="U1237" s="115">
        <v>0</v>
      </c>
      <c r="V1237" s="115">
        <v>0</v>
      </c>
      <c r="W1237" s="115">
        <v>4193</v>
      </c>
      <c r="X1237" s="115">
        <v>0</v>
      </c>
      <c r="Y1237" s="115">
        <v>0</v>
      </c>
      <c r="Z1237" s="115">
        <v>0</v>
      </c>
      <c r="AA1237" s="115">
        <v>50000</v>
      </c>
      <c r="AB1237" s="115">
        <v>0</v>
      </c>
      <c r="AC1237" s="114" t="s">
        <v>3463</v>
      </c>
    </row>
    <row r="1238" spans="1:29" x14ac:dyDescent="0.25">
      <c r="A1238" s="242" t="s">
        <v>3312</v>
      </c>
      <c r="B1238" s="242" t="s">
        <v>3307</v>
      </c>
      <c r="C1238" s="242" t="s">
        <v>229</v>
      </c>
      <c r="D1238" s="242" t="s">
        <v>1254</v>
      </c>
      <c r="E1238" s="243">
        <v>42248</v>
      </c>
      <c r="F1238" s="243">
        <v>42613</v>
      </c>
      <c r="G1238" s="242">
        <v>2016</v>
      </c>
      <c r="H1238" s="116">
        <v>123543</v>
      </c>
      <c r="I1238" s="116">
        <v>19570</v>
      </c>
      <c r="J1238" s="244">
        <v>42955</v>
      </c>
      <c r="K1238" s="245" t="s">
        <v>221</v>
      </c>
      <c r="L1238" s="246" t="s">
        <v>207</v>
      </c>
      <c r="M1238" s="244">
        <v>42613</v>
      </c>
      <c r="N1238" s="242" t="s">
        <v>3306</v>
      </c>
      <c r="O1238" s="242" t="s">
        <v>3305</v>
      </c>
      <c r="P1238" s="242" t="s">
        <v>1272</v>
      </c>
      <c r="Q1238" s="242" t="s">
        <v>366</v>
      </c>
      <c r="R1238" s="242" t="s">
        <v>247</v>
      </c>
      <c r="S1238" s="119" t="s">
        <v>209</v>
      </c>
      <c r="T1238" s="118" t="s">
        <v>3304</v>
      </c>
      <c r="U1238" s="115">
        <v>0</v>
      </c>
      <c r="V1238" s="115">
        <v>0</v>
      </c>
      <c r="W1238" s="115">
        <v>0</v>
      </c>
      <c r="X1238" s="115">
        <v>0</v>
      </c>
      <c r="Y1238" s="116">
        <v>99175</v>
      </c>
      <c r="Z1238" s="115">
        <v>0</v>
      </c>
      <c r="AA1238" s="115">
        <v>0</v>
      </c>
      <c r="AB1238" s="115">
        <v>4798</v>
      </c>
      <c r="AC1238" s="114" t="s">
        <v>207</v>
      </c>
    </row>
    <row r="1239" spans="1:29" x14ac:dyDescent="0.25">
      <c r="A1239" s="242" t="s">
        <v>3760</v>
      </c>
      <c r="B1239" s="242" t="s">
        <v>3757</v>
      </c>
      <c r="C1239" s="242" t="s">
        <v>217</v>
      </c>
      <c r="D1239" s="242" t="s">
        <v>1254</v>
      </c>
      <c r="E1239" s="243">
        <v>42370</v>
      </c>
      <c r="F1239" s="243">
        <v>42735</v>
      </c>
      <c r="G1239" s="242">
        <v>2016</v>
      </c>
      <c r="H1239" s="116">
        <v>32279</v>
      </c>
      <c r="I1239" s="117" t="s">
        <v>207</v>
      </c>
      <c r="J1239" s="244">
        <v>42941</v>
      </c>
      <c r="K1239" s="245" t="s">
        <v>215</v>
      </c>
      <c r="L1239" s="246">
        <v>43277</v>
      </c>
      <c r="M1239" s="244">
        <v>42735</v>
      </c>
      <c r="N1239" s="242" t="s">
        <v>3756</v>
      </c>
      <c r="O1239" s="242" t="s">
        <v>3755</v>
      </c>
      <c r="P1239" s="242" t="s">
        <v>212</v>
      </c>
      <c r="Q1239" s="242" t="s">
        <v>211</v>
      </c>
      <c r="R1239" s="242" t="s">
        <v>210</v>
      </c>
      <c r="S1239" s="119" t="s">
        <v>209</v>
      </c>
      <c r="T1239" s="118" t="s">
        <v>3754</v>
      </c>
      <c r="U1239" s="117" t="s">
        <v>207</v>
      </c>
      <c r="V1239" s="115">
        <v>0</v>
      </c>
      <c r="W1239" s="115">
        <v>0</v>
      </c>
      <c r="X1239" s="115">
        <v>0</v>
      </c>
      <c r="Y1239" s="115">
        <v>0</v>
      </c>
      <c r="Z1239" s="115">
        <v>0</v>
      </c>
      <c r="AA1239" s="115">
        <v>0</v>
      </c>
      <c r="AB1239" s="115">
        <v>32279</v>
      </c>
      <c r="AC1239" s="114" t="s">
        <v>207</v>
      </c>
    </row>
    <row r="1240" spans="1:29" x14ac:dyDescent="0.25">
      <c r="A1240" s="242" t="s">
        <v>3688</v>
      </c>
      <c r="B1240" s="242" t="s">
        <v>3682</v>
      </c>
      <c r="C1240" s="242" t="s">
        <v>217</v>
      </c>
      <c r="D1240" s="242" t="s">
        <v>1254</v>
      </c>
      <c r="E1240" s="243">
        <v>42338</v>
      </c>
      <c r="F1240" s="243">
        <v>42703</v>
      </c>
      <c r="G1240" s="242">
        <v>2016</v>
      </c>
      <c r="H1240" s="116">
        <v>15159</v>
      </c>
      <c r="I1240" s="117" t="s">
        <v>207</v>
      </c>
      <c r="J1240" s="244">
        <v>42941</v>
      </c>
      <c r="K1240" s="245" t="s">
        <v>215</v>
      </c>
      <c r="L1240" s="246">
        <v>43291</v>
      </c>
      <c r="M1240" s="244">
        <v>42703</v>
      </c>
      <c r="N1240" s="242" t="s">
        <v>487</v>
      </c>
      <c r="O1240" s="242" t="s">
        <v>3681</v>
      </c>
      <c r="P1240" s="242" t="s">
        <v>267</v>
      </c>
      <c r="Q1240" s="242" t="s">
        <v>279</v>
      </c>
      <c r="R1240" s="242" t="s">
        <v>247</v>
      </c>
      <c r="S1240" s="119" t="s">
        <v>209</v>
      </c>
      <c r="T1240" s="118" t="s">
        <v>3680</v>
      </c>
      <c r="U1240" s="117" t="s">
        <v>207</v>
      </c>
      <c r="V1240" s="115">
        <v>0</v>
      </c>
      <c r="W1240" s="115">
        <v>0</v>
      </c>
      <c r="X1240" s="115">
        <v>0</v>
      </c>
      <c r="Y1240" s="115">
        <v>0</v>
      </c>
      <c r="Z1240" s="115">
        <v>8925</v>
      </c>
      <c r="AA1240" s="115">
        <v>0</v>
      </c>
      <c r="AB1240" s="115">
        <v>6234</v>
      </c>
      <c r="AC1240" s="114" t="s">
        <v>207</v>
      </c>
    </row>
    <row r="1241" spans="1:29" x14ac:dyDescent="0.25">
      <c r="A1241" s="242" t="s">
        <v>3553</v>
      </c>
      <c r="B1241" s="242" t="s">
        <v>3548</v>
      </c>
      <c r="C1241" s="242" t="s">
        <v>217</v>
      </c>
      <c r="D1241" s="242" t="s">
        <v>1254</v>
      </c>
      <c r="E1241" s="243">
        <v>42005</v>
      </c>
      <c r="F1241" s="243">
        <v>42460</v>
      </c>
      <c r="G1241" s="242">
        <v>2016</v>
      </c>
      <c r="H1241" s="116">
        <v>21782</v>
      </c>
      <c r="I1241" s="117" t="s">
        <v>207</v>
      </c>
      <c r="J1241" s="244">
        <v>42941</v>
      </c>
      <c r="K1241" s="245" t="s">
        <v>215</v>
      </c>
      <c r="L1241" s="246">
        <v>43214</v>
      </c>
      <c r="M1241" s="244">
        <v>42460</v>
      </c>
      <c r="N1241" s="242" t="s">
        <v>3547</v>
      </c>
      <c r="O1241" s="242" t="s">
        <v>355</v>
      </c>
      <c r="P1241" s="242" t="s">
        <v>212</v>
      </c>
      <c r="Q1241" s="242" t="s">
        <v>332</v>
      </c>
      <c r="R1241" s="242" t="s">
        <v>247</v>
      </c>
      <c r="S1241" s="119" t="s">
        <v>209</v>
      </c>
      <c r="T1241" s="118" t="s">
        <v>3546</v>
      </c>
      <c r="U1241" s="117" t="s">
        <v>207</v>
      </c>
      <c r="V1241" s="115">
        <v>0</v>
      </c>
      <c r="W1241" s="115">
        <v>0</v>
      </c>
      <c r="X1241" s="115">
        <v>0</v>
      </c>
      <c r="Y1241" s="116">
        <v>21782</v>
      </c>
      <c r="Z1241" s="115">
        <v>0</v>
      </c>
      <c r="AA1241" s="115">
        <v>0</v>
      </c>
      <c r="AB1241" s="115">
        <v>0</v>
      </c>
      <c r="AC1241" s="114" t="s">
        <v>207</v>
      </c>
    </row>
    <row r="1242" spans="1:29" x14ac:dyDescent="0.25">
      <c r="A1242" s="242" t="s">
        <v>3544</v>
      </c>
      <c r="B1242" s="242" t="s">
        <v>3539</v>
      </c>
      <c r="C1242" s="242" t="s">
        <v>217</v>
      </c>
      <c r="D1242" s="242" t="s">
        <v>1254</v>
      </c>
      <c r="E1242" s="243">
        <v>42095</v>
      </c>
      <c r="F1242" s="243">
        <v>42460</v>
      </c>
      <c r="G1242" s="242">
        <v>2016</v>
      </c>
      <c r="H1242" s="116">
        <v>16023</v>
      </c>
      <c r="I1242" s="117" t="s">
        <v>207</v>
      </c>
      <c r="J1242" s="244">
        <v>42941</v>
      </c>
      <c r="K1242" s="245" t="s">
        <v>215</v>
      </c>
      <c r="L1242" s="246">
        <v>43228</v>
      </c>
      <c r="M1242" s="244">
        <v>42460</v>
      </c>
      <c r="N1242" s="242" t="s">
        <v>356</v>
      </c>
      <c r="O1242" s="242" t="s">
        <v>355</v>
      </c>
      <c r="P1242" s="242" t="s">
        <v>212</v>
      </c>
      <c r="Q1242" s="242" t="s">
        <v>332</v>
      </c>
      <c r="R1242" s="242" t="s">
        <v>247</v>
      </c>
      <c r="S1242" s="119" t="s">
        <v>209</v>
      </c>
      <c r="T1242" s="118" t="s">
        <v>3538</v>
      </c>
      <c r="U1242" s="117" t="s">
        <v>207</v>
      </c>
      <c r="V1242" s="115">
        <v>0</v>
      </c>
      <c r="W1242" s="115">
        <v>0</v>
      </c>
      <c r="X1242" s="115">
        <v>0</v>
      </c>
      <c r="Y1242" s="116">
        <v>16023</v>
      </c>
      <c r="Z1242" s="115">
        <v>0</v>
      </c>
      <c r="AA1242" s="115">
        <v>0</v>
      </c>
      <c r="AB1242" s="115">
        <v>0</v>
      </c>
      <c r="AC1242" s="114" t="s">
        <v>207</v>
      </c>
    </row>
    <row r="1243" spans="1:29" x14ac:dyDescent="0.25">
      <c r="A1243" s="242" t="s">
        <v>3381</v>
      </c>
      <c r="B1243" s="242" t="s">
        <v>3375</v>
      </c>
      <c r="C1243" s="242" t="s">
        <v>217</v>
      </c>
      <c r="D1243" s="242" t="s">
        <v>1254</v>
      </c>
      <c r="E1243" s="243">
        <v>42335</v>
      </c>
      <c r="F1243" s="243">
        <v>42700</v>
      </c>
      <c r="G1243" s="242">
        <v>2016</v>
      </c>
      <c r="H1243" s="116">
        <v>14760</v>
      </c>
      <c r="I1243" s="117" t="s">
        <v>207</v>
      </c>
      <c r="J1243" s="244">
        <v>42941</v>
      </c>
      <c r="K1243" s="245" t="s">
        <v>215</v>
      </c>
      <c r="L1243" s="246">
        <v>43305</v>
      </c>
      <c r="M1243" s="244">
        <v>42700</v>
      </c>
      <c r="N1243" s="242" t="s">
        <v>468</v>
      </c>
      <c r="O1243" s="242" t="s">
        <v>3374</v>
      </c>
      <c r="P1243" s="242" t="s">
        <v>267</v>
      </c>
      <c r="Q1243" s="242" t="s">
        <v>279</v>
      </c>
      <c r="R1243" s="242" t="s">
        <v>247</v>
      </c>
      <c r="S1243" s="119" t="s">
        <v>209</v>
      </c>
      <c r="T1243" s="118" t="s">
        <v>3373</v>
      </c>
      <c r="U1243" s="117" t="s">
        <v>207</v>
      </c>
      <c r="V1243" s="115">
        <v>0</v>
      </c>
      <c r="W1243" s="115">
        <v>0</v>
      </c>
      <c r="X1243" s="115">
        <v>0</v>
      </c>
      <c r="Y1243" s="115">
        <v>0</v>
      </c>
      <c r="Z1243" s="115">
        <v>6485</v>
      </c>
      <c r="AA1243" s="115">
        <v>0</v>
      </c>
      <c r="AB1243" s="115">
        <v>8275</v>
      </c>
      <c r="AC1243" s="114" t="s">
        <v>207</v>
      </c>
    </row>
    <row r="1244" spans="1:29" x14ac:dyDescent="0.25">
      <c r="A1244" s="242" t="s">
        <v>2675</v>
      </c>
      <c r="B1244" s="242" t="s">
        <v>2674</v>
      </c>
      <c r="C1244" s="242" t="s">
        <v>503</v>
      </c>
      <c r="D1244" s="242" t="s">
        <v>1254</v>
      </c>
      <c r="E1244" s="243">
        <v>42775</v>
      </c>
      <c r="F1244" s="243">
        <v>42776</v>
      </c>
      <c r="G1244" s="242">
        <v>2017</v>
      </c>
      <c r="H1244" s="116">
        <v>55471</v>
      </c>
      <c r="I1244" s="117" t="s">
        <v>207</v>
      </c>
      <c r="J1244" s="244">
        <v>42941</v>
      </c>
      <c r="K1244" s="245" t="s">
        <v>215</v>
      </c>
      <c r="L1244" s="246">
        <v>43060</v>
      </c>
      <c r="M1244" s="244">
        <v>42776</v>
      </c>
      <c r="N1244" s="242" t="s">
        <v>2673</v>
      </c>
      <c r="O1244" s="242" t="s">
        <v>708</v>
      </c>
      <c r="P1244" s="242" t="s">
        <v>280</v>
      </c>
      <c r="Q1244" s="242" t="s">
        <v>500</v>
      </c>
      <c r="R1244" s="242" t="s">
        <v>247</v>
      </c>
      <c r="S1244" s="119" t="s">
        <v>209</v>
      </c>
      <c r="T1244" s="118" t="s">
        <v>2672</v>
      </c>
      <c r="U1244" s="117" t="s">
        <v>207</v>
      </c>
      <c r="V1244" s="115">
        <v>0</v>
      </c>
      <c r="W1244" s="115">
        <v>0</v>
      </c>
      <c r="X1244" s="115">
        <v>0</v>
      </c>
      <c r="Y1244" s="116">
        <v>55471</v>
      </c>
      <c r="Z1244" s="115">
        <v>0</v>
      </c>
      <c r="AA1244" s="115">
        <v>0</v>
      </c>
      <c r="AB1244" s="115">
        <v>0</v>
      </c>
      <c r="AC1244" s="114" t="s">
        <v>207</v>
      </c>
    </row>
    <row r="1245" spans="1:29" x14ac:dyDescent="0.25">
      <c r="A1245" s="242" t="s">
        <v>2489</v>
      </c>
      <c r="B1245" s="242" t="s">
        <v>2488</v>
      </c>
      <c r="C1245" s="242" t="s">
        <v>503</v>
      </c>
      <c r="D1245" s="242" t="s">
        <v>1254</v>
      </c>
      <c r="E1245" s="243">
        <v>42832</v>
      </c>
      <c r="F1245" s="243">
        <v>42837</v>
      </c>
      <c r="G1245" s="242">
        <v>2017</v>
      </c>
      <c r="H1245" s="116">
        <v>60749</v>
      </c>
      <c r="I1245" s="117" t="s">
        <v>207</v>
      </c>
      <c r="J1245" s="244">
        <v>42941</v>
      </c>
      <c r="K1245" s="245" t="s">
        <v>221</v>
      </c>
      <c r="L1245" s="246" t="s">
        <v>207</v>
      </c>
      <c r="M1245" s="244">
        <v>42837</v>
      </c>
      <c r="N1245" s="242" t="s">
        <v>2487</v>
      </c>
      <c r="O1245" s="242" t="s">
        <v>635</v>
      </c>
      <c r="P1245" s="242" t="s">
        <v>267</v>
      </c>
      <c r="Q1245" s="242" t="s">
        <v>516</v>
      </c>
      <c r="R1245" s="242" t="s">
        <v>247</v>
      </c>
      <c r="S1245" s="119" t="s">
        <v>209</v>
      </c>
      <c r="T1245" s="118" t="s">
        <v>2486</v>
      </c>
      <c r="U1245" s="117" t="s">
        <v>207</v>
      </c>
      <c r="V1245" s="115">
        <v>0</v>
      </c>
      <c r="W1245" s="115">
        <v>0</v>
      </c>
      <c r="X1245" s="115">
        <v>0</v>
      </c>
      <c r="Y1245" s="116">
        <v>60749</v>
      </c>
      <c r="Z1245" s="115">
        <v>0</v>
      </c>
      <c r="AA1245" s="115">
        <v>0</v>
      </c>
      <c r="AB1245" s="115">
        <v>0</v>
      </c>
      <c r="AC1245" s="114" t="s">
        <v>207</v>
      </c>
    </row>
    <row r="1246" spans="1:29" x14ac:dyDescent="0.25">
      <c r="A1246" s="242" t="s">
        <v>2353</v>
      </c>
      <c r="B1246" s="242" t="s">
        <v>2352</v>
      </c>
      <c r="C1246" s="242" t="s">
        <v>503</v>
      </c>
      <c r="D1246" s="242" t="s">
        <v>1254</v>
      </c>
      <c r="E1246" s="243">
        <v>42871</v>
      </c>
      <c r="F1246" s="243">
        <v>42876</v>
      </c>
      <c r="G1246" s="242">
        <v>2017</v>
      </c>
      <c r="H1246" s="116">
        <v>120918</v>
      </c>
      <c r="I1246" s="117" t="s">
        <v>207</v>
      </c>
      <c r="J1246" s="244">
        <v>42941</v>
      </c>
      <c r="K1246" s="245" t="s">
        <v>215</v>
      </c>
      <c r="L1246" s="246">
        <v>43144</v>
      </c>
      <c r="M1246" s="244">
        <v>42876</v>
      </c>
      <c r="N1246" s="242" t="s">
        <v>2351</v>
      </c>
      <c r="O1246" s="242" t="s">
        <v>1578</v>
      </c>
      <c r="P1246" s="242" t="s">
        <v>212</v>
      </c>
      <c r="Q1246" s="242" t="s">
        <v>516</v>
      </c>
      <c r="R1246" s="242" t="s">
        <v>247</v>
      </c>
      <c r="S1246" s="119" t="s">
        <v>209</v>
      </c>
      <c r="T1246" s="118" t="s">
        <v>2350</v>
      </c>
      <c r="U1246" s="117" t="s">
        <v>207</v>
      </c>
      <c r="V1246" s="115">
        <v>0</v>
      </c>
      <c r="W1246" s="115">
        <v>0</v>
      </c>
      <c r="X1246" s="115">
        <v>0</v>
      </c>
      <c r="Y1246" s="116">
        <v>42955</v>
      </c>
      <c r="Z1246" s="115">
        <v>0</v>
      </c>
      <c r="AA1246" s="115">
        <v>0</v>
      </c>
      <c r="AB1246" s="115">
        <v>77963</v>
      </c>
      <c r="AC1246" s="114" t="s">
        <v>207</v>
      </c>
    </row>
    <row r="1247" spans="1:29" x14ac:dyDescent="0.25">
      <c r="A1247" s="242" t="s">
        <v>4514</v>
      </c>
      <c r="B1247" s="242" t="s">
        <v>4507</v>
      </c>
      <c r="C1247" s="242" t="s">
        <v>217</v>
      </c>
      <c r="D1247" s="242" t="s">
        <v>1254</v>
      </c>
      <c r="E1247" s="243">
        <v>42217</v>
      </c>
      <c r="F1247" s="243">
        <v>42582</v>
      </c>
      <c r="G1247" s="242">
        <v>2016</v>
      </c>
      <c r="H1247" s="116">
        <v>33536</v>
      </c>
      <c r="I1247" s="117" t="s">
        <v>207</v>
      </c>
      <c r="J1247" s="244">
        <v>42927</v>
      </c>
      <c r="K1247" s="245" t="s">
        <v>215</v>
      </c>
      <c r="L1247" s="246">
        <v>43214</v>
      </c>
      <c r="M1247" s="244">
        <v>42582</v>
      </c>
      <c r="N1247" s="242" t="s">
        <v>4506</v>
      </c>
      <c r="O1247" s="242" t="s">
        <v>4511</v>
      </c>
      <c r="P1247" s="242" t="s">
        <v>1343</v>
      </c>
      <c r="Q1247" s="242" t="s">
        <v>2245</v>
      </c>
      <c r="R1247" s="242" t="s">
        <v>247</v>
      </c>
      <c r="S1247" s="119" t="s">
        <v>209</v>
      </c>
      <c r="T1247" s="118" t="s">
        <v>4504</v>
      </c>
      <c r="U1247" s="117" t="s">
        <v>207</v>
      </c>
      <c r="V1247" s="115">
        <v>0</v>
      </c>
      <c r="W1247" s="115">
        <v>0</v>
      </c>
      <c r="X1247" s="115">
        <v>0</v>
      </c>
      <c r="Y1247" s="116">
        <v>33536</v>
      </c>
      <c r="Z1247" s="115">
        <v>0</v>
      </c>
      <c r="AA1247" s="115">
        <v>0</v>
      </c>
      <c r="AB1247" s="115">
        <v>0</v>
      </c>
      <c r="AC1247" s="114" t="s">
        <v>207</v>
      </c>
    </row>
    <row r="1248" spans="1:29" x14ac:dyDescent="0.25">
      <c r="A1248" s="242" t="s">
        <v>3636</v>
      </c>
      <c r="B1248" s="242" t="s">
        <v>3634</v>
      </c>
      <c r="C1248" s="242" t="s">
        <v>217</v>
      </c>
      <c r="D1248" s="242" t="s">
        <v>1254</v>
      </c>
      <c r="E1248" s="243">
        <v>42186</v>
      </c>
      <c r="F1248" s="243">
        <v>42551</v>
      </c>
      <c r="G1248" s="242">
        <v>2016</v>
      </c>
      <c r="H1248" s="116">
        <v>5921</v>
      </c>
      <c r="I1248" s="117" t="s">
        <v>207</v>
      </c>
      <c r="J1248" s="244">
        <v>42927</v>
      </c>
      <c r="K1248" s="245" t="s">
        <v>215</v>
      </c>
      <c r="L1248" s="246">
        <v>43354</v>
      </c>
      <c r="M1248" s="244">
        <v>42551</v>
      </c>
      <c r="N1248" s="242" t="s">
        <v>3633</v>
      </c>
      <c r="O1248" s="242" t="s">
        <v>281</v>
      </c>
      <c r="P1248" s="242" t="s">
        <v>267</v>
      </c>
      <c r="Q1248" s="242" t="s">
        <v>279</v>
      </c>
      <c r="R1248" s="242" t="s">
        <v>247</v>
      </c>
      <c r="S1248" s="119" t="s">
        <v>209</v>
      </c>
      <c r="T1248" s="118" t="s">
        <v>3632</v>
      </c>
      <c r="U1248" s="117" t="s">
        <v>207</v>
      </c>
      <c r="V1248" s="115">
        <v>0</v>
      </c>
      <c r="W1248" s="115">
        <v>0</v>
      </c>
      <c r="X1248" s="115">
        <v>0</v>
      </c>
      <c r="Y1248" s="116">
        <v>5921</v>
      </c>
      <c r="Z1248" s="115">
        <v>0</v>
      </c>
      <c r="AA1248" s="115">
        <v>0</v>
      </c>
      <c r="AB1248" s="115">
        <v>0</v>
      </c>
      <c r="AC1248" s="114" t="s">
        <v>207</v>
      </c>
    </row>
    <row r="1249" spans="1:29" x14ac:dyDescent="0.25">
      <c r="A1249" s="242" t="s">
        <v>3621</v>
      </c>
      <c r="B1249" s="242" t="s">
        <v>3616</v>
      </c>
      <c r="C1249" s="242" t="s">
        <v>217</v>
      </c>
      <c r="D1249" s="242" t="s">
        <v>1254</v>
      </c>
      <c r="E1249" s="243">
        <v>41730</v>
      </c>
      <c r="F1249" s="243">
        <v>42460</v>
      </c>
      <c r="G1249" s="242">
        <v>2016</v>
      </c>
      <c r="H1249" s="116">
        <v>25570</v>
      </c>
      <c r="I1249" s="117" t="s">
        <v>207</v>
      </c>
      <c r="J1249" s="244">
        <v>42927</v>
      </c>
      <c r="K1249" s="245" t="s">
        <v>215</v>
      </c>
      <c r="L1249" s="246">
        <v>43186</v>
      </c>
      <c r="M1249" s="244">
        <v>42460</v>
      </c>
      <c r="N1249" s="242" t="s">
        <v>333</v>
      </c>
      <c r="O1249" s="242" t="s">
        <v>333</v>
      </c>
      <c r="P1249" s="242" t="s">
        <v>212</v>
      </c>
      <c r="Q1249" s="242" t="s">
        <v>332</v>
      </c>
      <c r="R1249" s="242" t="s">
        <v>247</v>
      </c>
      <c r="S1249" s="119" t="s">
        <v>209</v>
      </c>
      <c r="T1249" s="118" t="s">
        <v>3615</v>
      </c>
      <c r="U1249" s="117" t="s">
        <v>207</v>
      </c>
      <c r="V1249" s="115">
        <v>0</v>
      </c>
      <c r="W1249" s="115">
        <v>0</v>
      </c>
      <c r="X1249" s="115">
        <v>0</v>
      </c>
      <c r="Y1249" s="116">
        <v>25570</v>
      </c>
      <c r="Z1249" s="115">
        <v>0</v>
      </c>
      <c r="AA1249" s="115">
        <v>0</v>
      </c>
      <c r="AB1249" s="115">
        <v>0</v>
      </c>
      <c r="AC1249" s="114" t="s">
        <v>207</v>
      </c>
    </row>
    <row r="1250" spans="1:29" x14ac:dyDescent="0.25">
      <c r="A1250" s="242" t="s">
        <v>2679</v>
      </c>
      <c r="B1250" s="242" t="s">
        <v>2678</v>
      </c>
      <c r="C1250" s="242" t="s">
        <v>503</v>
      </c>
      <c r="D1250" s="242" t="s">
        <v>1254</v>
      </c>
      <c r="E1250" s="243">
        <v>42786</v>
      </c>
      <c r="F1250" s="243">
        <v>42811</v>
      </c>
      <c r="G1250" s="242">
        <v>2017</v>
      </c>
      <c r="H1250" s="116">
        <v>140698</v>
      </c>
      <c r="I1250" s="117" t="s">
        <v>207</v>
      </c>
      <c r="J1250" s="244">
        <v>42927</v>
      </c>
      <c r="K1250" s="245" t="s">
        <v>221</v>
      </c>
      <c r="L1250" s="246" t="s">
        <v>207</v>
      </c>
      <c r="M1250" s="244">
        <v>42811</v>
      </c>
      <c r="N1250" s="242" t="s">
        <v>2677</v>
      </c>
      <c r="O1250" s="242" t="s">
        <v>613</v>
      </c>
      <c r="P1250" s="242" t="s">
        <v>280</v>
      </c>
      <c r="Q1250" s="242" t="s">
        <v>500</v>
      </c>
      <c r="R1250" s="242" t="s">
        <v>247</v>
      </c>
      <c r="S1250" s="119" t="s">
        <v>209</v>
      </c>
      <c r="T1250" s="118" t="s">
        <v>2676</v>
      </c>
      <c r="U1250" s="117" t="s">
        <v>207</v>
      </c>
      <c r="V1250" s="115">
        <v>0</v>
      </c>
      <c r="W1250" s="115">
        <v>0</v>
      </c>
      <c r="X1250" s="115">
        <v>0</v>
      </c>
      <c r="Y1250" s="116">
        <v>140698</v>
      </c>
      <c r="Z1250" s="115">
        <v>0</v>
      </c>
      <c r="AA1250" s="115">
        <v>0</v>
      </c>
      <c r="AB1250" s="115">
        <v>0</v>
      </c>
      <c r="AC1250" s="114" t="s">
        <v>207</v>
      </c>
    </row>
    <row r="1251" spans="1:29" x14ac:dyDescent="0.25">
      <c r="A1251" s="242" t="s">
        <v>4163</v>
      </c>
      <c r="B1251" s="242" t="s">
        <v>4157</v>
      </c>
      <c r="C1251" s="242" t="s">
        <v>229</v>
      </c>
      <c r="D1251" s="242" t="s">
        <v>1254</v>
      </c>
      <c r="E1251" s="243">
        <v>42156</v>
      </c>
      <c r="F1251" s="243">
        <v>42521</v>
      </c>
      <c r="G1251" s="242">
        <v>2016</v>
      </c>
      <c r="H1251" s="116">
        <v>98559</v>
      </c>
      <c r="I1251" s="116">
        <v>18959</v>
      </c>
      <c r="J1251" s="244">
        <v>42913</v>
      </c>
      <c r="K1251" s="245" t="s">
        <v>215</v>
      </c>
      <c r="L1251" s="246">
        <v>43354</v>
      </c>
      <c r="M1251" s="244">
        <v>42521</v>
      </c>
      <c r="N1251" s="242" t="s">
        <v>4156</v>
      </c>
      <c r="O1251" s="242" t="s">
        <v>4155</v>
      </c>
      <c r="P1251" s="242" t="s">
        <v>226</v>
      </c>
      <c r="Q1251" s="242" t="s">
        <v>211</v>
      </c>
      <c r="R1251" s="242" t="s">
        <v>210</v>
      </c>
      <c r="S1251" s="119" t="s">
        <v>209</v>
      </c>
      <c r="T1251" s="118" t="s">
        <v>4154</v>
      </c>
      <c r="U1251" s="115">
        <v>0</v>
      </c>
      <c r="V1251" s="115">
        <v>0</v>
      </c>
      <c r="W1251" s="115">
        <v>0</v>
      </c>
      <c r="X1251" s="115">
        <v>0</v>
      </c>
      <c r="Y1251" s="116">
        <v>79000</v>
      </c>
      <c r="Z1251" s="115">
        <v>0</v>
      </c>
      <c r="AA1251" s="115">
        <v>0</v>
      </c>
      <c r="AB1251" s="115">
        <v>0</v>
      </c>
      <c r="AC1251" s="114" t="s">
        <v>207</v>
      </c>
    </row>
    <row r="1252" spans="1:29" x14ac:dyDescent="0.25">
      <c r="A1252" s="242" t="s">
        <v>2410</v>
      </c>
      <c r="B1252" s="242" t="s">
        <v>2409</v>
      </c>
      <c r="C1252" s="242" t="s">
        <v>503</v>
      </c>
      <c r="D1252" s="242" t="s">
        <v>1254</v>
      </c>
      <c r="E1252" s="243">
        <v>42794</v>
      </c>
      <c r="F1252" s="243">
        <v>42818</v>
      </c>
      <c r="G1252" s="242">
        <v>2017</v>
      </c>
      <c r="H1252" s="116">
        <v>121455</v>
      </c>
      <c r="I1252" s="117" t="s">
        <v>207</v>
      </c>
      <c r="J1252" s="244">
        <v>42913</v>
      </c>
      <c r="K1252" s="245" t="s">
        <v>215</v>
      </c>
      <c r="L1252" s="246">
        <v>43144</v>
      </c>
      <c r="M1252" s="244">
        <v>42818</v>
      </c>
      <c r="N1252" s="242" t="s">
        <v>2408</v>
      </c>
      <c r="O1252" s="242" t="s">
        <v>1578</v>
      </c>
      <c r="P1252" s="242" t="s">
        <v>212</v>
      </c>
      <c r="Q1252" s="242" t="s">
        <v>516</v>
      </c>
      <c r="R1252" s="242" t="s">
        <v>247</v>
      </c>
      <c r="S1252" s="119" t="s">
        <v>209</v>
      </c>
      <c r="T1252" s="118" t="s">
        <v>2407</v>
      </c>
      <c r="U1252" s="117" t="s">
        <v>207</v>
      </c>
      <c r="V1252" s="115">
        <v>0</v>
      </c>
      <c r="W1252" s="115">
        <v>0</v>
      </c>
      <c r="X1252" s="115">
        <v>0</v>
      </c>
      <c r="Y1252" s="116">
        <v>121455</v>
      </c>
      <c r="Z1252" s="115">
        <v>0</v>
      </c>
      <c r="AA1252" s="115">
        <v>0</v>
      </c>
      <c r="AB1252" s="115">
        <v>0</v>
      </c>
      <c r="AC1252" s="114" t="s">
        <v>207</v>
      </c>
    </row>
    <row r="1253" spans="1:29" x14ac:dyDescent="0.25">
      <c r="A1253" s="242" t="s">
        <v>4284</v>
      </c>
      <c r="B1253" s="242" t="s">
        <v>4276</v>
      </c>
      <c r="C1253" s="242" t="s">
        <v>217</v>
      </c>
      <c r="D1253" s="242" t="s">
        <v>1254</v>
      </c>
      <c r="E1253" s="243">
        <v>42401</v>
      </c>
      <c r="F1253" s="243">
        <v>42766</v>
      </c>
      <c r="G1253" s="242">
        <v>2017</v>
      </c>
      <c r="H1253" s="116">
        <v>20421</v>
      </c>
      <c r="I1253" s="117" t="s">
        <v>207</v>
      </c>
      <c r="J1253" s="244">
        <v>42899</v>
      </c>
      <c r="K1253" s="245" t="s">
        <v>215</v>
      </c>
      <c r="L1253" s="246">
        <v>43578</v>
      </c>
      <c r="M1253" s="244">
        <v>42766</v>
      </c>
      <c r="N1253" s="242" t="s">
        <v>4275</v>
      </c>
      <c r="O1253" s="242" t="s">
        <v>4274</v>
      </c>
      <c r="P1253" s="242" t="s">
        <v>939</v>
      </c>
      <c r="Q1253" s="242" t="s">
        <v>855</v>
      </c>
      <c r="R1253" s="242" t="s">
        <v>247</v>
      </c>
      <c r="S1253" s="119" t="s">
        <v>209</v>
      </c>
      <c r="T1253" s="118" t="s">
        <v>4273</v>
      </c>
      <c r="U1253" s="117" t="s">
        <v>207</v>
      </c>
      <c r="V1253" s="115">
        <v>0</v>
      </c>
      <c r="W1253" s="115">
        <v>0</v>
      </c>
      <c r="X1253" s="115">
        <v>0</v>
      </c>
      <c r="Y1253" s="116">
        <v>20421</v>
      </c>
      <c r="Z1253" s="115">
        <v>0</v>
      </c>
      <c r="AA1253" s="115">
        <v>0</v>
      </c>
      <c r="AB1253" s="115">
        <v>0</v>
      </c>
      <c r="AC1253" s="114" t="s">
        <v>4283</v>
      </c>
    </row>
    <row r="1254" spans="1:29" x14ac:dyDescent="0.25">
      <c r="A1254" s="242" t="s">
        <v>4269</v>
      </c>
      <c r="B1254" s="242" t="s">
        <v>4262</v>
      </c>
      <c r="C1254" s="242" t="s">
        <v>217</v>
      </c>
      <c r="D1254" s="242" t="s">
        <v>1254</v>
      </c>
      <c r="E1254" s="243">
        <v>42401</v>
      </c>
      <c r="F1254" s="243">
        <v>42766</v>
      </c>
      <c r="G1254" s="242">
        <v>2017</v>
      </c>
      <c r="H1254" s="116">
        <v>17178</v>
      </c>
      <c r="I1254" s="117" t="s">
        <v>207</v>
      </c>
      <c r="J1254" s="244">
        <v>42899</v>
      </c>
      <c r="K1254" s="245" t="s">
        <v>215</v>
      </c>
      <c r="L1254" s="246">
        <v>43277</v>
      </c>
      <c r="M1254" s="244">
        <v>42766</v>
      </c>
      <c r="N1254" s="242" t="s">
        <v>4261</v>
      </c>
      <c r="O1254" s="242" t="s">
        <v>4260</v>
      </c>
      <c r="P1254" s="242" t="s">
        <v>939</v>
      </c>
      <c r="Q1254" s="242" t="s">
        <v>855</v>
      </c>
      <c r="R1254" s="242" t="s">
        <v>247</v>
      </c>
      <c r="S1254" s="119" t="s">
        <v>209</v>
      </c>
      <c r="T1254" s="118" t="s">
        <v>4259</v>
      </c>
      <c r="U1254" s="117" t="s">
        <v>207</v>
      </c>
      <c r="V1254" s="115">
        <v>0</v>
      </c>
      <c r="W1254" s="115">
        <v>0</v>
      </c>
      <c r="X1254" s="115">
        <v>0</v>
      </c>
      <c r="Y1254" s="116">
        <v>17178</v>
      </c>
      <c r="Z1254" s="115">
        <v>0</v>
      </c>
      <c r="AA1254" s="115">
        <v>0</v>
      </c>
      <c r="AB1254" s="115">
        <v>0</v>
      </c>
      <c r="AC1254" s="114" t="s">
        <v>207</v>
      </c>
    </row>
    <row r="1255" spans="1:29" x14ac:dyDescent="0.25">
      <c r="A1255" s="242" t="s">
        <v>3781</v>
      </c>
      <c r="B1255" s="242" t="s">
        <v>3777</v>
      </c>
      <c r="C1255" s="242" t="s">
        <v>217</v>
      </c>
      <c r="D1255" s="242" t="s">
        <v>1254</v>
      </c>
      <c r="E1255" s="243">
        <v>42217</v>
      </c>
      <c r="F1255" s="243">
        <v>42582</v>
      </c>
      <c r="G1255" s="242">
        <v>2016</v>
      </c>
      <c r="H1255" s="116">
        <v>9488</v>
      </c>
      <c r="I1255" s="117" t="s">
        <v>207</v>
      </c>
      <c r="J1255" s="244">
        <v>42899</v>
      </c>
      <c r="K1255" s="245" t="s">
        <v>215</v>
      </c>
      <c r="L1255" s="246">
        <v>43144</v>
      </c>
      <c r="M1255" s="244">
        <v>42582</v>
      </c>
      <c r="N1255" s="242" t="s">
        <v>250</v>
      </c>
      <c r="O1255" s="242" t="s">
        <v>3776</v>
      </c>
      <c r="P1255" s="242" t="s">
        <v>212</v>
      </c>
      <c r="Q1255" s="242" t="s">
        <v>248</v>
      </c>
      <c r="R1255" s="242" t="s">
        <v>247</v>
      </c>
      <c r="S1255" s="119" t="s">
        <v>209</v>
      </c>
      <c r="T1255" s="118" t="s">
        <v>3775</v>
      </c>
      <c r="U1255" s="117" t="s">
        <v>207</v>
      </c>
      <c r="V1255" s="115">
        <v>0</v>
      </c>
      <c r="W1255" s="115">
        <v>0</v>
      </c>
      <c r="X1255" s="115">
        <v>0</v>
      </c>
      <c r="Y1255" s="116">
        <v>9488</v>
      </c>
      <c r="Z1255" s="115">
        <v>0</v>
      </c>
      <c r="AA1255" s="115">
        <v>0</v>
      </c>
      <c r="AB1255" s="115">
        <v>0</v>
      </c>
      <c r="AC1255" s="114" t="s">
        <v>207</v>
      </c>
    </row>
    <row r="1256" spans="1:29" x14ac:dyDescent="0.25">
      <c r="A1256" s="242" t="s">
        <v>3725</v>
      </c>
      <c r="B1256" s="242" t="s">
        <v>3720</v>
      </c>
      <c r="C1256" s="242" t="s">
        <v>217</v>
      </c>
      <c r="D1256" s="242" t="s">
        <v>1254</v>
      </c>
      <c r="E1256" s="243">
        <v>42314</v>
      </c>
      <c r="F1256" s="243">
        <v>42679</v>
      </c>
      <c r="G1256" s="242">
        <v>2016</v>
      </c>
      <c r="H1256" s="116">
        <v>14787</v>
      </c>
      <c r="I1256" s="117" t="s">
        <v>207</v>
      </c>
      <c r="J1256" s="244">
        <v>42899</v>
      </c>
      <c r="K1256" s="245" t="s">
        <v>215</v>
      </c>
      <c r="L1256" s="246">
        <v>43487</v>
      </c>
      <c r="M1256" s="244">
        <v>42679</v>
      </c>
      <c r="N1256" s="242" t="s">
        <v>3719</v>
      </c>
      <c r="O1256" s="242" t="s">
        <v>350</v>
      </c>
      <c r="P1256" s="242" t="s">
        <v>1343</v>
      </c>
      <c r="Q1256" s="242" t="s">
        <v>348</v>
      </c>
      <c r="R1256" s="242" t="s">
        <v>247</v>
      </c>
      <c r="S1256" s="119" t="s">
        <v>209</v>
      </c>
      <c r="T1256" s="118" t="s">
        <v>3718</v>
      </c>
      <c r="U1256" s="117" t="s">
        <v>207</v>
      </c>
      <c r="V1256" s="115">
        <v>0</v>
      </c>
      <c r="W1256" s="115">
        <v>0</v>
      </c>
      <c r="X1256" s="115">
        <v>0</v>
      </c>
      <c r="Y1256" s="116">
        <v>14787</v>
      </c>
      <c r="Z1256" s="115">
        <v>0</v>
      </c>
      <c r="AA1256" s="115">
        <v>0</v>
      </c>
      <c r="AB1256" s="115">
        <v>0</v>
      </c>
      <c r="AC1256" s="114" t="s">
        <v>207</v>
      </c>
    </row>
    <row r="1257" spans="1:29" x14ac:dyDescent="0.25">
      <c r="A1257" s="242" t="s">
        <v>3667</v>
      </c>
      <c r="B1257" s="242" t="s">
        <v>3655</v>
      </c>
      <c r="C1257" s="242" t="s">
        <v>229</v>
      </c>
      <c r="D1257" s="242" t="s">
        <v>1254</v>
      </c>
      <c r="E1257" s="243">
        <v>42005</v>
      </c>
      <c r="F1257" s="243">
        <v>42414</v>
      </c>
      <c r="G1257" s="242">
        <v>2016</v>
      </c>
      <c r="H1257" s="116">
        <v>102161</v>
      </c>
      <c r="I1257" s="116">
        <v>19652</v>
      </c>
      <c r="J1257" s="244">
        <v>42899</v>
      </c>
      <c r="K1257" s="245" t="s">
        <v>221</v>
      </c>
      <c r="L1257" s="246" t="s">
        <v>207</v>
      </c>
      <c r="M1257" s="244">
        <v>42414</v>
      </c>
      <c r="N1257" s="242" t="s">
        <v>3654</v>
      </c>
      <c r="O1257" s="242" t="s">
        <v>869</v>
      </c>
      <c r="P1257" s="242" t="s">
        <v>226</v>
      </c>
      <c r="Q1257" s="242" t="s">
        <v>211</v>
      </c>
      <c r="R1257" s="242" t="s">
        <v>210</v>
      </c>
      <c r="S1257" s="119" t="s">
        <v>209</v>
      </c>
      <c r="T1257" s="118" t="s">
        <v>3653</v>
      </c>
      <c r="U1257" s="115">
        <v>0</v>
      </c>
      <c r="V1257" s="115">
        <v>0</v>
      </c>
      <c r="W1257" s="115">
        <v>45600</v>
      </c>
      <c r="X1257" s="115">
        <v>0</v>
      </c>
      <c r="Y1257" s="116">
        <v>31755</v>
      </c>
      <c r="Z1257" s="115">
        <v>3245</v>
      </c>
      <c r="AA1257" s="115">
        <v>0</v>
      </c>
      <c r="AB1257" s="115">
        <v>0</v>
      </c>
      <c r="AC1257" s="114" t="s">
        <v>3666</v>
      </c>
    </row>
    <row r="1258" spans="1:29" x14ac:dyDescent="0.25">
      <c r="A1258" s="242" t="s">
        <v>3465</v>
      </c>
      <c r="B1258" s="242" t="s">
        <v>3456</v>
      </c>
      <c r="C1258" s="242" t="s">
        <v>229</v>
      </c>
      <c r="D1258" s="242" t="s">
        <v>1254</v>
      </c>
      <c r="E1258" s="243">
        <v>42005</v>
      </c>
      <c r="F1258" s="243">
        <v>42369</v>
      </c>
      <c r="G1258" s="242">
        <v>2015</v>
      </c>
      <c r="H1258" s="116">
        <v>217488</v>
      </c>
      <c r="I1258" s="116">
        <v>41758</v>
      </c>
      <c r="J1258" s="244">
        <v>42899</v>
      </c>
      <c r="K1258" s="245" t="s">
        <v>221</v>
      </c>
      <c r="L1258" s="246" t="s">
        <v>207</v>
      </c>
      <c r="M1258" s="244">
        <v>42369</v>
      </c>
      <c r="N1258" s="242" t="s">
        <v>3455</v>
      </c>
      <c r="O1258" s="242" t="s">
        <v>1227</v>
      </c>
      <c r="P1258" s="242" t="s">
        <v>255</v>
      </c>
      <c r="Q1258" s="242" t="s">
        <v>211</v>
      </c>
      <c r="R1258" s="242" t="s">
        <v>210</v>
      </c>
      <c r="S1258" s="119" t="s">
        <v>209</v>
      </c>
      <c r="T1258" s="118" t="s">
        <v>3454</v>
      </c>
      <c r="U1258" s="115">
        <v>0</v>
      </c>
      <c r="V1258" s="115">
        <v>0</v>
      </c>
      <c r="W1258" s="115">
        <v>0</v>
      </c>
      <c r="X1258" s="115">
        <v>0</v>
      </c>
      <c r="Y1258" s="115">
        <v>0</v>
      </c>
      <c r="Z1258" s="115">
        <v>0</v>
      </c>
      <c r="AA1258" s="115">
        <v>7000</v>
      </c>
      <c r="AB1258" s="115">
        <v>0</v>
      </c>
      <c r="AC1258" s="114" t="s">
        <v>207</v>
      </c>
    </row>
    <row r="1259" spans="1:29" x14ac:dyDescent="0.25">
      <c r="A1259" s="242" t="s">
        <v>3313</v>
      </c>
      <c r="B1259" s="242" t="s">
        <v>3307</v>
      </c>
      <c r="C1259" s="242" t="s">
        <v>229</v>
      </c>
      <c r="D1259" s="242" t="s">
        <v>1254</v>
      </c>
      <c r="E1259" s="243">
        <v>41787</v>
      </c>
      <c r="F1259" s="243">
        <v>42247</v>
      </c>
      <c r="G1259" s="242">
        <v>2015</v>
      </c>
      <c r="H1259" s="116">
        <v>2674895</v>
      </c>
      <c r="I1259" s="116">
        <v>423704</v>
      </c>
      <c r="J1259" s="244">
        <v>42899</v>
      </c>
      <c r="K1259" s="245" t="s">
        <v>215</v>
      </c>
      <c r="L1259" s="246">
        <v>42955</v>
      </c>
      <c r="M1259" s="244">
        <v>42247</v>
      </c>
      <c r="N1259" s="242" t="s">
        <v>3306</v>
      </c>
      <c r="O1259" s="242" t="s">
        <v>3305</v>
      </c>
      <c r="P1259" s="242" t="s">
        <v>255</v>
      </c>
      <c r="Q1259" s="242" t="s">
        <v>366</v>
      </c>
      <c r="R1259" s="242" t="s">
        <v>247</v>
      </c>
      <c r="S1259" s="119" t="s">
        <v>209</v>
      </c>
      <c r="T1259" s="118" t="s">
        <v>3304</v>
      </c>
      <c r="U1259" s="115">
        <v>0</v>
      </c>
      <c r="V1259" s="115">
        <v>0</v>
      </c>
      <c r="W1259" s="115">
        <v>0</v>
      </c>
      <c r="X1259" s="115">
        <v>0</v>
      </c>
      <c r="Y1259" s="116">
        <v>2251191</v>
      </c>
      <c r="Z1259" s="115">
        <v>0</v>
      </c>
      <c r="AA1259" s="115">
        <v>0</v>
      </c>
      <c r="AB1259" s="115">
        <v>0</v>
      </c>
      <c r="AC1259" s="114" t="s">
        <v>207</v>
      </c>
    </row>
    <row r="1260" spans="1:29" x14ac:dyDescent="0.25">
      <c r="A1260" s="242" t="s">
        <v>3216</v>
      </c>
      <c r="B1260" s="242" t="s">
        <v>3208</v>
      </c>
      <c r="C1260" s="242" t="s">
        <v>229</v>
      </c>
      <c r="D1260" s="242" t="s">
        <v>1254</v>
      </c>
      <c r="E1260" s="243">
        <v>42349</v>
      </c>
      <c r="F1260" s="243">
        <v>42714</v>
      </c>
      <c r="G1260" s="242">
        <v>2016</v>
      </c>
      <c r="H1260" s="116">
        <v>353765</v>
      </c>
      <c r="I1260" s="116">
        <v>37285</v>
      </c>
      <c r="J1260" s="244">
        <v>42899</v>
      </c>
      <c r="K1260" s="245" t="s">
        <v>215</v>
      </c>
      <c r="L1260" s="246">
        <v>43732</v>
      </c>
      <c r="M1260" s="244">
        <v>42714</v>
      </c>
      <c r="N1260" s="242" t="s">
        <v>3207</v>
      </c>
      <c r="O1260" s="242" t="s">
        <v>3206</v>
      </c>
      <c r="P1260" s="242" t="s">
        <v>226</v>
      </c>
      <c r="Q1260" s="242" t="s">
        <v>536</v>
      </c>
      <c r="R1260" s="242" t="s">
        <v>247</v>
      </c>
      <c r="S1260" s="119" t="s">
        <v>209</v>
      </c>
      <c r="T1260" s="118" t="s">
        <v>3205</v>
      </c>
      <c r="U1260" s="115">
        <v>0</v>
      </c>
      <c r="V1260" s="115">
        <v>0</v>
      </c>
      <c r="W1260" s="115">
        <v>0</v>
      </c>
      <c r="X1260" s="115">
        <v>0</v>
      </c>
      <c r="Y1260" s="116">
        <v>166561</v>
      </c>
      <c r="Z1260" s="115">
        <v>0</v>
      </c>
      <c r="AA1260" s="115">
        <v>0</v>
      </c>
      <c r="AB1260" s="115">
        <v>149919</v>
      </c>
      <c r="AC1260" s="114" t="s">
        <v>207</v>
      </c>
    </row>
    <row r="1261" spans="1:29" x14ac:dyDescent="0.25">
      <c r="A1261" s="242" t="s">
        <v>2691</v>
      </c>
      <c r="B1261" s="242" t="s">
        <v>2690</v>
      </c>
      <c r="C1261" s="242" t="s">
        <v>503</v>
      </c>
      <c r="D1261" s="242" t="s">
        <v>1254</v>
      </c>
      <c r="E1261" s="243">
        <v>42761</v>
      </c>
      <c r="F1261" s="243">
        <v>42791</v>
      </c>
      <c r="G1261" s="242">
        <v>2017</v>
      </c>
      <c r="H1261" s="116">
        <v>140916</v>
      </c>
      <c r="I1261" s="117" t="s">
        <v>207</v>
      </c>
      <c r="J1261" s="244">
        <v>42899</v>
      </c>
      <c r="K1261" s="245" t="s">
        <v>215</v>
      </c>
      <c r="L1261" s="246">
        <v>43606</v>
      </c>
      <c r="M1261" s="244">
        <v>42791</v>
      </c>
      <c r="N1261" s="242" t="s">
        <v>2689</v>
      </c>
      <c r="O1261" s="242" t="s">
        <v>613</v>
      </c>
      <c r="P1261" s="242" t="s">
        <v>280</v>
      </c>
      <c r="Q1261" s="242" t="s">
        <v>500</v>
      </c>
      <c r="R1261" s="242" t="s">
        <v>210</v>
      </c>
      <c r="S1261" s="119" t="s">
        <v>209</v>
      </c>
      <c r="T1261" s="118" t="s">
        <v>2688</v>
      </c>
      <c r="U1261" s="117" t="s">
        <v>207</v>
      </c>
      <c r="V1261" s="115">
        <v>0</v>
      </c>
      <c r="W1261" s="115">
        <v>0</v>
      </c>
      <c r="X1261" s="115">
        <v>0</v>
      </c>
      <c r="Y1261" s="116">
        <v>40916</v>
      </c>
      <c r="Z1261" s="115">
        <v>0</v>
      </c>
      <c r="AA1261" s="115">
        <v>0</v>
      </c>
      <c r="AB1261" s="115">
        <v>1000</v>
      </c>
      <c r="AC1261" s="114" t="s">
        <v>207</v>
      </c>
    </row>
    <row r="1262" spans="1:29" x14ac:dyDescent="0.25">
      <c r="A1262" s="242" t="s">
        <v>3852</v>
      </c>
      <c r="B1262" s="242" t="s">
        <v>3848</v>
      </c>
      <c r="C1262" s="242" t="s">
        <v>217</v>
      </c>
      <c r="D1262" s="242" t="s">
        <v>1254</v>
      </c>
      <c r="E1262" s="243">
        <v>42360</v>
      </c>
      <c r="F1262" s="243">
        <v>42725</v>
      </c>
      <c r="G1262" s="242">
        <v>2016</v>
      </c>
      <c r="H1262" s="116">
        <v>54602</v>
      </c>
      <c r="I1262" s="117" t="s">
        <v>207</v>
      </c>
      <c r="J1262" s="244">
        <v>42878</v>
      </c>
      <c r="K1262" s="245" t="s">
        <v>215</v>
      </c>
      <c r="L1262" s="246">
        <v>43277</v>
      </c>
      <c r="M1262" s="244">
        <v>42725</v>
      </c>
      <c r="N1262" s="242" t="s">
        <v>766</v>
      </c>
      <c r="O1262" s="242" t="s">
        <v>3847</v>
      </c>
      <c r="P1262" s="242" t="s">
        <v>1343</v>
      </c>
      <c r="Q1262" s="242" t="s">
        <v>452</v>
      </c>
      <c r="R1262" s="242" t="s">
        <v>247</v>
      </c>
      <c r="S1262" s="119" t="s">
        <v>209</v>
      </c>
      <c r="T1262" s="118" t="s">
        <v>3846</v>
      </c>
      <c r="U1262" s="117" t="s">
        <v>207</v>
      </c>
      <c r="V1262" s="115">
        <v>0</v>
      </c>
      <c r="W1262" s="115">
        <v>0</v>
      </c>
      <c r="X1262" s="115">
        <v>0</v>
      </c>
      <c r="Y1262" s="116">
        <v>886</v>
      </c>
      <c r="Z1262" s="115">
        <v>0</v>
      </c>
      <c r="AA1262" s="115">
        <v>53716</v>
      </c>
      <c r="AB1262" s="115">
        <v>0</v>
      </c>
      <c r="AC1262" s="114" t="s">
        <v>207</v>
      </c>
    </row>
    <row r="1263" spans="1:29" x14ac:dyDescent="0.25">
      <c r="A1263" s="242" t="s">
        <v>3787</v>
      </c>
      <c r="B1263" s="242" t="s">
        <v>3785</v>
      </c>
      <c r="C1263" s="242" t="s">
        <v>217</v>
      </c>
      <c r="D1263" s="242" t="s">
        <v>1254</v>
      </c>
      <c r="E1263" s="243">
        <v>42309</v>
      </c>
      <c r="F1263" s="243">
        <v>42674</v>
      </c>
      <c r="G1263" s="242">
        <v>2016</v>
      </c>
      <c r="H1263" s="116">
        <v>23396</v>
      </c>
      <c r="I1263" s="117" t="s">
        <v>207</v>
      </c>
      <c r="J1263" s="244">
        <v>42878</v>
      </c>
      <c r="K1263" s="245" t="s">
        <v>215</v>
      </c>
      <c r="L1263" s="246">
        <v>43214</v>
      </c>
      <c r="M1263" s="244">
        <v>42674</v>
      </c>
      <c r="N1263" s="242" t="s">
        <v>1142</v>
      </c>
      <c r="O1263" s="242" t="s">
        <v>3784</v>
      </c>
      <c r="P1263" s="242" t="s">
        <v>1272</v>
      </c>
      <c r="Q1263" s="242" t="s">
        <v>1141</v>
      </c>
      <c r="R1263" s="242" t="s">
        <v>247</v>
      </c>
      <c r="S1263" s="119" t="s">
        <v>209</v>
      </c>
      <c r="T1263" s="118" t="s">
        <v>3783</v>
      </c>
      <c r="U1263" s="117" t="s">
        <v>207</v>
      </c>
      <c r="V1263" s="115">
        <v>0</v>
      </c>
      <c r="W1263" s="115">
        <v>0</v>
      </c>
      <c r="X1263" s="115">
        <v>0</v>
      </c>
      <c r="Y1263" s="116">
        <v>23396</v>
      </c>
      <c r="Z1263" s="115">
        <v>0</v>
      </c>
      <c r="AA1263" s="115">
        <v>0</v>
      </c>
      <c r="AB1263" s="115">
        <v>0</v>
      </c>
      <c r="AC1263" s="114" t="s">
        <v>207</v>
      </c>
    </row>
    <row r="1264" spans="1:29" ht="47.25" x14ac:dyDescent="0.25">
      <c r="A1264" s="242" t="s">
        <v>3281</v>
      </c>
      <c r="B1264" s="242" t="s">
        <v>3272</v>
      </c>
      <c r="C1264" s="242" t="s">
        <v>229</v>
      </c>
      <c r="D1264" s="242" t="s">
        <v>1254</v>
      </c>
      <c r="E1264" s="243">
        <v>42086</v>
      </c>
      <c r="F1264" s="243">
        <v>42270</v>
      </c>
      <c r="G1264" s="242">
        <v>2015</v>
      </c>
      <c r="H1264" s="116">
        <v>4476213</v>
      </c>
      <c r="I1264" s="116">
        <v>861055</v>
      </c>
      <c r="J1264" s="244">
        <v>42878</v>
      </c>
      <c r="K1264" s="245" t="s">
        <v>215</v>
      </c>
      <c r="L1264" s="246">
        <v>43263</v>
      </c>
      <c r="M1264" s="244">
        <v>42270</v>
      </c>
      <c r="N1264" s="242" t="s">
        <v>3278</v>
      </c>
      <c r="O1264" s="242" t="s">
        <v>3277</v>
      </c>
      <c r="P1264" s="242" t="s">
        <v>226</v>
      </c>
      <c r="Q1264" s="242" t="s">
        <v>461</v>
      </c>
      <c r="R1264" s="242" t="s">
        <v>247</v>
      </c>
      <c r="S1264" s="119" t="s">
        <v>209</v>
      </c>
      <c r="T1264" s="118" t="s">
        <v>3270</v>
      </c>
      <c r="U1264" s="115">
        <v>580473</v>
      </c>
      <c r="V1264" s="115">
        <v>0</v>
      </c>
      <c r="W1264" s="115">
        <v>0</v>
      </c>
      <c r="X1264" s="115">
        <v>0</v>
      </c>
      <c r="Y1264" s="116">
        <v>3564869</v>
      </c>
      <c r="Z1264" s="115">
        <v>6308</v>
      </c>
      <c r="AA1264" s="115">
        <v>0</v>
      </c>
      <c r="AB1264" s="115">
        <v>43981</v>
      </c>
      <c r="AC1264" s="114" t="s">
        <v>3280</v>
      </c>
    </row>
    <row r="1265" spans="1:29" x14ac:dyDescent="0.25">
      <c r="A1265" s="242" t="s">
        <v>3230</v>
      </c>
      <c r="B1265" s="242" t="s">
        <v>3222</v>
      </c>
      <c r="C1265" s="242" t="s">
        <v>229</v>
      </c>
      <c r="D1265" s="242" t="s">
        <v>1254</v>
      </c>
      <c r="E1265" s="243">
        <v>42307</v>
      </c>
      <c r="F1265" s="243">
        <v>42672</v>
      </c>
      <c r="G1265" s="242">
        <v>2016</v>
      </c>
      <c r="H1265" s="116">
        <v>165916</v>
      </c>
      <c r="I1265" s="116">
        <v>18474</v>
      </c>
      <c r="J1265" s="244">
        <v>42878</v>
      </c>
      <c r="K1265" s="245" t="s">
        <v>215</v>
      </c>
      <c r="L1265" s="246">
        <v>43690</v>
      </c>
      <c r="M1265" s="244">
        <v>42672</v>
      </c>
      <c r="N1265" s="242" t="s">
        <v>3221</v>
      </c>
      <c r="O1265" s="242" t="s">
        <v>3220</v>
      </c>
      <c r="P1265" s="242" t="s">
        <v>226</v>
      </c>
      <c r="Q1265" s="242" t="s">
        <v>391</v>
      </c>
      <c r="R1265" s="242" t="s">
        <v>247</v>
      </c>
      <c r="S1265" s="119" t="s">
        <v>209</v>
      </c>
      <c r="T1265" s="118" t="s">
        <v>3219</v>
      </c>
      <c r="U1265" s="115">
        <v>0</v>
      </c>
      <c r="V1265" s="115">
        <v>0</v>
      </c>
      <c r="W1265" s="115">
        <v>0</v>
      </c>
      <c r="X1265" s="115">
        <v>0</v>
      </c>
      <c r="Y1265" s="116">
        <v>147442</v>
      </c>
      <c r="Z1265" s="115">
        <v>0</v>
      </c>
      <c r="AA1265" s="115">
        <v>0</v>
      </c>
      <c r="AB1265" s="115">
        <v>0</v>
      </c>
      <c r="AC1265" s="114" t="s">
        <v>207</v>
      </c>
    </row>
    <row r="1266" spans="1:29" x14ac:dyDescent="0.25">
      <c r="A1266" s="242" t="s">
        <v>3119</v>
      </c>
      <c r="B1266" s="242" t="s">
        <v>3117</v>
      </c>
      <c r="C1266" s="242" t="s">
        <v>217</v>
      </c>
      <c r="D1266" s="242" t="s">
        <v>1254</v>
      </c>
      <c r="E1266" s="243">
        <v>42263</v>
      </c>
      <c r="F1266" s="243">
        <v>42628</v>
      </c>
      <c r="G1266" s="242">
        <v>2016</v>
      </c>
      <c r="H1266" s="116">
        <v>36380</v>
      </c>
      <c r="I1266" s="117" t="s">
        <v>207</v>
      </c>
      <c r="J1266" s="244">
        <v>42878</v>
      </c>
      <c r="K1266" s="245" t="s">
        <v>215</v>
      </c>
      <c r="L1266" s="246">
        <v>43228</v>
      </c>
      <c r="M1266" s="244">
        <v>42628</v>
      </c>
      <c r="N1266" s="242" t="s">
        <v>3116</v>
      </c>
      <c r="O1266" s="242" t="s">
        <v>3115</v>
      </c>
      <c r="P1266" s="242" t="s">
        <v>220</v>
      </c>
      <c r="Q1266" s="242" t="s">
        <v>332</v>
      </c>
      <c r="R1266" s="242" t="s">
        <v>247</v>
      </c>
      <c r="S1266" s="119" t="s">
        <v>209</v>
      </c>
      <c r="T1266" s="118" t="s">
        <v>3114</v>
      </c>
      <c r="U1266" s="115">
        <v>0</v>
      </c>
      <c r="V1266" s="115">
        <v>0</v>
      </c>
      <c r="W1266" s="115">
        <v>0</v>
      </c>
      <c r="X1266" s="115">
        <v>0</v>
      </c>
      <c r="Y1266" s="116">
        <v>36380</v>
      </c>
      <c r="Z1266" s="115">
        <v>0</v>
      </c>
      <c r="AA1266" s="115">
        <v>0</v>
      </c>
      <c r="AB1266" s="115">
        <v>0</v>
      </c>
      <c r="AC1266" s="114" t="s">
        <v>207</v>
      </c>
    </row>
    <row r="1267" spans="1:29" x14ac:dyDescent="0.25">
      <c r="A1267" s="242" t="s">
        <v>2944</v>
      </c>
      <c r="B1267" s="242" t="s">
        <v>2941</v>
      </c>
      <c r="C1267" s="242" t="s">
        <v>217</v>
      </c>
      <c r="D1267" s="242" t="s">
        <v>1254</v>
      </c>
      <c r="E1267" s="243">
        <v>42292</v>
      </c>
      <c r="F1267" s="243">
        <v>42674</v>
      </c>
      <c r="G1267" s="242">
        <v>2016</v>
      </c>
      <c r="H1267" s="116">
        <v>18782</v>
      </c>
      <c r="I1267" s="117" t="s">
        <v>207</v>
      </c>
      <c r="J1267" s="244">
        <v>42878</v>
      </c>
      <c r="K1267" s="245" t="s">
        <v>215</v>
      </c>
      <c r="L1267" s="246">
        <v>43214</v>
      </c>
      <c r="M1267" s="244">
        <v>42674</v>
      </c>
      <c r="N1267" s="242" t="s">
        <v>2940</v>
      </c>
      <c r="O1267" s="242" t="s">
        <v>2939</v>
      </c>
      <c r="P1267" s="242" t="s">
        <v>325</v>
      </c>
      <c r="Q1267" s="242" t="s">
        <v>211</v>
      </c>
      <c r="R1267" s="242" t="s">
        <v>210</v>
      </c>
      <c r="S1267" s="119" t="s">
        <v>209</v>
      </c>
      <c r="T1267" s="118" t="s">
        <v>2938</v>
      </c>
      <c r="U1267" s="117" t="s">
        <v>207</v>
      </c>
      <c r="V1267" s="115">
        <v>0</v>
      </c>
      <c r="W1267" s="115">
        <v>0</v>
      </c>
      <c r="X1267" s="115">
        <v>0</v>
      </c>
      <c r="Y1267" s="116">
        <v>18753</v>
      </c>
      <c r="Z1267" s="115">
        <v>0</v>
      </c>
      <c r="AA1267" s="115">
        <v>0</v>
      </c>
      <c r="AB1267" s="115">
        <v>29</v>
      </c>
      <c r="AC1267" s="114" t="s">
        <v>207</v>
      </c>
    </row>
    <row r="1268" spans="1:29" x14ac:dyDescent="0.25">
      <c r="A1268" s="242" t="s">
        <v>2613</v>
      </c>
      <c r="B1268" s="242" t="s">
        <v>2612</v>
      </c>
      <c r="C1268" s="242" t="s">
        <v>503</v>
      </c>
      <c r="D1268" s="242" t="s">
        <v>1254</v>
      </c>
      <c r="E1268" s="243">
        <v>42713</v>
      </c>
      <c r="F1268" s="243">
        <v>42731</v>
      </c>
      <c r="G1268" s="242">
        <v>2016</v>
      </c>
      <c r="H1268" s="116">
        <v>226896</v>
      </c>
      <c r="I1268" s="117" t="s">
        <v>207</v>
      </c>
      <c r="J1268" s="244">
        <v>42878</v>
      </c>
      <c r="K1268" s="245" t="s">
        <v>215</v>
      </c>
      <c r="L1268" s="246">
        <v>43095</v>
      </c>
      <c r="M1268" s="244">
        <v>42731</v>
      </c>
      <c r="N1268" s="242" t="s">
        <v>2611</v>
      </c>
      <c r="O1268" s="242" t="s">
        <v>281</v>
      </c>
      <c r="P1268" s="242" t="s">
        <v>212</v>
      </c>
      <c r="Q1268" s="242" t="s">
        <v>500</v>
      </c>
      <c r="R1268" s="242" t="s">
        <v>210</v>
      </c>
      <c r="S1268" s="119" t="s">
        <v>209</v>
      </c>
      <c r="T1268" s="118" t="s">
        <v>2610</v>
      </c>
      <c r="U1268" s="117" t="s">
        <v>207</v>
      </c>
      <c r="V1268" s="115">
        <v>0</v>
      </c>
      <c r="W1268" s="115">
        <v>0</v>
      </c>
      <c r="X1268" s="115">
        <v>0</v>
      </c>
      <c r="Y1268" s="116">
        <v>71599</v>
      </c>
      <c r="Z1268" s="115">
        <v>107081</v>
      </c>
      <c r="AA1268" s="115">
        <v>48003</v>
      </c>
      <c r="AB1268" s="115">
        <v>0</v>
      </c>
      <c r="AC1268" s="114" t="s">
        <v>207</v>
      </c>
    </row>
    <row r="1269" spans="1:29" x14ac:dyDescent="0.25">
      <c r="A1269" s="242" t="s">
        <v>4054</v>
      </c>
      <c r="B1269" s="242" t="s">
        <v>4053</v>
      </c>
      <c r="C1269" s="242" t="s">
        <v>217</v>
      </c>
      <c r="D1269" s="242" t="s">
        <v>1254</v>
      </c>
      <c r="E1269" s="243">
        <v>41760</v>
      </c>
      <c r="F1269" s="243">
        <v>42124</v>
      </c>
      <c r="G1269" s="242">
        <v>2015</v>
      </c>
      <c r="H1269" s="116">
        <v>1523</v>
      </c>
      <c r="I1269" s="117" t="s">
        <v>207</v>
      </c>
      <c r="J1269" s="244">
        <v>42864</v>
      </c>
      <c r="K1269" s="245" t="s">
        <v>221</v>
      </c>
      <c r="L1269" s="246" t="s">
        <v>207</v>
      </c>
      <c r="M1269" s="244">
        <v>42124</v>
      </c>
      <c r="N1269" s="242" t="s">
        <v>4052</v>
      </c>
      <c r="O1269" s="242" t="s">
        <v>4051</v>
      </c>
      <c r="P1269" s="242" t="s">
        <v>220</v>
      </c>
      <c r="Q1269" s="242" t="s">
        <v>4050</v>
      </c>
      <c r="R1269" s="242" t="s">
        <v>247</v>
      </c>
      <c r="S1269" s="119" t="s">
        <v>209</v>
      </c>
      <c r="T1269" s="118" t="s">
        <v>4049</v>
      </c>
      <c r="U1269" s="117" t="s">
        <v>207</v>
      </c>
      <c r="V1269" s="115">
        <v>0</v>
      </c>
      <c r="W1269" s="115">
        <v>0</v>
      </c>
      <c r="X1269" s="115">
        <v>0</v>
      </c>
      <c r="Y1269" s="116">
        <v>1523</v>
      </c>
      <c r="Z1269" s="115">
        <v>0</v>
      </c>
      <c r="AA1269" s="115">
        <v>0</v>
      </c>
      <c r="AB1269" s="115">
        <v>0</v>
      </c>
      <c r="AC1269" s="114" t="s">
        <v>207</v>
      </c>
    </row>
    <row r="1270" spans="1:29" x14ac:dyDescent="0.25">
      <c r="A1270" s="242" t="s">
        <v>3792</v>
      </c>
      <c r="B1270" s="242" t="s">
        <v>3790</v>
      </c>
      <c r="C1270" s="242" t="s">
        <v>217</v>
      </c>
      <c r="D1270" s="242" t="s">
        <v>1254</v>
      </c>
      <c r="E1270" s="243">
        <v>42309</v>
      </c>
      <c r="F1270" s="243">
        <v>42674</v>
      </c>
      <c r="G1270" s="242">
        <v>2016</v>
      </c>
      <c r="H1270" s="116">
        <v>20998</v>
      </c>
      <c r="I1270" s="117" t="s">
        <v>207</v>
      </c>
      <c r="J1270" s="244">
        <v>42864</v>
      </c>
      <c r="K1270" s="245" t="s">
        <v>215</v>
      </c>
      <c r="L1270" s="246">
        <v>43214</v>
      </c>
      <c r="M1270" s="244">
        <v>42674</v>
      </c>
      <c r="N1270" s="242" t="s">
        <v>1149</v>
      </c>
      <c r="O1270" s="242" t="s">
        <v>3784</v>
      </c>
      <c r="P1270" s="242" t="s">
        <v>1272</v>
      </c>
      <c r="Q1270" s="242" t="s">
        <v>1141</v>
      </c>
      <c r="R1270" s="242" t="s">
        <v>247</v>
      </c>
      <c r="S1270" s="119" t="s">
        <v>209</v>
      </c>
      <c r="T1270" s="118" t="s">
        <v>3789</v>
      </c>
      <c r="U1270" s="117" t="s">
        <v>207</v>
      </c>
      <c r="V1270" s="115">
        <v>0</v>
      </c>
      <c r="W1270" s="115">
        <v>0</v>
      </c>
      <c r="X1270" s="115">
        <v>0</v>
      </c>
      <c r="Y1270" s="116">
        <v>20998</v>
      </c>
      <c r="Z1270" s="115">
        <v>0</v>
      </c>
      <c r="AA1270" s="115">
        <v>0</v>
      </c>
      <c r="AB1270" s="115">
        <v>0</v>
      </c>
      <c r="AC1270" s="114" t="s">
        <v>207</v>
      </c>
    </row>
    <row r="1271" spans="1:29" x14ac:dyDescent="0.25">
      <c r="A1271" s="242" t="s">
        <v>3716</v>
      </c>
      <c r="B1271" s="242" t="s">
        <v>3710</v>
      </c>
      <c r="C1271" s="242" t="s">
        <v>217</v>
      </c>
      <c r="D1271" s="242" t="s">
        <v>1254</v>
      </c>
      <c r="E1271" s="243">
        <v>42339</v>
      </c>
      <c r="F1271" s="243">
        <v>42704</v>
      </c>
      <c r="G1271" s="242">
        <v>2016</v>
      </c>
      <c r="H1271" s="116">
        <v>8081</v>
      </c>
      <c r="I1271" s="117" t="s">
        <v>207</v>
      </c>
      <c r="J1271" s="244">
        <v>42864</v>
      </c>
      <c r="K1271" s="245" t="s">
        <v>215</v>
      </c>
      <c r="L1271" s="246">
        <v>43305</v>
      </c>
      <c r="M1271" s="244">
        <v>42704</v>
      </c>
      <c r="N1271" s="242" t="s">
        <v>473</v>
      </c>
      <c r="O1271" s="242" t="s">
        <v>473</v>
      </c>
      <c r="P1271" s="242" t="s">
        <v>267</v>
      </c>
      <c r="Q1271" s="242" t="s">
        <v>279</v>
      </c>
      <c r="R1271" s="242" t="s">
        <v>247</v>
      </c>
      <c r="S1271" s="119" t="s">
        <v>209</v>
      </c>
      <c r="T1271" s="118" t="s">
        <v>3709</v>
      </c>
      <c r="U1271" s="117" t="s">
        <v>207</v>
      </c>
      <c r="V1271" s="115">
        <v>0</v>
      </c>
      <c r="W1271" s="115">
        <v>0</v>
      </c>
      <c r="X1271" s="115">
        <v>0</v>
      </c>
      <c r="Y1271" s="115">
        <v>0</v>
      </c>
      <c r="Z1271" s="115">
        <v>8081</v>
      </c>
      <c r="AA1271" s="115">
        <v>0</v>
      </c>
      <c r="AB1271" s="115">
        <v>0</v>
      </c>
      <c r="AC1271" s="114" t="s">
        <v>207</v>
      </c>
    </row>
    <row r="1272" spans="1:29" x14ac:dyDescent="0.25">
      <c r="A1272" s="242" t="s">
        <v>2623</v>
      </c>
      <c r="B1272" s="242" t="s">
        <v>2617</v>
      </c>
      <c r="C1272" s="242" t="s">
        <v>217</v>
      </c>
      <c r="D1272" s="242" t="s">
        <v>1254</v>
      </c>
      <c r="E1272" s="243">
        <v>41699</v>
      </c>
      <c r="F1272" s="243">
        <v>42429</v>
      </c>
      <c r="G1272" s="242">
        <v>2016</v>
      </c>
      <c r="H1272" s="116">
        <v>9696</v>
      </c>
      <c r="I1272" s="117" t="s">
        <v>207</v>
      </c>
      <c r="J1272" s="244">
        <v>42864</v>
      </c>
      <c r="K1272" s="245" t="s">
        <v>215</v>
      </c>
      <c r="L1272" s="246">
        <v>43564</v>
      </c>
      <c r="M1272" s="244">
        <v>42429</v>
      </c>
      <c r="N1272" s="242" t="s">
        <v>2616</v>
      </c>
      <c r="O1272" s="242" t="s">
        <v>2615</v>
      </c>
      <c r="P1272" s="242" t="s">
        <v>220</v>
      </c>
      <c r="Q1272" s="242" t="s">
        <v>318</v>
      </c>
      <c r="R1272" s="242" t="s">
        <v>247</v>
      </c>
      <c r="S1272" s="119" t="s">
        <v>209</v>
      </c>
      <c r="T1272" s="118" t="s">
        <v>2614</v>
      </c>
      <c r="U1272" s="117" t="s">
        <v>207</v>
      </c>
      <c r="V1272" s="115">
        <v>0</v>
      </c>
      <c r="W1272" s="115">
        <v>0</v>
      </c>
      <c r="X1272" s="115">
        <v>0</v>
      </c>
      <c r="Y1272" s="115">
        <v>0</v>
      </c>
      <c r="Z1272" s="115">
        <v>9696</v>
      </c>
      <c r="AA1272" s="115">
        <v>0</v>
      </c>
      <c r="AB1272" s="115">
        <v>0</v>
      </c>
      <c r="AC1272" s="114" t="s">
        <v>207</v>
      </c>
    </row>
    <row r="1273" spans="1:29" x14ac:dyDescent="0.25">
      <c r="A1273" s="242" t="s">
        <v>3837</v>
      </c>
      <c r="B1273" s="242" t="s">
        <v>3836</v>
      </c>
      <c r="C1273" s="242" t="s">
        <v>217</v>
      </c>
      <c r="D1273" s="242" t="s">
        <v>1254</v>
      </c>
      <c r="E1273" s="243">
        <v>42248</v>
      </c>
      <c r="F1273" s="243">
        <v>42613</v>
      </c>
      <c r="G1273" s="242">
        <v>2016</v>
      </c>
      <c r="H1273" s="116">
        <v>67868</v>
      </c>
      <c r="I1273" s="117" t="s">
        <v>207</v>
      </c>
      <c r="J1273" s="244">
        <v>42850</v>
      </c>
      <c r="K1273" s="245" t="s">
        <v>221</v>
      </c>
      <c r="L1273" s="246" t="s">
        <v>207</v>
      </c>
      <c r="M1273" s="244">
        <v>42613</v>
      </c>
      <c r="N1273" s="242" t="s">
        <v>1061</v>
      </c>
      <c r="O1273" s="242" t="s">
        <v>3832</v>
      </c>
      <c r="P1273" s="242" t="s">
        <v>1343</v>
      </c>
      <c r="Q1273" s="242" t="s">
        <v>717</v>
      </c>
      <c r="R1273" s="242" t="s">
        <v>247</v>
      </c>
      <c r="S1273" s="119" t="s">
        <v>209</v>
      </c>
      <c r="T1273" s="118" t="s">
        <v>3835</v>
      </c>
      <c r="U1273" s="117" t="s">
        <v>207</v>
      </c>
      <c r="V1273" s="115">
        <v>0</v>
      </c>
      <c r="W1273" s="115">
        <v>0</v>
      </c>
      <c r="X1273" s="115">
        <v>0</v>
      </c>
      <c r="Y1273" s="115">
        <v>0</v>
      </c>
      <c r="Z1273" s="115">
        <v>67868</v>
      </c>
      <c r="AA1273" s="115">
        <v>0</v>
      </c>
      <c r="AB1273" s="115">
        <v>0</v>
      </c>
      <c r="AC1273" s="114" t="s">
        <v>207</v>
      </c>
    </row>
    <row r="1274" spans="1:29" x14ac:dyDescent="0.25">
      <c r="A1274" s="242" t="s">
        <v>3678</v>
      </c>
      <c r="B1274" s="242" t="s">
        <v>3673</v>
      </c>
      <c r="C1274" s="242" t="s">
        <v>217</v>
      </c>
      <c r="D1274" s="242" t="s">
        <v>1254</v>
      </c>
      <c r="E1274" s="243">
        <v>42248</v>
      </c>
      <c r="F1274" s="243">
        <v>42613</v>
      </c>
      <c r="G1274" s="242">
        <v>2016</v>
      </c>
      <c r="H1274" s="116">
        <v>8392</v>
      </c>
      <c r="I1274" s="117" t="s">
        <v>207</v>
      </c>
      <c r="J1274" s="244">
        <v>42850</v>
      </c>
      <c r="K1274" s="245" t="s">
        <v>215</v>
      </c>
      <c r="L1274" s="246">
        <v>43263</v>
      </c>
      <c r="M1274" s="244">
        <v>42613</v>
      </c>
      <c r="N1274" s="242" t="s">
        <v>573</v>
      </c>
      <c r="O1274" s="242" t="s">
        <v>573</v>
      </c>
      <c r="P1274" s="242" t="s">
        <v>220</v>
      </c>
      <c r="Q1274" s="242" t="s">
        <v>248</v>
      </c>
      <c r="R1274" s="242" t="s">
        <v>247</v>
      </c>
      <c r="S1274" s="119" t="s">
        <v>209</v>
      </c>
      <c r="T1274" s="118" t="s">
        <v>3672</v>
      </c>
      <c r="U1274" s="117" t="s">
        <v>207</v>
      </c>
      <c r="V1274" s="115">
        <v>0</v>
      </c>
      <c r="W1274" s="115">
        <v>0</v>
      </c>
      <c r="X1274" s="115">
        <v>0</v>
      </c>
      <c r="Y1274" s="115">
        <v>0</v>
      </c>
      <c r="Z1274" s="115">
        <v>8392</v>
      </c>
      <c r="AA1274" s="115">
        <v>0</v>
      </c>
      <c r="AB1274" s="115">
        <v>0</v>
      </c>
      <c r="AC1274" s="114" t="s">
        <v>207</v>
      </c>
    </row>
    <row r="1275" spans="1:29" x14ac:dyDescent="0.25">
      <c r="A1275" s="248" t="s">
        <v>3415</v>
      </c>
      <c r="B1275" s="248" t="s">
        <v>3413</v>
      </c>
      <c r="C1275" s="248" t="s">
        <v>217</v>
      </c>
      <c r="D1275" s="248" t="s">
        <v>1254</v>
      </c>
      <c r="E1275" s="249">
        <v>42217</v>
      </c>
      <c r="F1275" s="249">
        <v>42582</v>
      </c>
      <c r="G1275" s="248">
        <v>2016</v>
      </c>
      <c r="H1275" s="132">
        <v>9525</v>
      </c>
      <c r="I1275" s="131" t="s">
        <v>207</v>
      </c>
      <c r="J1275" s="247">
        <v>42850</v>
      </c>
      <c r="K1275" s="250" t="s">
        <v>215</v>
      </c>
      <c r="L1275" s="251">
        <v>43277</v>
      </c>
      <c r="M1275" s="247">
        <v>42582</v>
      </c>
      <c r="N1275" s="248" t="s">
        <v>861</v>
      </c>
      <c r="O1275" s="248" t="s">
        <v>3412</v>
      </c>
      <c r="P1275" s="248" t="s">
        <v>267</v>
      </c>
      <c r="Q1275" s="248" t="s">
        <v>416</v>
      </c>
      <c r="R1275" s="242" t="s">
        <v>247</v>
      </c>
      <c r="S1275" s="119" t="s">
        <v>209</v>
      </c>
      <c r="T1275" s="118" t="s">
        <v>3411</v>
      </c>
      <c r="U1275" s="117" t="s">
        <v>207</v>
      </c>
      <c r="V1275" s="115">
        <v>0</v>
      </c>
      <c r="W1275" s="130">
        <v>0</v>
      </c>
      <c r="X1275" s="130">
        <v>0</v>
      </c>
      <c r="Y1275" s="132">
        <v>9525</v>
      </c>
      <c r="Z1275" s="115">
        <v>0</v>
      </c>
      <c r="AA1275" s="115">
        <v>0</v>
      </c>
      <c r="AB1275" s="115">
        <v>0</v>
      </c>
      <c r="AC1275" s="129" t="s">
        <v>207</v>
      </c>
    </row>
    <row r="1276" spans="1:29" x14ac:dyDescent="0.25">
      <c r="A1276" s="242" t="s">
        <v>2820</v>
      </c>
      <c r="B1276" s="242" t="s">
        <v>2812</v>
      </c>
      <c r="C1276" s="242" t="s">
        <v>217</v>
      </c>
      <c r="D1276" s="242" t="s">
        <v>1254</v>
      </c>
      <c r="E1276" s="243">
        <v>41863</v>
      </c>
      <c r="F1276" s="243">
        <v>42582</v>
      </c>
      <c r="G1276" s="242">
        <v>2016</v>
      </c>
      <c r="H1276" s="116">
        <v>11533</v>
      </c>
      <c r="I1276" s="117" t="s">
        <v>207</v>
      </c>
      <c r="J1276" s="244">
        <v>42850</v>
      </c>
      <c r="K1276" s="245" t="s">
        <v>215</v>
      </c>
      <c r="L1276" s="246">
        <v>43291</v>
      </c>
      <c r="M1276" s="244">
        <v>42582</v>
      </c>
      <c r="N1276" s="242" t="s">
        <v>2811</v>
      </c>
      <c r="O1276" s="242" t="s">
        <v>947</v>
      </c>
      <c r="P1276" s="242" t="s">
        <v>267</v>
      </c>
      <c r="Q1276" s="242" t="s">
        <v>717</v>
      </c>
      <c r="R1276" s="242" t="s">
        <v>247</v>
      </c>
      <c r="S1276" s="119" t="s">
        <v>209</v>
      </c>
      <c r="T1276" s="118" t="s">
        <v>2810</v>
      </c>
      <c r="U1276" s="117" t="s">
        <v>207</v>
      </c>
      <c r="V1276" s="115">
        <v>0</v>
      </c>
      <c r="W1276" s="115">
        <v>0</v>
      </c>
      <c r="X1276" s="115">
        <v>0</v>
      </c>
      <c r="Y1276" s="116">
        <v>11533</v>
      </c>
      <c r="Z1276" s="115">
        <v>0</v>
      </c>
      <c r="AA1276" s="115">
        <v>0</v>
      </c>
      <c r="AB1276" s="115">
        <v>0</v>
      </c>
      <c r="AC1276" s="114" t="s">
        <v>207</v>
      </c>
    </row>
    <row r="1277" spans="1:29" x14ac:dyDescent="0.25">
      <c r="A1277" s="242" t="s">
        <v>2535</v>
      </c>
      <c r="B1277" s="242" t="s">
        <v>2530</v>
      </c>
      <c r="C1277" s="242" t="s">
        <v>217</v>
      </c>
      <c r="D1277" s="242" t="s">
        <v>1254</v>
      </c>
      <c r="E1277" s="243">
        <v>42376</v>
      </c>
      <c r="F1277" s="243">
        <v>42643</v>
      </c>
      <c r="G1277" s="242">
        <v>2016</v>
      </c>
      <c r="H1277" s="116">
        <v>19666</v>
      </c>
      <c r="I1277" s="117" t="s">
        <v>207</v>
      </c>
      <c r="J1277" s="244">
        <v>42850</v>
      </c>
      <c r="K1277" s="245" t="s">
        <v>215</v>
      </c>
      <c r="L1277" s="246">
        <v>43186</v>
      </c>
      <c r="M1277" s="244">
        <v>42643</v>
      </c>
      <c r="N1277" s="242" t="s">
        <v>2529</v>
      </c>
      <c r="O1277" s="242" t="s">
        <v>947</v>
      </c>
      <c r="P1277" s="242" t="s">
        <v>220</v>
      </c>
      <c r="Q1277" s="242" t="s">
        <v>452</v>
      </c>
      <c r="R1277" s="242" t="s">
        <v>247</v>
      </c>
      <c r="S1277" s="119" t="s">
        <v>209</v>
      </c>
      <c r="T1277" s="118" t="s">
        <v>2528</v>
      </c>
      <c r="U1277" s="117" t="s">
        <v>207</v>
      </c>
      <c r="V1277" s="115">
        <v>0</v>
      </c>
      <c r="W1277" s="115">
        <v>0</v>
      </c>
      <c r="X1277" s="115">
        <v>0</v>
      </c>
      <c r="Y1277" s="116">
        <v>19666</v>
      </c>
      <c r="Z1277" s="115">
        <v>0</v>
      </c>
      <c r="AA1277" s="115">
        <v>0</v>
      </c>
      <c r="AB1277" s="115">
        <v>0</v>
      </c>
      <c r="AC1277" s="114" t="s">
        <v>207</v>
      </c>
    </row>
    <row r="1278" spans="1:29" x14ac:dyDescent="0.25">
      <c r="A1278" s="242" t="s">
        <v>4417</v>
      </c>
      <c r="B1278" s="242" t="s">
        <v>4408</v>
      </c>
      <c r="C1278" s="242" t="s">
        <v>217</v>
      </c>
      <c r="D1278" s="242" t="s">
        <v>1254</v>
      </c>
      <c r="E1278" s="243">
        <v>41671</v>
      </c>
      <c r="F1278" s="243">
        <v>42035</v>
      </c>
      <c r="G1278" s="242">
        <v>2015</v>
      </c>
      <c r="H1278" s="116">
        <v>2269</v>
      </c>
      <c r="I1278" s="117" t="s">
        <v>207</v>
      </c>
      <c r="J1278" s="244">
        <v>42836</v>
      </c>
      <c r="K1278" s="245" t="s">
        <v>215</v>
      </c>
      <c r="L1278" s="246">
        <v>43550</v>
      </c>
      <c r="M1278" s="244">
        <v>42035</v>
      </c>
      <c r="N1278" s="242" t="s">
        <v>4407</v>
      </c>
      <c r="O1278" s="242" t="s">
        <v>4415</v>
      </c>
      <c r="P1278" s="242" t="s">
        <v>220</v>
      </c>
      <c r="Q1278" s="242" t="s">
        <v>318</v>
      </c>
      <c r="R1278" s="242" t="s">
        <v>247</v>
      </c>
      <c r="S1278" s="119" t="s">
        <v>209</v>
      </c>
      <c r="T1278" s="118" t="s">
        <v>4405</v>
      </c>
      <c r="U1278" s="117" t="s">
        <v>207</v>
      </c>
      <c r="V1278" s="115">
        <v>0</v>
      </c>
      <c r="W1278" s="115">
        <v>0</v>
      </c>
      <c r="X1278" s="115">
        <v>0</v>
      </c>
      <c r="Y1278" s="116">
        <v>2269</v>
      </c>
      <c r="Z1278" s="115">
        <v>0</v>
      </c>
      <c r="AA1278" s="115">
        <v>0</v>
      </c>
      <c r="AB1278" s="115">
        <v>0</v>
      </c>
      <c r="AC1278" s="114" t="s">
        <v>207</v>
      </c>
    </row>
    <row r="1279" spans="1:29" x14ac:dyDescent="0.25">
      <c r="A1279" s="242" t="s">
        <v>4416</v>
      </c>
      <c r="B1279" s="242" t="s">
        <v>4408</v>
      </c>
      <c r="C1279" s="242" t="s">
        <v>217</v>
      </c>
      <c r="D1279" s="242" t="s">
        <v>1254</v>
      </c>
      <c r="E1279" s="243">
        <v>42036</v>
      </c>
      <c r="F1279" s="243">
        <v>42400</v>
      </c>
      <c r="G1279" s="242">
        <v>2016</v>
      </c>
      <c r="H1279" s="116">
        <v>4832</v>
      </c>
      <c r="I1279" s="117" t="s">
        <v>207</v>
      </c>
      <c r="J1279" s="244">
        <v>42836</v>
      </c>
      <c r="K1279" s="245" t="s">
        <v>215</v>
      </c>
      <c r="L1279" s="246">
        <v>43550</v>
      </c>
      <c r="M1279" s="244">
        <v>42400</v>
      </c>
      <c r="N1279" s="242" t="s">
        <v>4407</v>
      </c>
      <c r="O1279" s="242" t="s">
        <v>4415</v>
      </c>
      <c r="P1279" s="242" t="s">
        <v>220</v>
      </c>
      <c r="Q1279" s="242" t="s">
        <v>318</v>
      </c>
      <c r="R1279" s="242" t="s">
        <v>247</v>
      </c>
      <c r="S1279" s="119" t="s">
        <v>209</v>
      </c>
      <c r="T1279" s="118" t="s">
        <v>4405</v>
      </c>
      <c r="U1279" s="117" t="s">
        <v>207</v>
      </c>
      <c r="V1279" s="115">
        <v>0</v>
      </c>
      <c r="W1279" s="115">
        <v>0</v>
      </c>
      <c r="X1279" s="115">
        <v>0</v>
      </c>
      <c r="Y1279" s="115">
        <v>0</v>
      </c>
      <c r="Z1279" s="115">
        <v>4832</v>
      </c>
      <c r="AA1279" s="115">
        <v>0</v>
      </c>
      <c r="AB1279" s="115">
        <v>0</v>
      </c>
      <c r="AC1279" s="114" t="s">
        <v>207</v>
      </c>
    </row>
    <row r="1280" spans="1:29" x14ac:dyDescent="0.25">
      <c r="A1280" s="242" t="s">
        <v>4246</v>
      </c>
      <c r="B1280" s="242" t="s">
        <v>4239</v>
      </c>
      <c r="C1280" s="242" t="s">
        <v>229</v>
      </c>
      <c r="D1280" s="242" t="s">
        <v>1254</v>
      </c>
      <c r="E1280" s="243">
        <v>41821</v>
      </c>
      <c r="F1280" s="243">
        <v>42185</v>
      </c>
      <c r="G1280" s="242">
        <v>2015</v>
      </c>
      <c r="H1280" s="116">
        <v>18422</v>
      </c>
      <c r="I1280" s="116">
        <v>3436</v>
      </c>
      <c r="J1280" s="244">
        <v>42836</v>
      </c>
      <c r="K1280" s="245" t="s">
        <v>221</v>
      </c>
      <c r="L1280" s="246" t="s">
        <v>207</v>
      </c>
      <c r="M1280" s="244">
        <v>42185</v>
      </c>
      <c r="N1280" s="242" t="s">
        <v>4238</v>
      </c>
      <c r="O1280" s="242" t="s">
        <v>4237</v>
      </c>
      <c r="P1280" s="242" t="s">
        <v>212</v>
      </c>
      <c r="Q1280" s="242" t="s">
        <v>332</v>
      </c>
      <c r="R1280" s="242" t="s">
        <v>247</v>
      </c>
      <c r="S1280" s="119" t="s">
        <v>209</v>
      </c>
      <c r="T1280" s="118" t="s">
        <v>4236</v>
      </c>
      <c r="U1280" s="115">
        <v>3436</v>
      </c>
      <c r="V1280" s="115">
        <v>0</v>
      </c>
      <c r="W1280" s="115">
        <v>0</v>
      </c>
      <c r="X1280" s="115">
        <v>0</v>
      </c>
      <c r="Y1280" s="116">
        <v>14986</v>
      </c>
      <c r="Z1280" s="115">
        <v>0</v>
      </c>
      <c r="AA1280" s="115">
        <v>0</v>
      </c>
      <c r="AB1280" s="115">
        <v>0</v>
      </c>
      <c r="AC1280" s="114" t="s">
        <v>4245</v>
      </c>
    </row>
    <row r="1281" spans="1:29" x14ac:dyDescent="0.25">
      <c r="A1281" s="242" t="s">
        <v>4244</v>
      </c>
      <c r="B1281" s="242" t="s">
        <v>4239</v>
      </c>
      <c r="C1281" s="242" t="s">
        <v>229</v>
      </c>
      <c r="D1281" s="242" t="s">
        <v>1254</v>
      </c>
      <c r="E1281" s="243">
        <v>42186</v>
      </c>
      <c r="F1281" s="243">
        <v>42551</v>
      </c>
      <c r="G1281" s="242">
        <v>2016</v>
      </c>
      <c r="H1281" s="116">
        <v>28430</v>
      </c>
      <c r="I1281" s="116">
        <v>5303</v>
      </c>
      <c r="J1281" s="244">
        <v>42836</v>
      </c>
      <c r="K1281" s="245" t="s">
        <v>221</v>
      </c>
      <c r="L1281" s="246" t="s">
        <v>207</v>
      </c>
      <c r="M1281" s="244">
        <v>42551</v>
      </c>
      <c r="N1281" s="242" t="s">
        <v>4238</v>
      </c>
      <c r="O1281" s="242" t="s">
        <v>4237</v>
      </c>
      <c r="P1281" s="242" t="s">
        <v>212</v>
      </c>
      <c r="Q1281" s="242" t="s">
        <v>332</v>
      </c>
      <c r="R1281" s="242" t="s">
        <v>247</v>
      </c>
      <c r="S1281" s="119" t="s">
        <v>209</v>
      </c>
      <c r="T1281" s="118" t="s">
        <v>4236</v>
      </c>
      <c r="U1281" s="115">
        <v>5303</v>
      </c>
      <c r="V1281" s="115">
        <v>0</v>
      </c>
      <c r="W1281" s="115">
        <v>0</v>
      </c>
      <c r="X1281" s="115">
        <v>0</v>
      </c>
      <c r="Y1281" s="116">
        <v>23127</v>
      </c>
      <c r="Z1281" s="115">
        <v>0</v>
      </c>
      <c r="AA1281" s="115">
        <v>0</v>
      </c>
      <c r="AB1281" s="115">
        <v>0</v>
      </c>
      <c r="AC1281" s="114" t="s">
        <v>4243</v>
      </c>
    </row>
    <row r="1282" spans="1:29" x14ac:dyDescent="0.25">
      <c r="A1282" s="242" t="s">
        <v>4224</v>
      </c>
      <c r="B1282" s="242" t="s">
        <v>4221</v>
      </c>
      <c r="C1282" s="242" t="s">
        <v>217</v>
      </c>
      <c r="D1282" s="242" t="s">
        <v>1254</v>
      </c>
      <c r="E1282" s="243">
        <v>42036</v>
      </c>
      <c r="F1282" s="243">
        <v>42400</v>
      </c>
      <c r="G1282" s="242">
        <v>2016</v>
      </c>
      <c r="H1282" s="116">
        <v>16008</v>
      </c>
      <c r="I1282" s="117" t="s">
        <v>207</v>
      </c>
      <c r="J1282" s="244">
        <v>42836</v>
      </c>
      <c r="K1282" s="245" t="s">
        <v>215</v>
      </c>
      <c r="L1282" s="246">
        <v>43399</v>
      </c>
      <c r="M1282" s="244">
        <v>42400</v>
      </c>
      <c r="N1282" s="242" t="s">
        <v>4220</v>
      </c>
      <c r="O1282" s="242" t="s">
        <v>281</v>
      </c>
      <c r="P1282" s="242" t="s">
        <v>220</v>
      </c>
      <c r="Q1282" s="242" t="s">
        <v>717</v>
      </c>
      <c r="R1282" s="242" t="s">
        <v>247</v>
      </c>
      <c r="S1282" s="119" t="s">
        <v>209</v>
      </c>
      <c r="T1282" s="118" t="s">
        <v>4219</v>
      </c>
      <c r="U1282" s="117" t="s">
        <v>207</v>
      </c>
      <c r="V1282" s="115">
        <v>0</v>
      </c>
      <c r="W1282" s="115">
        <v>0</v>
      </c>
      <c r="X1282" s="115">
        <v>0</v>
      </c>
      <c r="Y1282" s="116">
        <v>16008</v>
      </c>
      <c r="Z1282" s="115">
        <v>0</v>
      </c>
      <c r="AA1282" s="115">
        <v>0</v>
      </c>
      <c r="AB1282" s="115">
        <v>0</v>
      </c>
      <c r="AC1282" s="114" t="s">
        <v>207</v>
      </c>
    </row>
    <row r="1283" spans="1:29" x14ac:dyDescent="0.25">
      <c r="A1283" s="242" t="s">
        <v>4129</v>
      </c>
      <c r="B1283" s="242" t="s">
        <v>4127</v>
      </c>
      <c r="C1283" s="242" t="s">
        <v>217</v>
      </c>
      <c r="D1283" s="242" t="s">
        <v>1254</v>
      </c>
      <c r="E1283" s="243">
        <v>41640</v>
      </c>
      <c r="F1283" s="243">
        <v>42004</v>
      </c>
      <c r="G1283" s="242">
        <v>2014</v>
      </c>
      <c r="H1283" s="116">
        <v>1435</v>
      </c>
      <c r="I1283" s="117" t="s">
        <v>207</v>
      </c>
      <c r="J1283" s="244">
        <v>42836</v>
      </c>
      <c r="K1283" s="245" t="s">
        <v>221</v>
      </c>
      <c r="L1283" s="246" t="s">
        <v>207</v>
      </c>
      <c r="M1283" s="244">
        <v>42004</v>
      </c>
      <c r="N1283" s="242" t="s">
        <v>4126</v>
      </c>
      <c r="O1283" s="242" t="s">
        <v>4125</v>
      </c>
      <c r="P1283" s="242" t="s">
        <v>212</v>
      </c>
      <c r="Q1283" s="242" t="s">
        <v>500</v>
      </c>
      <c r="R1283" s="242" t="s">
        <v>247</v>
      </c>
      <c r="S1283" s="119" t="s">
        <v>209</v>
      </c>
      <c r="T1283" s="118" t="s">
        <v>4124</v>
      </c>
      <c r="U1283" s="117" t="s">
        <v>207</v>
      </c>
      <c r="V1283" s="115">
        <v>0</v>
      </c>
      <c r="W1283" s="115">
        <v>0</v>
      </c>
      <c r="X1283" s="115">
        <v>0</v>
      </c>
      <c r="Y1283" s="116">
        <v>1435</v>
      </c>
      <c r="Z1283" s="115">
        <v>0</v>
      </c>
      <c r="AA1283" s="115">
        <v>0</v>
      </c>
      <c r="AB1283" s="115">
        <v>0</v>
      </c>
      <c r="AC1283" s="114" t="s">
        <v>207</v>
      </c>
    </row>
    <row r="1284" spans="1:29" x14ac:dyDescent="0.25">
      <c r="A1284" s="242" t="s">
        <v>3844</v>
      </c>
      <c r="B1284" s="242" t="s">
        <v>3841</v>
      </c>
      <c r="C1284" s="242" t="s">
        <v>217</v>
      </c>
      <c r="D1284" s="242" t="s">
        <v>1254</v>
      </c>
      <c r="E1284" s="243">
        <v>42278</v>
      </c>
      <c r="F1284" s="243">
        <v>42643</v>
      </c>
      <c r="G1284" s="242">
        <v>2016</v>
      </c>
      <c r="H1284" s="116">
        <v>24473</v>
      </c>
      <c r="I1284" s="117" t="s">
        <v>207</v>
      </c>
      <c r="J1284" s="244">
        <v>42836</v>
      </c>
      <c r="K1284" s="245" t="s">
        <v>215</v>
      </c>
      <c r="L1284" s="246">
        <v>43186</v>
      </c>
      <c r="M1284" s="244">
        <v>42643</v>
      </c>
      <c r="N1284" s="242" t="s">
        <v>3840</v>
      </c>
      <c r="O1284" s="242" t="s">
        <v>563</v>
      </c>
      <c r="P1284" s="242" t="s">
        <v>325</v>
      </c>
      <c r="Q1284" s="242" t="s">
        <v>332</v>
      </c>
      <c r="R1284" s="242" t="s">
        <v>247</v>
      </c>
      <c r="S1284" s="119" t="s">
        <v>209</v>
      </c>
      <c r="T1284" s="118" t="s">
        <v>3839</v>
      </c>
      <c r="U1284" s="117" t="s">
        <v>207</v>
      </c>
      <c r="V1284" s="115">
        <v>0</v>
      </c>
      <c r="W1284" s="115">
        <v>0</v>
      </c>
      <c r="X1284" s="115">
        <v>0</v>
      </c>
      <c r="Y1284" s="116">
        <v>24473</v>
      </c>
      <c r="Z1284" s="115">
        <v>0</v>
      </c>
      <c r="AA1284" s="115">
        <v>0</v>
      </c>
      <c r="AB1284" s="115">
        <v>0</v>
      </c>
      <c r="AC1284" s="114" t="s">
        <v>207</v>
      </c>
    </row>
    <row r="1285" spans="1:29" x14ac:dyDescent="0.25">
      <c r="A1285" s="242" t="s">
        <v>3583</v>
      </c>
      <c r="B1285" s="242" t="s">
        <v>3578</v>
      </c>
      <c r="C1285" s="242" t="s">
        <v>229</v>
      </c>
      <c r="D1285" s="242" t="s">
        <v>1254</v>
      </c>
      <c r="E1285" s="243">
        <v>42003</v>
      </c>
      <c r="F1285" s="243">
        <v>42346</v>
      </c>
      <c r="G1285" s="242">
        <v>2015</v>
      </c>
      <c r="H1285" s="116">
        <v>287077</v>
      </c>
      <c r="I1285" s="116">
        <v>55119</v>
      </c>
      <c r="J1285" s="244">
        <v>42836</v>
      </c>
      <c r="K1285" s="245" t="s">
        <v>215</v>
      </c>
      <c r="L1285" s="246">
        <v>44054</v>
      </c>
      <c r="M1285" s="244">
        <v>42346</v>
      </c>
      <c r="N1285" s="242" t="s">
        <v>3577</v>
      </c>
      <c r="O1285" s="242" t="s">
        <v>3576</v>
      </c>
      <c r="P1285" s="242" t="s">
        <v>255</v>
      </c>
      <c r="Q1285" s="242" t="s">
        <v>211</v>
      </c>
      <c r="R1285" s="242" t="s">
        <v>210</v>
      </c>
      <c r="S1285" s="119" t="s">
        <v>209</v>
      </c>
      <c r="T1285" s="118" t="s">
        <v>3575</v>
      </c>
      <c r="U1285" s="115">
        <v>55119</v>
      </c>
      <c r="V1285" s="115">
        <v>0</v>
      </c>
      <c r="W1285" s="115">
        <v>0</v>
      </c>
      <c r="X1285" s="115">
        <v>0</v>
      </c>
      <c r="Y1285" s="115">
        <v>0</v>
      </c>
      <c r="Z1285" s="115">
        <v>24890</v>
      </c>
      <c r="AA1285" s="115">
        <v>184533</v>
      </c>
      <c r="AB1285" s="115">
        <v>0</v>
      </c>
      <c r="AC1285" s="114" t="s">
        <v>3582</v>
      </c>
    </row>
    <row r="1286" spans="1:29" x14ac:dyDescent="0.25">
      <c r="A1286" s="242" t="s">
        <v>3476</v>
      </c>
      <c r="B1286" s="242" t="s">
        <v>3469</v>
      </c>
      <c r="C1286" s="242" t="s">
        <v>217</v>
      </c>
      <c r="D1286" s="242" t="s">
        <v>1254</v>
      </c>
      <c r="E1286" s="243">
        <v>42054</v>
      </c>
      <c r="F1286" s="243">
        <v>42429</v>
      </c>
      <c r="G1286" s="242">
        <v>2016</v>
      </c>
      <c r="H1286" s="116">
        <v>40632</v>
      </c>
      <c r="I1286" s="117" t="s">
        <v>207</v>
      </c>
      <c r="J1286" s="244">
        <v>42836</v>
      </c>
      <c r="K1286" s="245" t="s">
        <v>215</v>
      </c>
      <c r="L1286" s="246">
        <v>43277</v>
      </c>
      <c r="M1286" s="244">
        <v>42429</v>
      </c>
      <c r="N1286" s="242" t="s">
        <v>3468</v>
      </c>
      <c r="O1286" s="242" t="s">
        <v>3471</v>
      </c>
      <c r="P1286" s="242" t="s">
        <v>325</v>
      </c>
      <c r="Q1286" s="242" t="s">
        <v>1893</v>
      </c>
      <c r="R1286" s="242" t="s">
        <v>247</v>
      </c>
      <c r="S1286" s="119" t="s">
        <v>209</v>
      </c>
      <c r="T1286" s="118" t="s">
        <v>3466</v>
      </c>
      <c r="U1286" s="117" t="s">
        <v>207</v>
      </c>
      <c r="V1286" s="115">
        <v>0</v>
      </c>
      <c r="W1286" s="115">
        <v>0</v>
      </c>
      <c r="X1286" s="115">
        <v>0</v>
      </c>
      <c r="Y1286" s="116">
        <v>25000</v>
      </c>
      <c r="Z1286" s="115">
        <v>15632</v>
      </c>
      <c r="AA1286" s="115">
        <v>0</v>
      </c>
      <c r="AB1286" s="115">
        <v>0</v>
      </c>
      <c r="AC1286" s="114" t="s">
        <v>207</v>
      </c>
    </row>
    <row r="1287" spans="1:29" x14ac:dyDescent="0.25">
      <c r="A1287" s="242" t="s">
        <v>2868</v>
      </c>
      <c r="B1287" s="242" t="s">
        <v>2857</v>
      </c>
      <c r="C1287" s="242" t="s">
        <v>229</v>
      </c>
      <c r="D1287" s="242" t="s">
        <v>1254</v>
      </c>
      <c r="E1287" s="243">
        <v>42005</v>
      </c>
      <c r="F1287" s="243">
        <v>42369</v>
      </c>
      <c r="G1287" s="242">
        <v>2015</v>
      </c>
      <c r="H1287" s="116">
        <v>307560</v>
      </c>
      <c r="I1287" s="116">
        <v>59051</v>
      </c>
      <c r="J1287" s="244">
        <v>42836</v>
      </c>
      <c r="K1287" s="245" t="s">
        <v>215</v>
      </c>
      <c r="L1287" s="244">
        <v>43844</v>
      </c>
      <c r="M1287" s="244">
        <v>42369</v>
      </c>
      <c r="N1287" s="242" t="s">
        <v>2856</v>
      </c>
      <c r="O1287" s="242" t="s">
        <v>227</v>
      </c>
      <c r="P1287" s="242" t="s">
        <v>1272</v>
      </c>
      <c r="Q1287" s="242" t="s">
        <v>211</v>
      </c>
      <c r="R1287" s="242" t="s">
        <v>210</v>
      </c>
      <c r="S1287" s="119" t="s">
        <v>209</v>
      </c>
      <c r="T1287" s="118" t="s">
        <v>2855</v>
      </c>
      <c r="U1287" s="115">
        <v>59051</v>
      </c>
      <c r="V1287" s="115">
        <v>0</v>
      </c>
      <c r="W1287" s="115">
        <v>0</v>
      </c>
      <c r="X1287" s="115">
        <v>0</v>
      </c>
      <c r="Y1287" s="116">
        <v>63131</v>
      </c>
      <c r="Z1287" s="115">
        <v>0</v>
      </c>
      <c r="AA1287" s="115">
        <v>46762</v>
      </c>
      <c r="AB1287" s="115">
        <v>138616</v>
      </c>
      <c r="AC1287" s="114" t="s">
        <v>2867</v>
      </c>
    </row>
    <row r="1288" spans="1:29" x14ac:dyDescent="0.25">
      <c r="A1288" s="242" t="s">
        <v>2837</v>
      </c>
      <c r="B1288" s="242" t="s">
        <v>2831</v>
      </c>
      <c r="C1288" s="242" t="s">
        <v>217</v>
      </c>
      <c r="D1288" s="242" t="s">
        <v>1254</v>
      </c>
      <c r="E1288" s="243">
        <v>41944</v>
      </c>
      <c r="F1288" s="243">
        <v>42460</v>
      </c>
      <c r="G1288" s="242">
        <v>2016</v>
      </c>
      <c r="H1288" s="116">
        <v>8956</v>
      </c>
      <c r="I1288" s="117" t="s">
        <v>207</v>
      </c>
      <c r="J1288" s="244">
        <v>42836</v>
      </c>
      <c r="K1288" s="245" t="s">
        <v>215</v>
      </c>
      <c r="L1288" s="246">
        <v>43263</v>
      </c>
      <c r="M1288" s="244">
        <v>42460</v>
      </c>
      <c r="N1288" s="242" t="s">
        <v>2830</v>
      </c>
      <c r="O1288" s="242" t="s">
        <v>281</v>
      </c>
      <c r="P1288" s="242" t="s">
        <v>267</v>
      </c>
      <c r="Q1288" s="242" t="s">
        <v>279</v>
      </c>
      <c r="R1288" s="242" t="s">
        <v>247</v>
      </c>
      <c r="S1288" s="119" t="s">
        <v>209</v>
      </c>
      <c r="T1288" s="118" t="s">
        <v>2829</v>
      </c>
      <c r="U1288" s="117" t="s">
        <v>207</v>
      </c>
      <c r="V1288" s="115">
        <v>0</v>
      </c>
      <c r="W1288" s="115">
        <v>0</v>
      </c>
      <c r="X1288" s="115">
        <v>0</v>
      </c>
      <c r="Y1288" s="116">
        <v>8956</v>
      </c>
      <c r="Z1288" s="115">
        <v>0</v>
      </c>
      <c r="AA1288" s="115">
        <v>0</v>
      </c>
      <c r="AB1288" s="115">
        <v>0</v>
      </c>
      <c r="AC1288" s="114" t="s">
        <v>207</v>
      </c>
    </row>
    <row r="1289" spans="1:29" x14ac:dyDescent="0.25">
      <c r="A1289" s="242" t="s">
        <v>2828</v>
      </c>
      <c r="B1289" s="242" t="s">
        <v>2827</v>
      </c>
      <c r="C1289" s="242" t="s">
        <v>503</v>
      </c>
      <c r="D1289" s="242" t="s">
        <v>1254</v>
      </c>
      <c r="E1289" s="243">
        <v>42677</v>
      </c>
      <c r="F1289" s="243">
        <v>42679</v>
      </c>
      <c r="G1289" s="242">
        <v>2016</v>
      </c>
      <c r="H1289" s="116">
        <v>54382</v>
      </c>
      <c r="I1289" s="117" t="s">
        <v>207</v>
      </c>
      <c r="J1289" s="244">
        <v>42836</v>
      </c>
      <c r="K1289" s="245" t="s">
        <v>215</v>
      </c>
      <c r="L1289" s="246">
        <v>43004</v>
      </c>
      <c r="M1289" s="244">
        <v>42679</v>
      </c>
      <c r="N1289" s="242" t="s">
        <v>2826</v>
      </c>
      <c r="O1289" s="242" t="s">
        <v>708</v>
      </c>
      <c r="P1289" s="242" t="s">
        <v>212</v>
      </c>
      <c r="Q1289" s="242" t="s">
        <v>500</v>
      </c>
      <c r="R1289" s="242" t="s">
        <v>247</v>
      </c>
      <c r="S1289" s="119" t="s">
        <v>209</v>
      </c>
      <c r="T1289" s="118" t="s">
        <v>2825</v>
      </c>
      <c r="U1289" s="117" t="s">
        <v>207</v>
      </c>
      <c r="V1289" s="115">
        <v>0</v>
      </c>
      <c r="W1289" s="115">
        <v>0</v>
      </c>
      <c r="X1289" s="115">
        <v>0</v>
      </c>
      <c r="Y1289" s="115">
        <v>0</v>
      </c>
      <c r="Z1289" s="115">
        <v>54382</v>
      </c>
      <c r="AA1289" s="115">
        <v>0</v>
      </c>
      <c r="AB1289" s="115">
        <v>0</v>
      </c>
      <c r="AC1289" s="114" t="s">
        <v>207</v>
      </c>
    </row>
    <row r="1290" spans="1:29" x14ac:dyDescent="0.25">
      <c r="A1290" s="242" t="s">
        <v>2771</v>
      </c>
      <c r="B1290" s="242" t="s">
        <v>2770</v>
      </c>
      <c r="C1290" s="242" t="s">
        <v>503</v>
      </c>
      <c r="D1290" s="242" t="s">
        <v>1254</v>
      </c>
      <c r="E1290" s="243">
        <v>42681</v>
      </c>
      <c r="F1290" s="243">
        <v>42748</v>
      </c>
      <c r="G1290" s="242">
        <v>2017</v>
      </c>
      <c r="H1290" s="116">
        <v>141207</v>
      </c>
      <c r="I1290" s="117" t="s">
        <v>207</v>
      </c>
      <c r="J1290" s="244">
        <v>42836</v>
      </c>
      <c r="K1290" s="245" t="s">
        <v>215</v>
      </c>
      <c r="L1290" s="246">
        <v>43508</v>
      </c>
      <c r="M1290" s="244">
        <v>42748</v>
      </c>
      <c r="N1290" s="242" t="s">
        <v>2769</v>
      </c>
      <c r="O1290" s="242" t="s">
        <v>613</v>
      </c>
      <c r="P1290" s="242" t="s">
        <v>280</v>
      </c>
      <c r="Q1290" s="242" t="s">
        <v>500</v>
      </c>
      <c r="R1290" s="242" t="s">
        <v>210</v>
      </c>
      <c r="S1290" s="119" t="s">
        <v>209</v>
      </c>
      <c r="T1290" s="118" t="s">
        <v>2768</v>
      </c>
      <c r="U1290" s="117" t="s">
        <v>207</v>
      </c>
      <c r="V1290" s="115">
        <v>0</v>
      </c>
      <c r="W1290" s="115">
        <v>0</v>
      </c>
      <c r="X1290" s="115">
        <v>0</v>
      </c>
      <c r="Y1290" s="116">
        <v>73506</v>
      </c>
      <c r="Z1290" s="115">
        <v>62905</v>
      </c>
      <c r="AA1290" s="115">
        <v>0</v>
      </c>
      <c r="AB1290" s="115">
        <v>4796</v>
      </c>
      <c r="AC1290" s="114" t="s">
        <v>207</v>
      </c>
    </row>
    <row r="1291" spans="1:29" x14ac:dyDescent="0.25">
      <c r="A1291" s="242" t="s">
        <v>2575</v>
      </c>
      <c r="B1291" s="242" t="s">
        <v>2574</v>
      </c>
      <c r="C1291" s="242" t="s">
        <v>258</v>
      </c>
      <c r="D1291" s="242" t="s">
        <v>1254</v>
      </c>
      <c r="E1291" s="243">
        <v>42464</v>
      </c>
      <c r="F1291" s="243">
        <v>42647</v>
      </c>
      <c r="G1291" s="242">
        <v>2016</v>
      </c>
      <c r="H1291" s="116">
        <v>2236</v>
      </c>
      <c r="I1291" s="117" t="s">
        <v>207</v>
      </c>
      <c r="J1291" s="244">
        <v>42836</v>
      </c>
      <c r="K1291" s="245" t="s">
        <v>221</v>
      </c>
      <c r="L1291" s="246" t="s">
        <v>207</v>
      </c>
      <c r="M1291" s="244">
        <v>42647</v>
      </c>
      <c r="N1291" s="242" t="s">
        <v>2573</v>
      </c>
      <c r="O1291" s="242" t="s">
        <v>2568</v>
      </c>
      <c r="P1291" s="242" t="s">
        <v>212</v>
      </c>
      <c r="Q1291" s="242" t="s">
        <v>1770</v>
      </c>
      <c r="R1291" s="242" t="s">
        <v>247</v>
      </c>
      <c r="S1291" s="119" t="s">
        <v>209</v>
      </c>
      <c r="T1291" s="118" t="s">
        <v>2572</v>
      </c>
      <c r="U1291" s="117" t="s">
        <v>207</v>
      </c>
      <c r="V1291" s="115">
        <v>0</v>
      </c>
      <c r="W1291" s="115">
        <v>0</v>
      </c>
      <c r="X1291" s="115">
        <v>0</v>
      </c>
      <c r="Y1291" s="116">
        <v>2236</v>
      </c>
      <c r="Z1291" s="115">
        <v>0</v>
      </c>
      <c r="AA1291" s="115">
        <v>0</v>
      </c>
      <c r="AB1291" s="115">
        <v>0</v>
      </c>
      <c r="AC1291" s="114" t="s">
        <v>207</v>
      </c>
    </row>
    <row r="1292" spans="1:29" x14ac:dyDescent="0.25">
      <c r="A1292" s="242" t="s">
        <v>2539</v>
      </c>
      <c r="B1292" s="242" t="s">
        <v>2538</v>
      </c>
      <c r="C1292" s="242" t="s">
        <v>503</v>
      </c>
      <c r="D1292" s="242" t="s">
        <v>1254</v>
      </c>
      <c r="E1292" s="243">
        <v>42641</v>
      </c>
      <c r="F1292" s="243">
        <v>42766</v>
      </c>
      <c r="G1292" s="242">
        <v>2017</v>
      </c>
      <c r="H1292" s="116">
        <v>96564</v>
      </c>
      <c r="I1292" s="117" t="s">
        <v>207</v>
      </c>
      <c r="J1292" s="244">
        <v>42836</v>
      </c>
      <c r="K1292" s="245" t="s">
        <v>215</v>
      </c>
      <c r="L1292" s="246">
        <v>43417</v>
      </c>
      <c r="M1292" s="244">
        <v>42766</v>
      </c>
      <c r="N1292" s="242" t="s">
        <v>2537</v>
      </c>
      <c r="O1292" s="242" t="s">
        <v>507</v>
      </c>
      <c r="P1292" s="242" t="s">
        <v>212</v>
      </c>
      <c r="Q1292" s="242" t="s">
        <v>500</v>
      </c>
      <c r="R1292" s="242" t="s">
        <v>210</v>
      </c>
      <c r="S1292" s="119" t="s">
        <v>209</v>
      </c>
      <c r="T1292" s="118" t="s">
        <v>2536</v>
      </c>
      <c r="U1292" s="117" t="s">
        <v>207</v>
      </c>
      <c r="V1292" s="115">
        <v>0</v>
      </c>
      <c r="W1292" s="115">
        <v>0</v>
      </c>
      <c r="X1292" s="115">
        <v>0</v>
      </c>
      <c r="Y1292" s="116">
        <v>87771</v>
      </c>
      <c r="Z1292" s="115">
        <v>0</v>
      </c>
      <c r="AA1292" s="115">
        <v>8793</v>
      </c>
      <c r="AB1292" s="115">
        <v>0</v>
      </c>
      <c r="AC1292" s="114" t="s">
        <v>207</v>
      </c>
    </row>
    <row r="1293" spans="1:29" x14ac:dyDescent="0.25">
      <c r="A1293" s="242" t="s">
        <v>2493</v>
      </c>
      <c r="B1293" s="242" t="s">
        <v>2492</v>
      </c>
      <c r="C1293" s="242" t="s">
        <v>503</v>
      </c>
      <c r="D1293" s="242" t="s">
        <v>1254</v>
      </c>
      <c r="E1293" s="243">
        <v>42741</v>
      </c>
      <c r="F1293" s="243">
        <v>42766</v>
      </c>
      <c r="G1293" s="242">
        <v>2017</v>
      </c>
      <c r="H1293" s="116">
        <v>84131</v>
      </c>
      <c r="I1293" s="117" t="s">
        <v>207</v>
      </c>
      <c r="J1293" s="244">
        <v>42836</v>
      </c>
      <c r="K1293" s="245" t="s">
        <v>221</v>
      </c>
      <c r="L1293" s="246" t="s">
        <v>207</v>
      </c>
      <c r="M1293" s="244">
        <v>42766</v>
      </c>
      <c r="N1293" s="242" t="s">
        <v>2491</v>
      </c>
      <c r="O1293" s="242" t="s">
        <v>635</v>
      </c>
      <c r="P1293" s="242" t="s">
        <v>267</v>
      </c>
      <c r="Q1293" s="242" t="s">
        <v>516</v>
      </c>
      <c r="R1293" s="242" t="s">
        <v>210</v>
      </c>
      <c r="S1293" s="119" t="s">
        <v>209</v>
      </c>
      <c r="T1293" s="118" t="s">
        <v>2490</v>
      </c>
      <c r="U1293" s="117" t="s">
        <v>207</v>
      </c>
      <c r="V1293" s="115">
        <v>0</v>
      </c>
      <c r="W1293" s="115">
        <v>0</v>
      </c>
      <c r="X1293" s="115">
        <v>0</v>
      </c>
      <c r="Y1293" s="116">
        <v>61737</v>
      </c>
      <c r="Z1293" s="115">
        <v>15184</v>
      </c>
      <c r="AA1293" s="115">
        <v>7210</v>
      </c>
      <c r="AB1293" s="115">
        <v>0</v>
      </c>
      <c r="AC1293" s="114" t="s">
        <v>207</v>
      </c>
    </row>
    <row r="1294" spans="1:29" x14ac:dyDescent="0.25">
      <c r="A1294" s="242" t="s">
        <v>2462</v>
      </c>
      <c r="B1294" s="242" t="s">
        <v>2461</v>
      </c>
      <c r="C1294" s="242" t="s">
        <v>503</v>
      </c>
      <c r="D1294" s="242" t="s">
        <v>1254</v>
      </c>
      <c r="E1294" s="243">
        <v>42758</v>
      </c>
      <c r="F1294" s="243">
        <v>42767</v>
      </c>
      <c r="G1294" s="242">
        <v>2017</v>
      </c>
      <c r="H1294" s="116">
        <v>91819</v>
      </c>
      <c r="I1294" s="117" t="s">
        <v>207</v>
      </c>
      <c r="J1294" s="244">
        <v>42836</v>
      </c>
      <c r="K1294" s="245" t="s">
        <v>215</v>
      </c>
      <c r="L1294" s="246">
        <v>43144</v>
      </c>
      <c r="M1294" s="244">
        <v>42767</v>
      </c>
      <c r="N1294" s="242" t="s">
        <v>2460</v>
      </c>
      <c r="O1294" s="242" t="s">
        <v>1578</v>
      </c>
      <c r="P1294" s="242" t="s">
        <v>212</v>
      </c>
      <c r="Q1294" s="242" t="s">
        <v>516</v>
      </c>
      <c r="R1294" s="242" t="s">
        <v>210</v>
      </c>
      <c r="S1294" s="119" t="s">
        <v>209</v>
      </c>
      <c r="T1294" s="118" t="s">
        <v>2459</v>
      </c>
      <c r="U1294" s="117" t="s">
        <v>207</v>
      </c>
      <c r="V1294" s="115">
        <v>0</v>
      </c>
      <c r="W1294" s="115">
        <v>0</v>
      </c>
      <c r="X1294" s="115">
        <v>0</v>
      </c>
      <c r="Y1294" s="115">
        <v>0</v>
      </c>
      <c r="Z1294" s="115">
        <v>91819</v>
      </c>
      <c r="AA1294" s="115">
        <v>0</v>
      </c>
      <c r="AB1294" s="115">
        <v>0</v>
      </c>
      <c r="AC1294" s="114" t="s">
        <v>207</v>
      </c>
    </row>
    <row r="1295" spans="1:29" x14ac:dyDescent="0.25">
      <c r="A1295" s="242" t="s">
        <v>4394</v>
      </c>
      <c r="B1295" s="242" t="s">
        <v>4389</v>
      </c>
      <c r="C1295" s="242" t="s">
        <v>229</v>
      </c>
      <c r="D1295" s="242" t="s">
        <v>1254</v>
      </c>
      <c r="E1295" s="243">
        <v>41609</v>
      </c>
      <c r="F1295" s="243">
        <v>41973</v>
      </c>
      <c r="G1295" s="242">
        <v>2014</v>
      </c>
      <c r="H1295" s="116">
        <v>8356</v>
      </c>
      <c r="I1295" s="116">
        <v>1179</v>
      </c>
      <c r="J1295" s="244">
        <v>42815</v>
      </c>
      <c r="K1295" s="245" t="s">
        <v>215</v>
      </c>
      <c r="L1295" s="246">
        <v>43508</v>
      </c>
      <c r="M1295" s="244">
        <v>41973</v>
      </c>
      <c r="N1295" s="242" t="s">
        <v>4388</v>
      </c>
      <c r="O1295" s="242" t="s">
        <v>4387</v>
      </c>
      <c r="P1295" s="242" t="s">
        <v>255</v>
      </c>
      <c r="Q1295" s="242" t="s">
        <v>211</v>
      </c>
      <c r="R1295" s="242" t="s">
        <v>210</v>
      </c>
      <c r="S1295" s="119" t="s">
        <v>209</v>
      </c>
      <c r="T1295" s="118" t="s">
        <v>4386</v>
      </c>
      <c r="U1295" s="115">
        <v>1179</v>
      </c>
      <c r="V1295" s="115">
        <v>0</v>
      </c>
      <c r="W1295" s="115">
        <v>0</v>
      </c>
      <c r="X1295" s="115">
        <v>0</v>
      </c>
      <c r="Y1295" s="115">
        <v>0</v>
      </c>
      <c r="Z1295" s="115">
        <v>0</v>
      </c>
      <c r="AA1295" s="115">
        <v>1435</v>
      </c>
      <c r="AB1295" s="115">
        <v>0</v>
      </c>
      <c r="AC1295" s="114" t="s">
        <v>4393</v>
      </c>
    </row>
    <row r="1296" spans="1:29" x14ac:dyDescent="0.25">
      <c r="A1296" s="242" t="s">
        <v>4392</v>
      </c>
      <c r="B1296" s="242" t="s">
        <v>4389</v>
      </c>
      <c r="C1296" s="242" t="s">
        <v>229</v>
      </c>
      <c r="D1296" s="242" t="s">
        <v>1254</v>
      </c>
      <c r="E1296" s="243">
        <v>41974</v>
      </c>
      <c r="F1296" s="243">
        <v>42338</v>
      </c>
      <c r="G1296" s="242">
        <v>2015</v>
      </c>
      <c r="H1296" s="116">
        <v>45066</v>
      </c>
      <c r="I1296" s="116">
        <v>6355</v>
      </c>
      <c r="J1296" s="244">
        <v>42815</v>
      </c>
      <c r="K1296" s="245" t="s">
        <v>215</v>
      </c>
      <c r="L1296" s="246">
        <v>43508</v>
      </c>
      <c r="M1296" s="244">
        <v>42338</v>
      </c>
      <c r="N1296" s="242" t="s">
        <v>4388</v>
      </c>
      <c r="O1296" s="242" t="s">
        <v>4387</v>
      </c>
      <c r="P1296" s="242" t="s">
        <v>255</v>
      </c>
      <c r="Q1296" s="242" t="s">
        <v>211</v>
      </c>
      <c r="R1296" s="242" t="s">
        <v>210</v>
      </c>
      <c r="S1296" s="119" t="s">
        <v>209</v>
      </c>
      <c r="T1296" s="118" t="s">
        <v>4386</v>
      </c>
      <c r="U1296" s="115">
        <v>6355</v>
      </c>
      <c r="V1296" s="115">
        <v>0</v>
      </c>
      <c r="W1296" s="115">
        <v>0</v>
      </c>
      <c r="X1296" s="115">
        <v>0</v>
      </c>
      <c r="Y1296" s="115">
        <v>0</v>
      </c>
      <c r="Z1296" s="115">
        <v>0</v>
      </c>
      <c r="AA1296" s="115">
        <v>3874</v>
      </c>
      <c r="AB1296" s="115">
        <v>0</v>
      </c>
      <c r="AC1296" s="114" t="s">
        <v>4391</v>
      </c>
    </row>
    <row r="1297" spans="1:29" x14ac:dyDescent="0.25">
      <c r="A1297" s="242" t="s">
        <v>4128</v>
      </c>
      <c r="B1297" s="242" t="s">
        <v>4127</v>
      </c>
      <c r="C1297" s="242" t="s">
        <v>217</v>
      </c>
      <c r="D1297" s="242" t="s">
        <v>1254</v>
      </c>
      <c r="E1297" s="243">
        <v>42005</v>
      </c>
      <c r="F1297" s="243">
        <v>42369</v>
      </c>
      <c r="G1297" s="242">
        <v>2015</v>
      </c>
      <c r="H1297" s="116">
        <v>4863</v>
      </c>
      <c r="I1297" s="117" t="s">
        <v>207</v>
      </c>
      <c r="J1297" s="244">
        <v>42815</v>
      </c>
      <c r="K1297" s="245" t="s">
        <v>221</v>
      </c>
      <c r="L1297" s="246" t="s">
        <v>207</v>
      </c>
      <c r="M1297" s="244">
        <v>42369</v>
      </c>
      <c r="N1297" s="242" t="s">
        <v>4126</v>
      </c>
      <c r="O1297" s="242" t="s">
        <v>4125</v>
      </c>
      <c r="P1297" s="242" t="s">
        <v>212</v>
      </c>
      <c r="Q1297" s="242" t="s">
        <v>500</v>
      </c>
      <c r="R1297" s="242" t="s">
        <v>247</v>
      </c>
      <c r="S1297" s="119" t="s">
        <v>209</v>
      </c>
      <c r="T1297" s="118" t="s">
        <v>4124</v>
      </c>
      <c r="U1297" s="117" t="s">
        <v>207</v>
      </c>
      <c r="V1297" s="115">
        <v>0</v>
      </c>
      <c r="W1297" s="115">
        <v>0</v>
      </c>
      <c r="X1297" s="115">
        <v>0</v>
      </c>
      <c r="Y1297" s="116">
        <v>4863</v>
      </c>
      <c r="Z1297" s="115">
        <v>0</v>
      </c>
      <c r="AA1297" s="115">
        <v>0</v>
      </c>
      <c r="AB1297" s="115">
        <v>0</v>
      </c>
      <c r="AC1297" s="114" t="s">
        <v>207</v>
      </c>
    </row>
    <row r="1298" spans="1:29" x14ac:dyDescent="0.25">
      <c r="A1298" s="242" t="s">
        <v>3929</v>
      </c>
      <c r="B1298" s="242" t="s">
        <v>3921</v>
      </c>
      <c r="C1298" s="242" t="s">
        <v>229</v>
      </c>
      <c r="D1298" s="242" t="s">
        <v>1254</v>
      </c>
      <c r="E1298" s="243">
        <v>42278</v>
      </c>
      <c r="F1298" s="243">
        <v>42643</v>
      </c>
      <c r="G1298" s="242">
        <v>2016</v>
      </c>
      <c r="H1298" s="116">
        <v>101148</v>
      </c>
      <c r="I1298" s="116">
        <v>19420</v>
      </c>
      <c r="J1298" s="244">
        <v>42815</v>
      </c>
      <c r="K1298" s="245" t="s">
        <v>215</v>
      </c>
      <c r="L1298" s="246">
        <v>43333</v>
      </c>
      <c r="M1298" s="244">
        <v>42643</v>
      </c>
      <c r="N1298" s="242" t="s">
        <v>3920</v>
      </c>
      <c r="O1298" s="242" t="s">
        <v>3919</v>
      </c>
      <c r="P1298" s="242" t="s">
        <v>255</v>
      </c>
      <c r="Q1298" s="242" t="s">
        <v>211</v>
      </c>
      <c r="R1298" s="242" t="s">
        <v>210</v>
      </c>
      <c r="S1298" s="119" t="s">
        <v>209</v>
      </c>
      <c r="T1298" s="118" t="s">
        <v>3918</v>
      </c>
      <c r="U1298" s="115">
        <v>19420</v>
      </c>
      <c r="V1298" s="115">
        <v>0</v>
      </c>
      <c r="W1298" s="115">
        <v>0</v>
      </c>
      <c r="X1298" s="115">
        <v>0</v>
      </c>
      <c r="Y1298" s="115">
        <v>0</v>
      </c>
      <c r="Z1298" s="115">
        <v>0</v>
      </c>
      <c r="AA1298" s="115">
        <v>0</v>
      </c>
      <c r="AB1298" s="115">
        <v>0</v>
      </c>
      <c r="AC1298" s="114" t="s">
        <v>3928</v>
      </c>
    </row>
    <row r="1299" spans="1:29" x14ac:dyDescent="0.25">
      <c r="A1299" s="242" t="s">
        <v>2497</v>
      </c>
      <c r="B1299" s="242" t="s">
        <v>2496</v>
      </c>
      <c r="C1299" s="242" t="s">
        <v>503</v>
      </c>
      <c r="D1299" s="242" t="s">
        <v>1254</v>
      </c>
      <c r="E1299" s="243">
        <v>42706</v>
      </c>
      <c r="F1299" s="243">
        <v>42732</v>
      </c>
      <c r="G1299" s="242">
        <v>2016</v>
      </c>
      <c r="H1299" s="116">
        <v>110720</v>
      </c>
      <c r="I1299" s="117" t="s">
        <v>207</v>
      </c>
      <c r="J1299" s="244">
        <v>42815</v>
      </c>
      <c r="K1299" s="245" t="s">
        <v>221</v>
      </c>
      <c r="L1299" s="246" t="s">
        <v>207</v>
      </c>
      <c r="M1299" s="244">
        <v>42732</v>
      </c>
      <c r="N1299" s="242" t="s">
        <v>2495</v>
      </c>
      <c r="O1299" s="242" t="s">
        <v>635</v>
      </c>
      <c r="P1299" s="242" t="s">
        <v>267</v>
      </c>
      <c r="Q1299" s="242" t="s">
        <v>516</v>
      </c>
      <c r="R1299" s="242" t="s">
        <v>247</v>
      </c>
      <c r="S1299" s="119" t="s">
        <v>209</v>
      </c>
      <c r="T1299" s="118" t="s">
        <v>2494</v>
      </c>
      <c r="U1299" s="117" t="s">
        <v>207</v>
      </c>
      <c r="V1299" s="115">
        <v>0</v>
      </c>
      <c r="W1299" s="115">
        <v>0</v>
      </c>
      <c r="X1299" s="115">
        <v>0</v>
      </c>
      <c r="Y1299" s="116">
        <v>110720</v>
      </c>
      <c r="Z1299" s="115">
        <v>0</v>
      </c>
      <c r="AA1299" s="115">
        <v>0</v>
      </c>
      <c r="AB1299" s="115">
        <v>0</v>
      </c>
      <c r="AC1299" s="114" t="s">
        <v>207</v>
      </c>
    </row>
    <row r="1300" spans="1:29" x14ac:dyDescent="0.25">
      <c r="A1300" s="242" t="s">
        <v>3315</v>
      </c>
      <c r="B1300" s="242" t="s">
        <v>3307</v>
      </c>
      <c r="C1300" s="242" t="s">
        <v>229</v>
      </c>
      <c r="D1300" s="242" t="s">
        <v>1254</v>
      </c>
      <c r="E1300" s="243">
        <v>41787</v>
      </c>
      <c r="F1300" s="243">
        <v>42247</v>
      </c>
      <c r="G1300" s="242">
        <v>2015</v>
      </c>
      <c r="H1300" s="116">
        <v>575728</v>
      </c>
      <c r="I1300" s="116">
        <v>91195</v>
      </c>
      <c r="J1300" s="244">
        <v>42801</v>
      </c>
      <c r="K1300" s="245" t="s">
        <v>215</v>
      </c>
      <c r="L1300" s="246">
        <v>42955</v>
      </c>
      <c r="M1300" s="244">
        <v>42247</v>
      </c>
      <c r="N1300" s="242" t="s">
        <v>3306</v>
      </c>
      <c r="O1300" s="242" t="s">
        <v>3305</v>
      </c>
      <c r="P1300" s="242" t="s">
        <v>255</v>
      </c>
      <c r="Q1300" s="242" t="s">
        <v>366</v>
      </c>
      <c r="R1300" s="242" t="s">
        <v>247</v>
      </c>
      <c r="S1300" s="119" t="s">
        <v>209</v>
      </c>
      <c r="T1300" s="118" t="s">
        <v>3304</v>
      </c>
      <c r="U1300" s="115">
        <v>91195</v>
      </c>
      <c r="V1300" s="115">
        <v>0</v>
      </c>
      <c r="W1300" s="115">
        <v>0</v>
      </c>
      <c r="X1300" s="115">
        <v>0</v>
      </c>
      <c r="Y1300" s="116">
        <v>345738</v>
      </c>
      <c r="Z1300" s="115">
        <v>120000</v>
      </c>
      <c r="AA1300" s="115">
        <v>0</v>
      </c>
      <c r="AB1300" s="115">
        <v>18795</v>
      </c>
      <c r="AC1300" s="242" t="s">
        <v>3314</v>
      </c>
    </row>
    <row r="1301" spans="1:29" x14ac:dyDescent="0.25">
      <c r="A1301" s="242" t="s">
        <v>3218</v>
      </c>
      <c r="B1301" s="242" t="s">
        <v>3208</v>
      </c>
      <c r="C1301" s="242" t="s">
        <v>229</v>
      </c>
      <c r="D1301" s="242" t="s">
        <v>1254</v>
      </c>
      <c r="E1301" s="243">
        <v>42165</v>
      </c>
      <c r="F1301" s="243">
        <v>42348</v>
      </c>
      <c r="G1301" s="242">
        <v>2015</v>
      </c>
      <c r="H1301" s="116">
        <v>138951</v>
      </c>
      <c r="I1301" s="116">
        <v>14645</v>
      </c>
      <c r="J1301" s="244">
        <v>42801</v>
      </c>
      <c r="K1301" s="245" t="s">
        <v>215</v>
      </c>
      <c r="L1301" s="246">
        <v>43732</v>
      </c>
      <c r="M1301" s="244">
        <v>42348</v>
      </c>
      <c r="N1301" s="242" t="s">
        <v>3207</v>
      </c>
      <c r="O1301" s="242" t="s">
        <v>3206</v>
      </c>
      <c r="P1301" s="242" t="s">
        <v>226</v>
      </c>
      <c r="Q1301" s="242" t="s">
        <v>536</v>
      </c>
      <c r="R1301" s="242" t="s">
        <v>247</v>
      </c>
      <c r="S1301" s="119" t="s">
        <v>209</v>
      </c>
      <c r="T1301" s="118" t="s">
        <v>3205</v>
      </c>
      <c r="U1301" s="115">
        <v>14645</v>
      </c>
      <c r="V1301" s="115">
        <v>0</v>
      </c>
      <c r="W1301" s="115">
        <v>0</v>
      </c>
      <c r="X1301" s="115">
        <v>0</v>
      </c>
      <c r="Y1301" s="116">
        <v>100000</v>
      </c>
      <c r="Z1301" s="115">
        <v>0</v>
      </c>
      <c r="AA1301" s="115">
        <v>0</v>
      </c>
      <c r="AB1301" s="115">
        <v>24306</v>
      </c>
      <c r="AC1301" s="114" t="s">
        <v>3217</v>
      </c>
    </row>
    <row r="1302" spans="1:29" x14ac:dyDescent="0.25">
      <c r="A1302" s="242" t="s">
        <v>2956</v>
      </c>
      <c r="B1302" s="242" t="s">
        <v>2955</v>
      </c>
      <c r="C1302" s="242" t="s">
        <v>258</v>
      </c>
      <c r="D1302" s="242" t="s">
        <v>1254</v>
      </c>
      <c r="E1302" s="243">
        <v>42005</v>
      </c>
      <c r="F1302" s="243">
        <v>42735</v>
      </c>
      <c r="G1302" s="242">
        <v>2016</v>
      </c>
      <c r="H1302" s="116">
        <v>298891</v>
      </c>
      <c r="I1302" s="117" t="s">
        <v>207</v>
      </c>
      <c r="J1302" s="244">
        <v>42801</v>
      </c>
      <c r="K1302" s="245" t="s">
        <v>215</v>
      </c>
      <c r="L1302" s="246">
        <v>43641</v>
      </c>
      <c r="M1302" s="244">
        <v>42735</v>
      </c>
      <c r="N1302" s="242" t="s">
        <v>290</v>
      </c>
      <c r="O1302" s="242" t="s">
        <v>289</v>
      </c>
      <c r="P1302" s="242" t="s">
        <v>267</v>
      </c>
      <c r="Q1302" s="242" t="s">
        <v>288</v>
      </c>
      <c r="R1302" s="242" t="s">
        <v>247</v>
      </c>
      <c r="S1302" s="119" t="s">
        <v>209</v>
      </c>
      <c r="T1302" s="118" t="s">
        <v>2954</v>
      </c>
      <c r="U1302" s="117" t="s">
        <v>207</v>
      </c>
      <c r="V1302" s="115">
        <v>0</v>
      </c>
      <c r="W1302" s="115">
        <v>0</v>
      </c>
      <c r="X1302" s="115">
        <v>0</v>
      </c>
      <c r="Y1302" s="116">
        <v>298891</v>
      </c>
      <c r="Z1302" s="115">
        <v>0</v>
      </c>
      <c r="AA1302" s="115">
        <v>0</v>
      </c>
      <c r="AB1302" s="115">
        <v>0</v>
      </c>
      <c r="AC1302" s="114" t="s">
        <v>207</v>
      </c>
    </row>
    <row r="1303" spans="1:29" x14ac:dyDescent="0.25">
      <c r="A1303" s="242" t="s">
        <v>2809</v>
      </c>
      <c r="B1303" s="242" t="s">
        <v>2808</v>
      </c>
      <c r="C1303" s="242" t="s">
        <v>503</v>
      </c>
      <c r="D1303" s="242" t="s">
        <v>1254</v>
      </c>
      <c r="E1303" s="243">
        <v>42656</v>
      </c>
      <c r="F1303" s="243">
        <v>42660</v>
      </c>
      <c r="G1303" s="242">
        <v>2016</v>
      </c>
      <c r="H1303" s="116">
        <v>42233</v>
      </c>
      <c r="I1303" s="117" t="s">
        <v>207</v>
      </c>
      <c r="J1303" s="244">
        <v>42801</v>
      </c>
      <c r="K1303" s="245" t="s">
        <v>215</v>
      </c>
      <c r="L1303" s="246">
        <v>42941</v>
      </c>
      <c r="M1303" s="244">
        <v>42660</v>
      </c>
      <c r="N1303" s="242" t="s">
        <v>2807</v>
      </c>
      <c r="O1303" s="242" t="s">
        <v>934</v>
      </c>
      <c r="P1303" s="242" t="s">
        <v>267</v>
      </c>
      <c r="Q1303" s="242" t="s">
        <v>500</v>
      </c>
      <c r="R1303" s="242" t="s">
        <v>247</v>
      </c>
      <c r="S1303" s="119" t="s">
        <v>209</v>
      </c>
      <c r="T1303" s="118" t="s">
        <v>2806</v>
      </c>
      <c r="U1303" s="117" t="s">
        <v>207</v>
      </c>
      <c r="V1303" s="115">
        <v>0</v>
      </c>
      <c r="W1303" s="115">
        <v>0</v>
      </c>
      <c r="X1303" s="115">
        <v>0</v>
      </c>
      <c r="Y1303" s="116">
        <v>40000</v>
      </c>
      <c r="Z1303" s="115">
        <v>2233</v>
      </c>
      <c r="AA1303" s="115">
        <v>0</v>
      </c>
      <c r="AB1303" s="115">
        <v>0</v>
      </c>
      <c r="AC1303" s="114" t="s">
        <v>207</v>
      </c>
    </row>
    <row r="1304" spans="1:29" x14ac:dyDescent="0.25">
      <c r="A1304" s="242" t="s">
        <v>4354</v>
      </c>
      <c r="B1304" s="242" t="s">
        <v>4350</v>
      </c>
      <c r="C1304" s="242" t="s">
        <v>217</v>
      </c>
      <c r="D1304" s="242" t="s">
        <v>1254</v>
      </c>
      <c r="E1304" s="243">
        <v>42278</v>
      </c>
      <c r="F1304" s="243">
        <v>42643</v>
      </c>
      <c r="G1304" s="242">
        <v>2016</v>
      </c>
      <c r="H1304" s="116">
        <v>37836</v>
      </c>
      <c r="I1304" s="117" t="s">
        <v>207</v>
      </c>
      <c r="J1304" s="244">
        <v>42787</v>
      </c>
      <c r="K1304" s="245" t="s">
        <v>215</v>
      </c>
      <c r="L1304" s="246">
        <v>43263</v>
      </c>
      <c r="M1304" s="244">
        <v>42643</v>
      </c>
      <c r="N1304" s="242" t="s">
        <v>4349</v>
      </c>
      <c r="O1304" s="242" t="s">
        <v>4352</v>
      </c>
      <c r="P1304" s="242" t="s">
        <v>220</v>
      </c>
      <c r="Q1304" s="242" t="s">
        <v>452</v>
      </c>
      <c r="R1304" s="242" t="s">
        <v>247</v>
      </c>
      <c r="S1304" s="119" t="s">
        <v>209</v>
      </c>
      <c r="T1304" s="118" t="s">
        <v>4348</v>
      </c>
      <c r="U1304" s="117" t="s">
        <v>207</v>
      </c>
      <c r="V1304" s="115">
        <v>0</v>
      </c>
      <c r="W1304" s="115">
        <v>0</v>
      </c>
      <c r="X1304" s="115">
        <v>0</v>
      </c>
      <c r="Y1304" s="116">
        <v>37836</v>
      </c>
      <c r="Z1304" s="115">
        <v>0</v>
      </c>
      <c r="AA1304" s="115">
        <v>0</v>
      </c>
      <c r="AB1304" s="115">
        <v>0</v>
      </c>
      <c r="AC1304" s="114" t="s">
        <v>207</v>
      </c>
    </row>
    <row r="1305" spans="1:29" x14ac:dyDescent="0.25">
      <c r="A1305" s="242" t="s">
        <v>3717</v>
      </c>
      <c r="B1305" s="242" t="s">
        <v>3710</v>
      </c>
      <c r="C1305" s="242" t="s">
        <v>217</v>
      </c>
      <c r="D1305" s="242" t="s">
        <v>1254</v>
      </c>
      <c r="E1305" s="243">
        <v>41974</v>
      </c>
      <c r="F1305" s="243">
        <v>42338</v>
      </c>
      <c r="G1305" s="242">
        <v>2015</v>
      </c>
      <c r="H1305" s="116">
        <v>6904</v>
      </c>
      <c r="I1305" s="117" t="s">
        <v>207</v>
      </c>
      <c r="J1305" s="244">
        <v>42787</v>
      </c>
      <c r="K1305" s="245" t="s">
        <v>215</v>
      </c>
      <c r="L1305" s="246">
        <v>42864</v>
      </c>
      <c r="M1305" s="244">
        <v>42338</v>
      </c>
      <c r="N1305" s="242" t="s">
        <v>473</v>
      </c>
      <c r="O1305" s="242" t="s">
        <v>473</v>
      </c>
      <c r="P1305" s="242" t="s">
        <v>939</v>
      </c>
      <c r="Q1305" s="242" t="s">
        <v>279</v>
      </c>
      <c r="R1305" s="242" t="s">
        <v>247</v>
      </c>
      <c r="S1305" s="119" t="s">
        <v>209</v>
      </c>
      <c r="T1305" s="118" t="s">
        <v>3709</v>
      </c>
      <c r="U1305" s="117" t="s">
        <v>207</v>
      </c>
      <c r="V1305" s="115">
        <v>0</v>
      </c>
      <c r="W1305" s="115">
        <v>0</v>
      </c>
      <c r="X1305" s="115">
        <v>0</v>
      </c>
      <c r="Y1305" s="116">
        <v>6904</v>
      </c>
      <c r="Z1305" s="115">
        <v>0</v>
      </c>
      <c r="AA1305" s="115">
        <v>0</v>
      </c>
      <c r="AB1305" s="115">
        <v>0</v>
      </c>
      <c r="AC1305" s="114" t="s">
        <v>207</v>
      </c>
    </row>
    <row r="1306" spans="1:29" x14ac:dyDescent="0.25">
      <c r="A1306" s="242" t="s">
        <v>3689</v>
      </c>
      <c r="B1306" s="242" t="s">
        <v>3682</v>
      </c>
      <c r="C1306" s="242" t="s">
        <v>217</v>
      </c>
      <c r="D1306" s="242" t="s">
        <v>1254</v>
      </c>
      <c r="E1306" s="243">
        <v>41973</v>
      </c>
      <c r="F1306" s="243">
        <v>42337</v>
      </c>
      <c r="G1306" s="242">
        <v>2015</v>
      </c>
      <c r="H1306" s="116">
        <v>17350</v>
      </c>
      <c r="I1306" s="117" t="s">
        <v>207</v>
      </c>
      <c r="J1306" s="244">
        <v>42787</v>
      </c>
      <c r="K1306" s="245" t="s">
        <v>215</v>
      </c>
      <c r="L1306" s="246">
        <v>42941</v>
      </c>
      <c r="M1306" s="244">
        <v>42337</v>
      </c>
      <c r="N1306" s="242" t="s">
        <v>487</v>
      </c>
      <c r="O1306" s="242" t="s">
        <v>3681</v>
      </c>
      <c r="P1306" s="242" t="s">
        <v>939</v>
      </c>
      <c r="Q1306" s="242" t="s">
        <v>279</v>
      </c>
      <c r="R1306" s="242" t="s">
        <v>247</v>
      </c>
      <c r="S1306" s="119" t="s">
        <v>209</v>
      </c>
      <c r="T1306" s="118" t="s">
        <v>3680</v>
      </c>
      <c r="U1306" s="117" t="s">
        <v>207</v>
      </c>
      <c r="V1306" s="115">
        <v>0</v>
      </c>
      <c r="W1306" s="115">
        <v>0</v>
      </c>
      <c r="X1306" s="115">
        <v>0</v>
      </c>
      <c r="Y1306" s="116">
        <v>17350</v>
      </c>
      <c r="Z1306" s="115">
        <v>0</v>
      </c>
      <c r="AA1306" s="115">
        <v>0</v>
      </c>
      <c r="AB1306" s="115">
        <v>0</v>
      </c>
      <c r="AC1306" s="114" t="s">
        <v>207</v>
      </c>
    </row>
    <row r="1307" spans="1:29" x14ac:dyDescent="0.25">
      <c r="A1307" s="242" t="s">
        <v>3574</v>
      </c>
      <c r="B1307" s="242" t="s">
        <v>3569</v>
      </c>
      <c r="C1307" s="242" t="s">
        <v>217</v>
      </c>
      <c r="D1307" s="242" t="s">
        <v>1254</v>
      </c>
      <c r="E1307" s="243">
        <v>41640</v>
      </c>
      <c r="F1307" s="243">
        <v>42369</v>
      </c>
      <c r="G1307" s="242">
        <v>2015</v>
      </c>
      <c r="H1307" s="116">
        <v>40236</v>
      </c>
      <c r="I1307" s="117" t="s">
        <v>207</v>
      </c>
      <c r="J1307" s="244">
        <v>42787</v>
      </c>
      <c r="K1307" s="245" t="s">
        <v>215</v>
      </c>
      <c r="L1307" s="246">
        <v>43382</v>
      </c>
      <c r="M1307" s="244">
        <v>42369</v>
      </c>
      <c r="N1307" s="242" t="s">
        <v>214</v>
      </c>
      <c r="O1307" s="242" t="s">
        <v>3568</v>
      </c>
      <c r="P1307" s="242" t="s">
        <v>325</v>
      </c>
      <c r="Q1307" s="242" t="s">
        <v>211</v>
      </c>
      <c r="R1307" s="242" t="s">
        <v>210</v>
      </c>
      <c r="S1307" s="119" t="s">
        <v>209</v>
      </c>
      <c r="T1307" s="118" t="s">
        <v>3567</v>
      </c>
      <c r="U1307" s="117" t="s">
        <v>207</v>
      </c>
      <c r="V1307" s="115">
        <v>0</v>
      </c>
      <c r="W1307" s="115">
        <v>0</v>
      </c>
      <c r="X1307" s="115">
        <v>0</v>
      </c>
      <c r="Y1307" s="116">
        <v>40236</v>
      </c>
      <c r="Z1307" s="115">
        <v>0</v>
      </c>
      <c r="AA1307" s="115">
        <v>0</v>
      </c>
      <c r="AB1307" s="115">
        <v>0</v>
      </c>
      <c r="AC1307" s="114" t="s">
        <v>207</v>
      </c>
    </row>
    <row r="1308" spans="1:29" x14ac:dyDescent="0.25">
      <c r="A1308" s="242" t="s">
        <v>3566</v>
      </c>
      <c r="B1308" s="242" t="s">
        <v>3557</v>
      </c>
      <c r="C1308" s="242" t="s">
        <v>217</v>
      </c>
      <c r="D1308" s="242" t="s">
        <v>1254</v>
      </c>
      <c r="E1308" s="243">
        <v>41640</v>
      </c>
      <c r="F1308" s="243">
        <v>42004</v>
      </c>
      <c r="G1308" s="242">
        <v>2014</v>
      </c>
      <c r="H1308" s="116">
        <v>11065</v>
      </c>
      <c r="I1308" s="117" t="s">
        <v>207</v>
      </c>
      <c r="J1308" s="244">
        <v>42787</v>
      </c>
      <c r="K1308" s="245" t="s">
        <v>215</v>
      </c>
      <c r="L1308" s="246">
        <v>43144</v>
      </c>
      <c r="M1308" s="244">
        <v>42004</v>
      </c>
      <c r="N1308" s="242" t="s">
        <v>3556</v>
      </c>
      <c r="O1308" s="242" t="s">
        <v>297</v>
      </c>
      <c r="P1308" s="242" t="s">
        <v>267</v>
      </c>
      <c r="Q1308" s="242" t="s">
        <v>279</v>
      </c>
      <c r="R1308" s="242" t="s">
        <v>247</v>
      </c>
      <c r="S1308" s="119" t="s">
        <v>209</v>
      </c>
      <c r="T1308" s="118" t="s">
        <v>3554</v>
      </c>
      <c r="U1308" s="117" t="s">
        <v>207</v>
      </c>
      <c r="V1308" s="115">
        <v>0</v>
      </c>
      <c r="W1308" s="115">
        <v>0</v>
      </c>
      <c r="X1308" s="115">
        <v>0</v>
      </c>
      <c r="Y1308" s="116">
        <v>11065</v>
      </c>
      <c r="Z1308" s="115">
        <v>0</v>
      </c>
      <c r="AA1308" s="115">
        <v>0</v>
      </c>
      <c r="AB1308" s="115">
        <v>0</v>
      </c>
      <c r="AC1308" s="114" t="s">
        <v>207</v>
      </c>
    </row>
    <row r="1309" spans="1:29" x14ac:dyDescent="0.25">
      <c r="A1309" s="242" t="s">
        <v>3565</v>
      </c>
      <c r="B1309" s="242" t="s">
        <v>3557</v>
      </c>
      <c r="C1309" s="242" t="s">
        <v>217</v>
      </c>
      <c r="D1309" s="242" t="s">
        <v>1254</v>
      </c>
      <c r="E1309" s="243">
        <v>42005</v>
      </c>
      <c r="F1309" s="243">
        <v>42369</v>
      </c>
      <c r="G1309" s="242">
        <v>2015</v>
      </c>
      <c r="H1309" s="116">
        <v>13152</v>
      </c>
      <c r="I1309" s="117" t="s">
        <v>207</v>
      </c>
      <c r="J1309" s="244">
        <v>42787</v>
      </c>
      <c r="K1309" s="245" t="s">
        <v>215</v>
      </c>
      <c r="L1309" s="246">
        <v>43144</v>
      </c>
      <c r="M1309" s="244">
        <v>42369</v>
      </c>
      <c r="N1309" s="242" t="s">
        <v>3556</v>
      </c>
      <c r="O1309" s="242" t="s">
        <v>297</v>
      </c>
      <c r="P1309" s="242" t="s">
        <v>267</v>
      </c>
      <c r="Q1309" s="242" t="s">
        <v>279</v>
      </c>
      <c r="R1309" s="242" t="s">
        <v>247</v>
      </c>
      <c r="S1309" s="119" t="s">
        <v>209</v>
      </c>
      <c r="T1309" s="118" t="s">
        <v>3554</v>
      </c>
      <c r="U1309" s="117" t="s">
        <v>207</v>
      </c>
      <c r="V1309" s="115">
        <v>0</v>
      </c>
      <c r="W1309" s="115">
        <v>0</v>
      </c>
      <c r="X1309" s="115">
        <v>0</v>
      </c>
      <c r="Y1309" s="116">
        <v>13152</v>
      </c>
      <c r="Z1309" s="115">
        <v>0</v>
      </c>
      <c r="AA1309" s="115">
        <v>0</v>
      </c>
      <c r="AB1309" s="115">
        <v>0</v>
      </c>
      <c r="AC1309" s="114" t="s">
        <v>207</v>
      </c>
    </row>
    <row r="1310" spans="1:29" x14ac:dyDescent="0.25">
      <c r="A1310" s="242" t="s">
        <v>3537</v>
      </c>
      <c r="B1310" s="242" t="s">
        <v>3532</v>
      </c>
      <c r="C1310" s="242" t="s">
        <v>217</v>
      </c>
      <c r="D1310" s="242" t="s">
        <v>1254</v>
      </c>
      <c r="E1310" s="243">
        <v>41852</v>
      </c>
      <c r="F1310" s="243">
        <v>42216</v>
      </c>
      <c r="G1310" s="242">
        <v>2015</v>
      </c>
      <c r="H1310" s="116">
        <v>14935</v>
      </c>
      <c r="I1310" s="117" t="s">
        <v>207</v>
      </c>
      <c r="J1310" s="244">
        <v>42787</v>
      </c>
      <c r="K1310" s="245" t="s">
        <v>215</v>
      </c>
      <c r="L1310" s="246">
        <v>43158</v>
      </c>
      <c r="M1310" s="244">
        <v>42216</v>
      </c>
      <c r="N1310" s="242" t="s">
        <v>338</v>
      </c>
      <c r="O1310" s="242" t="s">
        <v>337</v>
      </c>
      <c r="P1310" s="242" t="s">
        <v>325</v>
      </c>
      <c r="Q1310" s="242" t="s">
        <v>332</v>
      </c>
      <c r="R1310" s="242" t="s">
        <v>247</v>
      </c>
      <c r="S1310" s="119" t="s">
        <v>209</v>
      </c>
      <c r="T1310" s="118" t="s">
        <v>3531</v>
      </c>
      <c r="U1310" s="117" t="s">
        <v>207</v>
      </c>
      <c r="V1310" s="115">
        <v>0</v>
      </c>
      <c r="W1310" s="115">
        <v>0</v>
      </c>
      <c r="X1310" s="115">
        <v>0</v>
      </c>
      <c r="Y1310" s="116">
        <v>14935</v>
      </c>
      <c r="Z1310" s="115">
        <v>0</v>
      </c>
      <c r="AA1310" s="115">
        <v>0</v>
      </c>
      <c r="AB1310" s="115">
        <v>0</v>
      </c>
      <c r="AC1310" s="114" t="s">
        <v>207</v>
      </c>
    </row>
    <row r="1311" spans="1:29" x14ac:dyDescent="0.25">
      <c r="A1311" s="242" t="s">
        <v>3530</v>
      </c>
      <c r="B1311" s="242" t="s">
        <v>3524</v>
      </c>
      <c r="C1311" s="242" t="s">
        <v>217</v>
      </c>
      <c r="D1311" s="242" t="s">
        <v>1254</v>
      </c>
      <c r="E1311" s="243">
        <v>41852</v>
      </c>
      <c r="F1311" s="243">
        <v>42216</v>
      </c>
      <c r="G1311" s="242">
        <v>2015</v>
      </c>
      <c r="H1311" s="116">
        <v>7720</v>
      </c>
      <c r="I1311" s="117" t="s">
        <v>207</v>
      </c>
      <c r="J1311" s="244">
        <v>42787</v>
      </c>
      <c r="K1311" s="245" t="s">
        <v>215</v>
      </c>
      <c r="L1311" s="246">
        <v>43018</v>
      </c>
      <c r="M1311" s="244">
        <v>42216</v>
      </c>
      <c r="N1311" s="242" t="s">
        <v>342</v>
      </c>
      <c r="O1311" s="242" t="s">
        <v>337</v>
      </c>
      <c r="P1311" s="242" t="s">
        <v>325</v>
      </c>
      <c r="Q1311" s="242" t="s">
        <v>332</v>
      </c>
      <c r="R1311" s="242" t="s">
        <v>247</v>
      </c>
      <c r="S1311" s="119" t="s">
        <v>209</v>
      </c>
      <c r="T1311" s="118" t="s">
        <v>3523</v>
      </c>
      <c r="U1311" s="117" t="s">
        <v>207</v>
      </c>
      <c r="V1311" s="115">
        <v>0</v>
      </c>
      <c r="W1311" s="115">
        <v>0</v>
      </c>
      <c r="X1311" s="115">
        <v>0</v>
      </c>
      <c r="Y1311" s="116">
        <v>7720</v>
      </c>
      <c r="Z1311" s="115">
        <v>0</v>
      </c>
      <c r="AA1311" s="115">
        <v>0</v>
      </c>
      <c r="AB1311" s="115">
        <v>0</v>
      </c>
      <c r="AC1311" s="114" t="s">
        <v>207</v>
      </c>
    </row>
    <row r="1312" spans="1:29" x14ac:dyDescent="0.25">
      <c r="A1312" s="242" t="s">
        <v>3232</v>
      </c>
      <c r="B1312" s="242" t="s">
        <v>3222</v>
      </c>
      <c r="C1312" s="242" t="s">
        <v>229</v>
      </c>
      <c r="D1312" s="242" t="s">
        <v>1254</v>
      </c>
      <c r="E1312" s="243">
        <v>42123</v>
      </c>
      <c r="F1312" s="243">
        <v>42306</v>
      </c>
      <c r="G1312" s="242">
        <v>2015</v>
      </c>
      <c r="H1312" s="116">
        <v>59877</v>
      </c>
      <c r="I1312" s="116">
        <v>7731</v>
      </c>
      <c r="J1312" s="244">
        <v>42773</v>
      </c>
      <c r="K1312" s="245" t="s">
        <v>215</v>
      </c>
      <c r="L1312" s="246">
        <v>43690</v>
      </c>
      <c r="M1312" s="244">
        <v>42306</v>
      </c>
      <c r="N1312" s="242" t="s">
        <v>3221</v>
      </c>
      <c r="O1312" s="242" t="s">
        <v>3220</v>
      </c>
      <c r="P1312" s="242" t="s">
        <v>226</v>
      </c>
      <c r="Q1312" s="242" t="s">
        <v>391</v>
      </c>
      <c r="R1312" s="242" t="s">
        <v>247</v>
      </c>
      <c r="S1312" s="119" t="s">
        <v>209</v>
      </c>
      <c r="T1312" s="118" t="s">
        <v>3219</v>
      </c>
      <c r="U1312" s="115">
        <v>7731</v>
      </c>
      <c r="V1312" s="115">
        <v>0</v>
      </c>
      <c r="W1312" s="115">
        <v>0</v>
      </c>
      <c r="X1312" s="115">
        <v>0</v>
      </c>
      <c r="Y1312" s="115">
        <v>0</v>
      </c>
      <c r="Z1312" s="115">
        <v>0</v>
      </c>
      <c r="AA1312" s="115">
        <v>0</v>
      </c>
      <c r="AB1312" s="115">
        <v>52146</v>
      </c>
      <c r="AC1312" s="114" t="s">
        <v>3231</v>
      </c>
    </row>
    <row r="1313" spans="1:29" x14ac:dyDescent="0.25">
      <c r="A1313" s="242" t="s">
        <v>2485</v>
      </c>
      <c r="B1313" s="242" t="s">
        <v>2484</v>
      </c>
      <c r="C1313" s="242" t="s">
        <v>503</v>
      </c>
      <c r="D1313" s="242" t="s">
        <v>1254</v>
      </c>
      <c r="E1313" s="243">
        <v>42689</v>
      </c>
      <c r="F1313" s="243">
        <v>42698</v>
      </c>
      <c r="G1313" s="242">
        <v>2016</v>
      </c>
      <c r="H1313" s="116">
        <v>97813</v>
      </c>
      <c r="I1313" s="117" t="s">
        <v>207</v>
      </c>
      <c r="J1313" s="244">
        <v>42773</v>
      </c>
      <c r="K1313" s="245" t="s">
        <v>215</v>
      </c>
      <c r="L1313" s="246">
        <v>42913</v>
      </c>
      <c r="M1313" s="244">
        <v>42698</v>
      </c>
      <c r="N1313" s="242" t="s">
        <v>2483</v>
      </c>
      <c r="O1313" s="242" t="s">
        <v>1578</v>
      </c>
      <c r="P1313" s="242" t="s">
        <v>212</v>
      </c>
      <c r="Q1313" s="242" t="s">
        <v>516</v>
      </c>
      <c r="R1313" s="242" t="s">
        <v>210</v>
      </c>
      <c r="S1313" s="119" t="s">
        <v>209</v>
      </c>
      <c r="T1313" s="118" t="s">
        <v>2482</v>
      </c>
      <c r="U1313" s="117" t="s">
        <v>207</v>
      </c>
      <c r="V1313" s="115">
        <v>0</v>
      </c>
      <c r="W1313" s="115">
        <v>0</v>
      </c>
      <c r="X1313" s="115">
        <v>0</v>
      </c>
      <c r="Y1313" s="115">
        <v>0</v>
      </c>
      <c r="Z1313" s="115">
        <v>0</v>
      </c>
      <c r="AA1313" s="115">
        <v>0</v>
      </c>
      <c r="AB1313" s="115">
        <v>97813</v>
      </c>
      <c r="AC1313" s="114" t="s">
        <v>207</v>
      </c>
    </row>
    <row r="1314" spans="1:29" x14ac:dyDescent="0.25">
      <c r="A1314" s="242" t="s">
        <v>4205</v>
      </c>
      <c r="B1314" s="242" t="s">
        <v>4201</v>
      </c>
      <c r="C1314" s="242" t="s">
        <v>217</v>
      </c>
      <c r="D1314" s="242" t="s">
        <v>1254</v>
      </c>
      <c r="E1314" s="243">
        <v>42005</v>
      </c>
      <c r="F1314" s="243">
        <v>42369</v>
      </c>
      <c r="G1314" s="242">
        <v>2015</v>
      </c>
      <c r="H1314" s="116">
        <v>24418</v>
      </c>
      <c r="I1314" s="117" t="s">
        <v>207</v>
      </c>
      <c r="J1314" s="244">
        <v>42759</v>
      </c>
      <c r="K1314" s="245" t="s">
        <v>215</v>
      </c>
      <c r="L1314" s="246">
        <v>43399</v>
      </c>
      <c r="M1314" s="244">
        <v>42369</v>
      </c>
      <c r="N1314" s="242" t="s">
        <v>4200</v>
      </c>
      <c r="O1314" s="242" t="s">
        <v>281</v>
      </c>
      <c r="P1314" s="242" t="s">
        <v>220</v>
      </c>
      <c r="Q1314" s="242" t="s">
        <v>717</v>
      </c>
      <c r="R1314" s="242" t="s">
        <v>247</v>
      </c>
      <c r="S1314" s="119" t="s">
        <v>209</v>
      </c>
      <c r="T1314" s="118" t="s">
        <v>4199</v>
      </c>
      <c r="U1314" s="117" t="s">
        <v>207</v>
      </c>
      <c r="V1314" s="115">
        <v>0</v>
      </c>
      <c r="W1314" s="115">
        <v>0</v>
      </c>
      <c r="X1314" s="115">
        <v>0</v>
      </c>
      <c r="Y1314" s="116">
        <v>24418</v>
      </c>
      <c r="Z1314" s="115">
        <v>0</v>
      </c>
      <c r="AA1314" s="115">
        <v>0</v>
      </c>
      <c r="AB1314" s="115">
        <v>0</v>
      </c>
      <c r="AC1314" s="114" t="s">
        <v>207</v>
      </c>
    </row>
    <row r="1315" spans="1:29" x14ac:dyDescent="0.25">
      <c r="A1315" s="242" t="s">
        <v>4090</v>
      </c>
      <c r="B1315" s="242" t="s">
        <v>4089</v>
      </c>
      <c r="C1315" s="242" t="s">
        <v>217</v>
      </c>
      <c r="D1315" s="242" t="s">
        <v>1254</v>
      </c>
      <c r="E1315" s="243">
        <v>41640</v>
      </c>
      <c r="F1315" s="243">
        <v>42369</v>
      </c>
      <c r="G1315" s="242">
        <v>2015</v>
      </c>
      <c r="H1315" s="116">
        <v>4978</v>
      </c>
      <c r="I1315" s="117" t="s">
        <v>207</v>
      </c>
      <c r="J1315" s="244">
        <v>42759</v>
      </c>
      <c r="K1315" s="245" t="s">
        <v>221</v>
      </c>
      <c r="L1315" s="246" t="s">
        <v>207</v>
      </c>
      <c r="M1315" s="244">
        <v>42369</v>
      </c>
      <c r="N1315" s="242" t="s">
        <v>4088</v>
      </c>
      <c r="O1315" s="242" t="s">
        <v>4087</v>
      </c>
      <c r="P1315" s="242" t="s">
        <v>212</v>
      </c>
      <c r="Q1315" s="242" t="s">
        <v>211</v>
      </c>
      <c r="R1315" s="242" t="s">
        <v>210</v>
      </c>
      <c r="S1315" s="119" t="s">
        <v>209</v>
      </c>
      <c r="T1315" s="118" t="s">
        <v>4086</v>
      </c>
      <c r="U1315" s="117" t="s">
        <v>207</v>
      </c>
      <c r="V1315" s="115">
        <v>0</v>
      </c>
      <c r="W1315" s="115">
        <v>0</v>
      </c>
      <c r="X1315" s="115">
        <v>0</v>
      </c>
      <c r="Y1315" s="116">
        <v>4082</v>
      </c>
      <c r="Z1315" s="115">
        <v>0</v>
      </c>
      <c r="AA1315" s="115">
        <v>0</v>
      </c>
      <c r="AB1315" s="115">
        <v>0</v>
      </c>
      <c r="AC1315" s="114" t="s">
        <v>207</v>
      </c>
    </row>
    <row r="1316" spans="1:29" x14ac:dyDescent="0.25">
      <c r="A1316" s="242" t="s">
        <v>3884</v>
      </c>
      <c r="B1316" s="242" t="s">
        <v>3878</v>
      </c>
      <c r="C1316" s="242" t="s">
        <v>229</v>
      </c>
      <c r="D1316" s="242" t="s">
        <v>1254</v>
      </c>
      <c r="E1316" s="243">
        <v>42231</v>
      </c>
      <c r="F1316" s="243">
        <v>42596</v>
      </c>
      <c r="G1316" s="242">
        <v>2016</v>
      </c>
      <c r="H1316" s="116">
        <v>48117</v>
      </c>
      <c r="I1316" s="116">
        <v>5072</v>
      </c>
      <c r="J1316" s="244">
        <v>42759</v>
      </c>
      <c r="K1316" s="245" t="s">
        <v>215</v>
      </c>
      <c r="L1316" s="246">
        <v>43641</v>
      </c>
      <c r="M1316" s="244">
        <v>42596</v>
      </c>
      <c r="N1316" s="242" t="s">
        <v>3877</v>
      </c>
      <c r="O1316" s="242" t="s">
        <v>689</v>
      </c>
      <c r="P1316" s="242" t="s">
        <v>1272</v>
      </c>
      <c r="Q1316" s="242" t="s">
        <v>536</v>
      </c>
      <c r="R1316" s="242" t="s">
        <v>247</v>
      </c>
      <c r="S1316" s="119" t="s">
        <v>209</v>
      </c>
      <c r="T1316" s="118" t="s">
        <v>3876</v>
      </c>
      <c r="U1316" s="115">
        <v>5072</v>
      </c>
      <c r="V1316" s="115">
        <v>0</v>
      </c>
      <c r="W1316" s="115">
        <v>0</v>
      </c>
      <c r="X1316" s="115">
        <v>0</v>
      </c>
      <c r="Y1316" s="116">
        <v>40000</v>
      </c>
      <c r="Z1316" s="115">
        <v>0</v>
      </c>
      <c r="AA1316" s="115">
        <v>0</v>
      </c>
      <c r="AB1316" s="115">
        <v>3045</v>
      </c>
      <c r="AC1316" s="114" t="s">
        <v>3883</v>
      </c>
    </row>
    <row r="1317" spans="1:29" x14ac:dyDescent="0.25">
      <c r="A1317" s="242" t="s">
        <v>4216</v>
      </c>
      <c r="B1317" s="242" t="s">
        <v>4210</v>
      </c>
      <c r="C1317" s="242" t="s">
        <v>217</v>
      </c>
      <c r="D1317" s="242" t="s">
        <v>1254</v>
      </c>
      <c r="E1317" s="243">
        <v>42005</v>
      </c>
      <c r="F1317" s="243">
        <v>42369</v>
      </c>
      <c r="G1317" s="242">
        <v>2015</v>
      </c>
      <c r="H1317" s="116">
        <v>13032</v>
      </c>
      <c r="I1317" s="117" t="s">
        <v>207</v>
      </c>
      <c r="J1317" s="244">
        <v>42745</v>
      </c>
      <c r="K1317" s="245" t="s">
        <v>215</v>
      </c>
      <c r="L1317" s="246">
        <v>43399</v>
      </c>
      <c r="M1317" s="244">
        <v>42369</v>
      </c>
      <c r="N1317" s="242" t="s">
        <v>4209</v>
      </c>
      <c r="O1317" s="242" t="s">
        <v>281</v>
      </c>
      <c r="P1317" s="242" t="s">
        <v>220</v>
      </c>
      <c r="Q1317" s="242" t="s">
        <v>717</v>
      </c>
      <c r="R1317" s="242" t="s">
        <v>247</v>
      </c>
      <c r="S1317" s="119" t="s">
        <v>209</v>
      </c>
      <c r="T1317" s="118" t="s">
        <v>4208</v>
      </c>
      <c r="U1317" s="117" t="s">
        <v>207</v>
      </c>
      <c r="V1317" s="115">
        <v>0</v>
      </c>
      <c r="W1317" s="115">
        <v>0</v>
      </c>
      <c r="X1317" s="115">
        <v>0</v>
      </c>
      <c r="Y1317" s="116">
        <v>13032</v>
      </c>
      <c r="Z1317" s="115">
        <v>0</v>
      </c>
      <c r="AA1317" s="115">
        <v>0</v>
      </c>
      <c r="AB1317" s="115">
        <v>0</v>
      </c>
      <c r="AC1317" s="114" t="s">
        <v>207</v>
      </c>
    </row>
    <row r="1318" spans="1:29" x14ac:dyDescent="0.25">
      <c r="A1318" s="242" t="s">
        <v>4064</v>
      </c>
      <c r="B1318" s="242" t="s">
        <v>4058</v>
      </c>
      <c r="C1318" s="242" t="s">
        <v>217</v>
      </c>
      <c r="D1318" s="242" t="s">
        <v>1254</v>
      </c>
      <c r="E1318" s="243">
        <v>42095</v>
      </c>
      <c r="F1318" s="243">
        <v>42460</v>
      </c>
      <c r="G1318" s="242">
        <v>2016</v>
      </c>
      <c r="H1318" s="116">
        <v>13960</v>
      </c>
      <c r="I1318" s="117" t="s">
        <v>207</v>
      </c>
      <c r="J1318" s="244">
        <v>42731</v>
      </c>
      <c r="K1318" s="245" t="s">
        <v>215</v>
      </c>
      <c r="L1318" s="246">
        <v>43417</v>
      </c>
      <c r="M1318" s="244">
        <v>42460</v>
      </c>
      <c r="N1318" s="242" t="s">
        <v>4057</v>
      </c>
      <c r="O1318" s="242" t="s">
        <v>543</v>
      </c>
      <c r="P1318" s="242" t="s">
        <v>220</v>
      </c>
      <c r="Q1318" s="242" t="s">
        <v>492</v>
      </c>
      <c r="R1318" s="242" t="s">
        <v>247</v>
      </c>
      <c r="S1318" s="119" t="s">
        <v>209</v>
      </c>
      <c r="T1318" s="118" t="s">
        <v>4056</v>
      </c>
      <c r="U1318" s="117" t="s">
        <v>207</v>
      </c>
      <c r="V1318" s="115">
        <v>0</v>
      </c>
      <c r="W1318" s="115">
        <v>0</v>
      </c>
      <c r="X1318" s="115">
        <v>0</v>
      </c>
      <c r="Y1318" s="116">
        <v>13960</v>
      </c>
      <c r="Z1318" s="115">
        <v>0</v>
      </c>
      <c r="AA1318" s="115">
        <v>0</v>
      </c>
      <c r="AB1318" s="115">
        <v>0</v>
      </c>
      <c r="AC1318" s="114" t="s">
        <v>207</v>
      </c>
    </row>
    <row r="1319" spans="1:29" x14ac:dyDescent="0.25">
      <c r="A1319" s="242" t="s">
        <v>3892</v>
      </c>
      <c r="B1319" s="242" t="s">
        <v>3889</v>
      </c>
      <c r="C1319" s="242" t="s">
        <v>217</v>
      </c>
      <c r="D1319" s="242" t="s">
        <v>1254</v>
      </c>
      <c r="E1319" s="243">
        <v>41617</v>
      </c>
      <c r="F1319" s="243">
        <v>42308</v>
      </c>
      <c r="G1319" s="242">
        <v>2015</v>
      </c>
      <c r="H1319" s="116">
        <v>5146</v>
      </c>
      <c r="I1319" s="117" t="s">
        <v>207</v>
      </c>
      <c r="J1319" s="244">
        <v>42731</v>
      </c>
      <c r="K1319" s="245" t="s">
        <v>215</v>
      </c>
      <c r="L1319" s="246">
        <v>43445</v>
      </c>
      <c r="M1319" s="244">
        <v>42308</v>
      </c>
      <c r="N1319" s="242" t="s">
        <v>3888</v>
      </c>
      <c r="O1319" s="242" t="s">
        <v>281</v>
      </c>
      <c r="P1319" s="242" t="s">
        <v>220</v>
      </c>
      <c r="Q1319" s="242" t="s">
        <v>248</v>
      </c>
      <c r="R1319" s="242" t="s">
        <v>247</v>
      </c>
      <c r="S1319" s="119" t="s">
        <v>209</v>
      </c>
      <c r="T1319" s="118" t="s">
        <v>3887</v>
      </c>
      <c r="U1319" s="117" t="s">
        <v>207</v>
      </c>
      <c r="V1319" s="115">
        <v>0</v>
      </c>
      <c r="W1319" s="115">
        <v>0</v>
      </c>
      <c r="X1319" s="115">
        <v>0</v>
      </c>
      <c r="Y1319" s="116">
        <v>5146</v>
      </c>
      <c r="Z1319" s="115">
        <v>0</v>
      </c>
      <c r="AA1319" s="115">
        <v>0</v>
      </c>
      <c r="AB1319" s="115">
        <v>0</v>
      </c>
      <c r="AC1319" s="114" t="s">
        <v>207</v>
      </c>
    </row>
    <row r="1320" spans="1:29" x14ac:dyDescent="0.25">
      <c r="A1320" s="242" t="s">
        <v>3829</v>
      </c>
      <c r="B1320" s="242" t="s">
        <v>3823</v>
      </c>
      <c r="C1320" s="242" t="s">
        <v>217</v>
      </c>
      <c r="D1320" s="242" t="s">
        <v>1254</v>
      </c>
      <c r="E1320" s="243">
        <v>42095</v>
      </c>
      <c r="F1320" s="243">
        <v>42460</v>
      </c>
      <c r="G1320" s="242">
        <v>2016</v>
      </c>
      <c r="H1320" s="116">
        <v>12129</v>
      </c>
      <c r="I1320" s="117" t="s">
        <v>207</v>
      </c>
      <c r="J1320" s="244">
        <v>42731</v>
      </c>
      <c r="K1320" s="245" t="s">
        <v>215</v>
      </c>
      <c r="L1320" s="246">
        <v>43004</v>
      </c>
      <c r="M1320" s="244">
        <v>42460</v>
      </c>
      <c r="N1320" s="242" t="s">
        <v>3822</v>
      </c>
      <c r="O1320" s="242" t="s">
        <v>3822</v>
      </c>
      <c r="P1320" s="242" t="s">
        <v>1343</v>
      </c>
      <c r="Q1320" s="242" t="s">
        <v>500</v>
      </c>
      <c r="R1320" s="242" t="s">
        <v>247</v>
      </c>
      <c r="S1320" s="119" t="s">
        <v>209</v>
      </c>
      <c r="T1320" s="118" t="s">
        <v>3821</v>
      </c>
      <c r="U1320" s="117" t="s">
        <v>207</v>
      </c>
      <c r="V1320" s="115">
        <v>0</v>
      </c>
      <c r="W1320" s="115">
        <v>0</v>
      </c>
      <c r="X1320" s="115">
        <v>0</v>
      </c>
      <c r="Y1320" s="115">
        <v>0</v>
      </c>
      <c r="Z1320" s="115">
        <v>0</v>
      </c>
      <c r="AA1320" s="115">
        <v>0</v>
      </c>
      <c r="AB1320" s="115">
        <v>12129</v>
      </c>
      <c r="AC1320" s="114" t="s">
        <v>207</v>
      </c>
    </row>
    <row r="1321" spans="1:29" x14ac:dyDescent="0.25">
      <c r="A1321" s="242" t="s">
        <v>3805</v>
      </c>
      <c r="B1321" s="242" t="s">
        <v>3798</v>
      </c>
      <c r="C1321" s="242" t="s">
        <v>217</v>
      </c>
      <c r="D1321" s="242" t="s">
        <v>1254</v>
      </c>
      <c r="E1321" s="243">
        <v>42095</v>
      </c>
      <c r="F1321" s="243">
        <v>42460</v>
      </c>
      <c r="G1321" s="242">
        <v>2016</v>
      </c>
      <c r="H1321" s="116">
        <v>18714</v>
      </c>
      <c r="I1321" s="117" t="s">
        <v>207</v>
      </c>
      <c r="J1321" s="244">
        <v>42731</v>
      </c>
      <c r="K1321" s="245" t="s">
        <v>215</v>
      </c>
      <c r="L1321" s="246">
        <v>43123</v>
      </c>
      <c r="M1321" s="244">
        <v>42460</v>
      </c>
      <c r="N1321" s="242" t="s">
        <v>1074</v>
      </c>
      <c r="O1321" s="242" t="s">
        <v>1074</v>
      </c>
      <c r="P1321" s="242" t="s">
        <v>1343</v>
      </c>
      <c r="Q1321" s="242" t="s">
        <v>855</v>
      </c>
      <c r="R1321" s="242" t="s">
        <v>247</v>
      </c>
      <c r="S1321" s="119" t="s">
        <v>209</v>
      </c>
      <c r="T1321" s="118" t="s">
        <v>3797</v>
      </c>
      <c r="U1321" s="117" t="s">
        <v>207</v>
      </c>
      <c r="V1321" s="115">
        <v>0</v>
      </c>
      <c r="W1321" s="115">
        <v>0</v>
      </c>
      <c r="X1321" s="115">
        <v>0</v>
      </c>
      <c r="Y1321" s="115">
        <v>0</v>
      </c>
      <c r="Z1321" s="115">
        <v>18714</v>
      </c>
      <c r="AA1321" s="115">
        <v>0</v>
      </c>
      <c r="AB1321" s="115">
        <v>0</v>
      </c>
      <c r="AC1321" s="114" t="s">
        <v>207</v>
      </c>
    </row>
    <row r="1322" spans="1:29" x14ac:dyDescent="0.25">
      <c r="A1322" s="242" t="s">
        <v>3431</v>
      </c>
      <c r="B1322" s="242" t="s">
        <v>3430</v>
      </c>
      <c r="C1322" s="242" t="s">
        <v>258</v>
      </c>
      <c r="D1322" s="242" t="s">
        <v>1254</v>
      </c>
      <c r="E1322" s="243">
        <v>42005</v>
      </c>
      <c r="F1322" s="243">
        <v>42400</v>
      </c>
      <c r="G1322" s="242">
        <v>2016</v>
      </c>
      <c r="H1322" s="116">
        <v>266263</v>
      </c>
      <c r="I1322" s="117" t="s">
        <v>207</v>
      </c>
      <c r="J1322" s="244">
        <v>42731</v>
      </c>
      <c r="K1322" s="245" t="s">
        <v>215</v>
      </c>
      <c r="L1322" s="246">
        <v>43004</v>
      </c>
      <c r="M1322" s="244">
        <v>42400</v>
      </c>
      <c r="N1322" s="242" t="s">
        <v>269</v>
      </c>
      <c r="O1322" s="242" t="s">
        <v>2421</v>
      </c>
      <c r="P1322" s="242" t="s">
        <v>280</v>
      </c>
      <c r="Q1322" s="242" t="s">
        <v>266</v>
      </c>
      <c r="R1322" s="242" t="s">
        <v>247</v>
      </c>
      <c r="S1322" s="119" t="s">
        <v>209</v>
      </c>
      <c r="T1322" s="118" t="s">
        <v>3429</v>
      </c>
      <c r="U1322" s="117" t="s">
        <v>207</v>
      </c>
      <c r="V1322" s="115">
        <v>0</v>
      </c>
      <c r="W1322" s="115">
        <v>0</v>
      </c>
      <c r="X1322" s="115">
        <v>0</v>
      </c>
      <c r="Y1322" s="116">
        <v>29248</v>
      </c>
      <c r="Z1322" s="115">
        <v>83477</v>
      </c>
      <c r="AA1322" s="115">
        <v>0</v>
      </c>
      <c r="AB1322" s="115">
        <v>153538</v>
      </c>
      <c r="AC1322" s="114" t="s">
        <v>207</v>
      </c>
    </row>
    <row r="1323" spans="1:29" x14ac:dyDescent="0.25">
      <c r="A1323" s="242" t="s">
        <v>3382</v>
      </c>
      <c r="B1323" s="242" t="s">
        <v>3375</v>
      </c>
      <c r="C1323" s="242" t="s">
        <v>217</v>
      </c>
      <c r="D1323" s="242" t="s">
        <v>1254</v>
      </c>
      <c r="E1323" s="243">
        <v>41970</v>
      </c>
      <c r="F1323" s="243">
        <v>42334</v>
      </c>
      <c r="G1323" s="242">
        <v>2015</v>
      </c>
      <c r="H1323" s="116">
        <v>14179</v>
      </c>
      <c r="I1323" s="117" t="s">
        <v>207</v>
      </c>
      <c r="J1323" s="244">
        <v>42731</v>
      </c>
      <c r="K1323" s="245" t="s">
        <v>215</v>
      </c>
      <c r="L1323" s="246">
        <v>42941</v>
      </c>
      <c r="M1323" s="244">
        <v>42334</v>
      </c>
      <c r="N1323" s="242" t="s">
        <v>468</v>
      </c>
      <c r="O1323" s="242" t="s">
        <v>3374</v>
      </c>
      <c r="P1323" s="242" t="s">
        <v>939</v>
      </c>
      <c r="Q1323" s="242" t="s">
        <v>279</v>
      </c>
      <c r="R1323" s="242" t="s">
        <v>247</v>
      </c>
      <c r="S1323" s="119" t="s">
        <v>209</v>
      </c>
      <c r="T1323" s="118" t="s">
        <v>3373</v>
      </c>
      <c r="U1323" s="117" t="s">
        <v>207</v>
      </c>
      <c r="V1323" s="115">
        <v>0</v>
      </c>
      <c r="W1323" s="115">
        <v>0</v>
      </c>
      <c r="X1323" s="115">
        <v>0</v>
      </c>
      <c r="Y1323" s="116">
        <v>14179</v>
      </c>
      <c r="Z1323" s="115">
        <v>0</v>
      </c>
      <c r="AA1323" s="115">
        <v>0</v>
      </c>
      <c r="AB1323" s="115">
        <v>0</v>
      </c>
      <c r="AC1323" s="114" t="s">
        <v>207</v>
      </c>
    </row>
    <row r="1324" spans="1:29" x14ac:dyDescent="0.25">
      <c r="A1324" s="242" t="s">
        <v>2519</v>
      </c>
      <c r="B1324" s="242" t="s">
        <v>2518</v>
      </c>
      <c r="C1324" s="242" t="s">
        <v>503</v>
      </c>
      <c r="D1324" s="242" t="s">
        <v>1254</v>
      </c>
      <c r="E1324" s="243">
        <v>42669</v>
      </c>
      <c r="F1324" s="243">
        <v>42675</v>
      </c>
      <c r="G1324" s="242">
        <v>2016</v>
      </c>
      <c r="H1324" s="116">
        <v>68637</v>
      </c>
      <c r="I1324" s="117" t="s">
        <v>207</v>
      </c>
      <c r="J1324" s="244">
        <v>42731</v>
      </c>
      <c r="K1324" s="245" t="s">
        <v>221</v>
      </c>
      <c r="L1324" s="246" t="s">
        <v>207</v>
      </c>
      <c r="M1324" s="244">
        <v>42675</v>
      </c>
      <c r="N1324" s="242" t="s">
        <v>2517</v>
      </c>
      <c r="O1324" s="242" t="s">
        <v>635</v>
      </c>
      <c r="P1324" s="242" t="s">
        <v>267</v>
      </c>
      <c r="Q1324" s="242" t="s">
        <v>516</v>
      </c>
      <c r="R1324" s="242" t="s">
        <v>247</v>
      </c>
      <c r="S1324" s="119" t="s">
        <v>209</v>
      </c>
      <c r="T1324" s="118" t="s">
        <v>2516</v>
      </c>
      <c r="U1324" s="117" t="s">
        <v>207</v>
      </c>
      <c r="V1324" s="115">
        <v>0</v>
      </c>
      <c r="W1324" s="115">
        <v>0</v>
      </c>
      <c r="X1324" s="115">
        <v>0</v>
      </c>
      <c r="Y1324" s="115">
        <v>0</v>
      </c>
      <c r="Z1324" s="115">
        <v>0</v>
      </c>
      <c r="AA1324" s="115">
        <v>0</v>
      </c>
      <c r="AB1324" s="115">
        <v>68637</v>
      </c>
      <c r="AC1324" s="114" t="s">
        <v>207</v>
      </c>
    </row>
    <row r="1325" spans="1:29" ht="31.5" x14ac:dyDescent="0.25">
      <c r="A1325" s="242" t="s">
        <v>4165</v>
      </c>
      <c r="B1325" s="242" t="s">
        <v>4157</v>
      </c>
      <c r="C1325" s="242" t="s">
        <v>229</v>
      </c>
      <c r="D1325" s="242" t="s">
        <v>1254</v>
      </c>
      <c r="E1325" s="243">
        <v>41791</v>
      </c>
      <c r="F1325" s="243">
        <v>42155</v>
      </c>
      <c r="G1325" s="242">
        <v>2015</v>
      </c>
      <c r="H1325" s="116">
        <v>118295</v>
      </c>
      <c r="I1325" s="116">
        <v>22756</v>
      </c>
      <c r="J1325" s="244">
        <v>42717</v>
      </c>
      <c r="K1325" s="245" t="s">
        <v>215</v>
      </c>
      <c r="L1325" s="246">
        <v>43354</v>
      </c>
      <c r="M1325" s="244">
        <v>42155</v>
      </c>
      <c r="N1325" s="242" t="s">
        <v>4156</v>
      </c>
      <c r="O1325" s="242" t="s">
        <v>4155</v>
      </c>
      <c r="P1325" s="242" t="s">
        <v>226</v>
      </c>
      <c r="Q1325" s="242" t="s">
        <v>211</v>
      </c>
      <c r="R1325" s="242" t="s">
        <v>210</v>
      </c>
      <c r="S1325" s="119" t="s">
        <v>209</v>
      </c>
      <c r="T1325" s="118" t="s">
        <v>4154</v>
      </c>
      <c r="U1325" s="115">
        <v>22756</v>
      </c>
      <c r="V1325" s="115">
        <v>0</v>
      </c>
      <c r="W1325" s="115">
        <v>8070</v>
      </c>
      <c r="X1325" s="115">
        <v>0</v>
      </c>
      <c r="Y1325" s="116">
        <v>50000</v>
      </c>
      <c r="Z1325" s="115">
        <v>0</v>
      </c>
      <c r="AA1325" s="115">
        <v>40000</v>
      </c>
      <c r="AB1325" s="115">
        <v>0</v>
      </c>
      <c r="AC1325" s="114" t="s">
        <v>4164</v>
      </c>
    </row>
    <row r="1326" spans="1:29" x14ac:dyDescent="0.25">
      <c r="A1326" s="242" t="s">
        <v>3752</v>
      </c>
      <c r="B1326" s="242" t="s">
        <v>3744</v>
      </c>
      <c r="C1326" s="242" t="s">
        <v>217</v>
      </c>
      <c r="D1326" s="242" t="s">
        <v>1254</v>
      </c>
      <c r="E1326" s="243">
        <v>42005</v>
      </c>
      <c r="F1326" s="243">
        <v>42369</v>
      </c>
      <c r="G1326" s="242">
        <v>2015</v>
      </c>
      <c r="H1326" s="116">
        <v>9251</v>
      </c>
      <c r="I1326" s="117" t="s">
        <v>207</v>
      </c>
      <c r="J1326" s="244">
        <v>42717</v>
      </c>
      <c r="K1326" s="245" t="s">
        <v>215</v>
      </c>
      <c r="L1326" s="246">
        <v>43396</v>
      </c>
      <c r="M1326" s="244">
        <v>42369</v>
      </c>
      <c r="N1326" s="242" t="s">
        <v>3748</v>
      </c>
      <c r="O1326" s="242" t="s">
        <v>3735</v>
      </c>
      <c r="P1326" s="242" t="s">
        <v>212</v>
      </c>
      <c r="Q1326" s="242" t="s">
        <v>391</v>
      </c>
      <c r="R1326" s="242" t="s">
        <v>247</v>
      </c>
      <c r="S1326" s="119" t="s">
        <v>209</v>
      </c>
      <c r="T1326" s="118" t="s">
        <v>3742</v>
      </c>
      <c r="U1326" s="117" t="s">
        <v>207</v>
      </c>
      <c r="V1326" s="115">
        <v>0</v>
      </c>
      <c r="W1326" s="115">
        <v>0</v>
      </c>
      <c r="X1326" s="115">
        <v>0</v>
      </c>
      <c r="Y1326" s="116">
        <v>9251</v>
      </c>
      <c r="Z1326" s="115">
        <v>0</v>
      </c>
      <c r="AA1326" s="115">
        <v>0</v>
      </c>
      <c r="AB1326" s="115">
        <v>0</v>
      </c>
      <c r="AC1326" s="114" t="s">
        <v>207</v>
      </c>
    </row>
    <row r="1327" spans="1:29" x14ac:dyDescent="0.25">
      <c r="A1327" s="242" t="s">
        <v>3740</v>
      </c>
      <c r="B1327" s="242" t="s">
        <v>3730</v>
      </c>
      <c r="C1327" s="242" t="s">
        <v>217</v>
      </c>
      <c r="D1327" s="242" t="s">
        <v>1254</v>
      </c>
      <c r="E1327" s="243">
        <v>42005</v>
      </c>
      <c r="F1327" s="243">
        <v>42369</v>
      </c>
      <c r="G1327" s="242">
        <v>2015</v>
      </c>
      <c r="H1327" s="116">
        <v>6340</v>
      </c>
      <c r="I1327" s="117" t="s">
        <v>207</v>
      </c>
      <c r="J1327" s="244">
        <v>42717</v>
      </c>
      <c r="K1327" s="245" t="s">
        <v>215</v>
      </c>
      <c r="L1327" s="246">
        <v>43396</v>
      </c>
      <c r="M1327" s="244">
        <v>42369</v>
      </c>
      <c r="N1327" s="242" t="s">
        <v>3736</v>
      </c>
      <c r="O1327" s="242" t="s">
        <v>3735</v>
      </c>
      <c r="P1327" s="242" t="s">
        <v>212</v>
      </c>
      <c r="Q1327" s="242" t="s">
        <v>391</v>
      </c>
      <c r="R1327" s="242" t="s">
        <v>247</v>
      </c>
      <c r="S1327" s="119" t="s">
        <v>209</v>
      </c>
      <c r="T1327" s="118" t="s">
        <v>3727</v>
      </c>
      <c r="U1327" s="117" t="s">
        <v>207</v>
      </c>
      <c r="V1327" s="115">
        <v>0</v>
      </c>
      <c r="W1327" s="115">
        <v>0</v>
      </c>
      <c r="X1327" s="115">
        <v>0</v>
      </c>
      <c r="Y1327" s="116">
        <v>6340</v>
      </c>
      <c r="Z1327" s="115">
        <v>0</v>
      </c>
      <c r="AA1327" s="115">
        <v>0</v>
      </c>
      <c r="AB1327" s="115">
        <v>0</v>
      </c>
      <c r="AC1327" s="114" t="s">
        <v>207</v>
      </c>
    </row>
    <row r="1328" spans="1:29" x14ac:dyDescent="0.25">
      <c r="A1328" s="242" t="s">
        <v>3393</v>
      </c>
      <c r="B1328" s="242" t="s">
        <v>3387</v>
      </c>
      <c r="C1328" s="242" t="s">
        <v>217</v>
      </c>
      <c r="D1328" s="242" t="s">
        <v>1254</v>
      </c>
      <c r="E1328" s="243">
        <v>41760</v>
      </c>
      <c r="F1328" s="243">
        <v>42490</v>
      </c>
      <c r="G1328" s="242">
        <v>2016</v>
      </c>
      <c r="H1328" s="116">
        <v>30890</v>
      </c>
      <c r="I1328" s="117" t="s">
        <v>207</v>
      </c>
      <c r="J1328" s="244">
        <v>42717</v>
      </c>
      <c r="K1328" s="245" t="s">
        <v>215</v>
      </c>
      <c r="L1328" s="246">
        <v>43123</v>
      </c>
      <c r="M1328" s="244">
        <v>42490</v>
      </c>
      <c r="N1328" s="242" t="s">
        <v>3386</v>
      </c>
      <c r="O1328" s="242" t="s">
        <v>3385</v>
      </c>
      <c r="P1328" s="242" t="s">
        <v>220</v>
      </c>
      <c r="Q1328" s="242" t="s">
        <v>332</v>
      </c>
      <c r="R1328" s="242" t="s">
        <v>247</v>
      </c>
      <c r="S1328" s="119" t="s">
        <v>209</v>
      </c>
      <c r="T1328" s="118" t="s">
        <v>3384</v>
      </c>
      <c r="U1328" s="117" t="s">
        <v>207</v>
      </c>
      <c r="V1328" s="115">
        <v>0</v>
      </c>
      <c r="W1328" s="115">
        <v>0</v>
      </c>
      <c r="X1328" s="115">
        <v>0</v>
      </c>
      <c r="Y1328" s="116">
        <v>30890</v>
      </c>
      <c r="Z1328" s="115">
        <v>0</v>
      </c>
      <c r="AA1328" s="115">
        <v>0</v>
      </c>
      <c r="AB1328" s="115">
        <v>0</v>
      </c>
      <c r="AC1328" s="114" t="s">
        <v>207</v>
      </c>
    </row>
    <row r="1329" spans="1:29" x14ac:dyDescent="0.25">
      <c r="A1329" s="242" t="s">
        <v>3297</v>
      </c>
      <c r="B1329" s="242" t="s">
        <v>3285</v>
      </c>
      <c r="C1329" s="242" t="s">
        <v>229</v>
      </c>
      <c r="D1329" s="242" t="s">
        <v>1254</v>
      </c>
      <c r="E1329" s="243">
        <v>42179</v>
      </c>
      <c r="F1329" s="243">
        <v>42452</v>
      </c>
      <c r="G1329" s="242">
        <v>2016</v>
      </c>
      <c r="H1329" s="116">
        <v>2952619</v>
      </c>
      <c r="I1329" s="116">
        <v>568084</v>
      </c>
      <c r="J1329" s="244">
        <v>42717</v>
      </c>
      <c r="K1329" s="245" t="s">
        <v>215</v>
      </c>
      <c r="L1329" s="246">
        <v>43508</v>
      </c>
      <c r="M1329" s="244">
        <v>42452</v>
      </c>
      <c r="N1329" s="242" t="s">
        <v>3294</v>
      </c>
      <c r="O1329" s="242" t="s">
        <v>3277</v>
      </c>
      <c r="P1329" s="242" t="s">
        <v>1272</v>
      </c>
      <c r="Q1329" s="242" t="s">
        <v>416</v>
      </c>
      <c r="R1329" s="242" t="s">
        <v>247</v>
      </c>
      <c r="S1329" s="119" t="s">
        <v>209</v>
      </c>
      <c r="T1329" s="118" t="s">
        <v>3283</v>
      </c>
      <c r="U1329" s="115">
        <v>568084</v>
      </c>
      <c r="V1329" s="115">
        <v>0</v>
      </c>
      <c r="W1329" s="115">
        <v>0</v>
      </c>
      <c r="X1329" s="115">
        <v>0</v>
      </c>
      <c r="Y1329" s="116">
        <v>1511423</v>
      </c>
      <c r="Z1329" s="115">
        <v>287280</v>
      </c>
      <c r="AA1329" s="115">
        <v>0</v>
      </c>
      <c r="AB1329" s="115">
        <v>585832</v>
      </c>
      <c r="AC1329" s="114" t="s">
        <v>4733</v>
      </c>
    </row>
    <row r="1330" spans="1:29" x14ac:dyDescent="0.25">
      <c r="A1330" s="242" t="s">
        <v>2579</v>
      </c>
      <c r="B1330" s="242" t="s">
        <v>2578</v>
      </c>
      <c r="C1330" s="242" t="s">
        <v>503</v>
      </c>
      <c r="D1330" s="242" t="s">
        <v>1254</v>
      </c>
      <c r="E1330" s="243">
        <v>42663</v>
      </c>
      <c r="F1330" s="243">
        <v>42679</v>
      </c>
      <c r="G1330" s="242">
        <v>2016</v>
      </c>
      <c r="H1330" s="116">
        <v>111348</v>
      </c>
      <c r="I1330" s="117" t="s">
        <v>207</v>
      </c>
      <c r="J1330" s="244">
        <v>42717</v>
      </c>
      <c r="K1330" s="245" t="s">
        <v>215</v>
      </c>
      <c r="L1330" s="246">
        <v>43417</v>
      </c>
      <c r="M1330" s="244">
        <v>42679</v>
      </c>
      <c r="N1330" s="242" t="s">
        <v>2577</v>
      </c>
      <c r="O1330" s="242" t="s">
        <v>613</v>
      </c>
      <c r="P1330" s="242" t="s">
        <v>280</v>
      </c>
      <c r="Q1330" s="242" t="s">
        <v>500</v>
      </c>
      <c r="R1330" s="242" t="s">
        <v>247</v>
      </c>
      <c r="S1330" s="119" t="s">
        <v>209</v>
      </c>
      <c r="T1330" s="118" t="s">
        <v>2576</v>
      </c>
      <c r="U1330" s="117" t="s">
        <v>207</v>
      </c>
      <c r="V1330" s="115">
        <v>0</v>
      </c>
      <c r="W1330" s="115">
        <v>0</v>
      </c>
      <c r="X1330" s="115">
        <v>0</v>
      </c>
      <c r="Y1330" s="116">
        <v>111348</v>
      </c>
      <c r="Z1330" s="115">
        <v>0</v>
      </c>
      <c r="AA1330" s="115">
        <v>0</v>
      </c>
      <c r="AB1330" s="115">
        <v>0</v>
      </c>
      <c r="AC1330" s="114" t="s">
        <v>207</v>
      </c>
    </row>
    <row r="1331" spans="1:29" x14ac:dyDescent="0.25">
      <c r="A1331" s="242" t="s">
        <v>2523</v>
      </c>
      <c r="B1331" s="242" t="s">
        <v>2522</v>
      </c>
      <c r="C1331" s="242" t="s">
        <v>503</v>
      </c>
      <c r="D1331" s="242" t="s">
        <v>1254</v>
      </c>
      <c r="E1331" s="243">
        <v>42636</v>
      </c>
      <c r="F1331" s="243">
        <v>42641</v>
      </c>
      <c r="G1331" s="242">
        <v>2016</v>
      </c>
      <c r="H1331" s="116">
        <v>28562</v>
      </c>
      <c r="I1331" s="117" t="s">
        <v>207</v>
      </c>
      <c r="J1331" s="244">
        <v>42717</v>
      </c>
      <c r="K1331" s="245" t="s">
        <v>221</v>
      </c>
      <c r="L1331" s="246" t="s">
        <v>207</v>
      </c>
      <c r="M1331" s="244">
        <v>42641</v>
      </c>
      <c r="N1331" s="242" t="s">
        <v>2521</v>
      </c>
      <c r="O1331" s="242" t="s">
        <v>635</v>
      </c>
      <c r="P1331" s="242" t="s">
        <v>267</v>
      </c>
      <c r="Q1331" s="242" t="s">
        <v>516</v>
      </c>
      <c r="R1331" s="242" t="s">
        <v>247</v>
      </c>
      <c r="S1331" s="119" t="s">
        <v>209</v>
      </c>
      <c r="T1331" s="118" t="s">
        <v>2520</v>
      </c>
      <c r="U1331" s="117" t="s">
        <v>207</v>
      </c>
      <c r="V1331" s="115">
        <v>0</v>
      </c>
      <c r="W1331" s="115">
        <v>0</v>
      </c>
      <c r="X1331" s="115">
        <v>0</v>
      </c>
      <c r="Y1331" s="115">
        <v>0</v>
      </c>
      <c r="Z1331" s="115">
        <v>0</v>
      </c>
      <c r="AA1331" s="115">
        <v>0</v>
      </c>
      <c r="AB1331" s="115">
        <v>28562</v>
      </c>
      <c r="AC1331" s="114" t="s">
        <v>207</v>
      </c>
    </row>
    <row r="1332" spans="1:29" x14ac:dyDescent="0.25">
      <c r="A1332" s="242" t="s">
        <v>2511</v>
      </c>
      <c r="B1332" s="242" t="s">
        <v>2510</v>
      </c>
      <c r="C1332" s="242" t="s">
        <v>503</v>
      </c>
      <c r="D1332" s="242" t="s">
        <v>1254</v>
      </c>
      <c r="E1332" s="243">
        <v>42628</v>
      </c>
      <c r="F1332" s="243">
        <v>42634</v>
      </c>
      <c r="G1332" s="242">
        <v>2016</v>
      </c>
      <c r="H1332" s="116">
        <v>103357</v>
      </c>
      <c r="I1332" s="117" t="s">
        <v>207</v>
      </c>
      <c r="J1332" s="244">
        <v>42717</v>
      </c>
      <c r="K1332" s="245" t="s">
        <v>215</v>
      </c>
      <c r="L1332" s="246">
        <v>42913</v>
      </c>
      <c r="M1332" s="244">
        <v>42634</v>
      </c>
      <c r="N1332" s="242" t="s">
        <v>2509</v>
      </c>
      <c r="O1332" s="242" t="s">
        <v>1578</v>
      </c>
      <c r="P1332" s="242" t="s">
        <v>212</v>
      </c>
      <c r="Q1332" s="242" t="s">
        <v>516</v>
      </c>
      <c r="R1332" s="242" t="s">
        <v>247</v>
      </c>
      <c r="S1332" s="119" t="s">
        <v>209</v>
      </c>
      <c r="T1332" s="118" t="s">
        <v>2508</v>
      </c>
      <c r="U1332" s="117" t="s">
        <v>207</v>
      </c>
      <c r="V1332" s="115">
        <v>0</v>
      </c>
      <c r="W1332" s="115">
        <v>0</v>
      </c>
      <c r="X1332" s="115">
        <v>0</v>
      </c>
      <c r="Y1332" s="116">
        <v>103357</v>
      </c>
      <c r="Z1332" s="115">
        <v>0</v>
      </c>
      <c r="AA1332" s="115">
        <v>0</v>
      </c>
      <c r="AB1332" s="115">
        <v>0</v>
      </c>
      <c r="AC1332" s="114" t="s">
        <v>207</v>
      </c>
    </row>
    <row r="1333" spans="1:29" x14ac:dyDescent="0.25">
      <c r="A1333" s="242" t="s">
        <v>4037</v>
      </c>
      <c r="B1333" s="242" t="s">
        <v>4031</v>
      </c>
      <c r="C1333" s="242" t="s">
        <v>217</v>
      </c>
      <c r="D1333" s="242" t="s">
        <v>1254</v>
      </c>
      <c r="E1333" s="243">
        <v>42125</v>
      </c>
      <c r="F1333" s="243">
        <v>42490</v>
      </c>
      <c r="G1333" s="242">
        <v>2016</v>
      </c>
      <c r="H1333" s="116">
        <v>13552</v>
      </c>
      <c r="I1333" s="117" t="s">
        <v>207</v>
      </c>
      <c r="J1333" s="244">
        <v>42696</v>
      </c>
      <c r="K1333" s="245" t="s">
        <v>215</v>
      </c>
      <c r="L1333" s="246">
        <v>43473</v>
      </c>
      <c r="M1333" s="244">
        <v>42490</v>
      </c>
      <c r="N1333" s="242" t="s">
        <v>4030</v>
      </c>
      <c r="O1333" s="242" t="s">
        <v>494</v>
      </c>
      <c r="P1333" s="242" t="s">
        <v>220</v>
      </c>
      <c r="Q1333" s="242" t="s">
        <v>492</v>
      </c>
      <c r="R1333" s="242" t="s">
        <v>247</v>
      </c>
      <c r="S1333" s="119" t="s">
        <v>209</v>
      </c>
      <c r="T1333" s="118" t="s">
        <v>4029</v>
      </c>
      <c r="U1333" s="117" t="s">
        <v>207</v>
      </c>
      <c r="V1333" s="115">
        <v>0</v>
      </c>
      <c r="W1333" s="115">
        <v>0</v>
      </c>
      <c r="X1333" s="115">
        <v>0</v>
      </c>
      <c r="Y1333" s="116">
        <v>13552</v>
      </c>
      <c r="Z1333" s="115">
        <v>0</v>
      </c>
      <c r="AA1333" s="115">
        <v>0</v>
      </c>
      <c r="AB1333" s="115">
        <v>0</v>
      </c>
      <c r="AC1333" s="114" t="s">
        <v>207</v>
      </c>
    </row>
    <row r="1334" spans="1:29" x14ac:dyDescent="0.25">
      <c r="A1334" s="242" t="s">
        <v>3959</v>
      </c>
      <c r="B1334" s="242" t="s">
        <v>3955</v>
      </c>
      <c r="C1334" s="242" t="s">
        <v>217</v>
      </c>
      <c r="D1334" s="242" t="s">
        <v>1254</v>
      </c>
      <c r="E1334" s="243">
        <v>42005</v>
      </c>
      <c r="F1334" s="243">
        <v>42460</v>
      </c>
      <c r="G1334" s="242">
        <v>2016</v>
      </c>
      <c r="H1334" s="116">
        <v>18652</v>
      </c>
      <c r="I1334" s="117" t="s">
        <v>207</v>
      </c>
      <c r="J1334" s="244">
        <v>42696</v>
      </c>
      <c r="K1334" s="245" t="s">
        <v>215</v>
      </c>
      <c r="L1334" s="246">
        <v>42990</v>
      </c>
      <c r="M1334" s="244">
        <v>42460</v>
      </c>
      <c r="N1334" s="242" t="s">
        <v>3954</v>
      </c>
      <c r="O1334" s="242" t="s">
        <v>3953</v>
      </c>
      <c r="P1334" s="242" t="s">
        <v>212</v>
      </c>
      <c r="Q1334" s="242" t="s">
        <v>248</v>
      </c>
      <c r="R1334" s="242" t="s">
        <v>247</v>
      </c>
      <c r="S1334" s="119" t="s">
        <v>209</v>
      </c>
      <c r="T1334" s="118" t="s">
        <v>3952</v>
      </c>
      <c r="U1334" s="117" t="s">
        <v>207</v>
      </c>
      <c r="V1334" s="115">
        <v>0</v>
      </c>
      <c r="W1334" s="115">
        <v>0</v>
      </c>
      <c r="X1334" s="115">
        <v>0</v>
      </c>
      <c r="Y1334" s="116">
        <v>18652</v>
      </c>
      <c r="Z1334" s="115">
        <v>0</v>
      </c>
      <c r="AA1334" s="115">
        <v>0</v>
      </c>
      <c r="AB1334" s="115">
        <v>0</v>
      </c>
      <c r="AC1334" s="114" t="s">
        <v>207</v>
      </c>
    </row>
    <row r="1335" spans="1:29" x14ac:dyDescent="0.25">
      <c r="A1335" s="242" t="s">
        <v>3726</v>
      </c>
      <c r="B1335" s="242" t="s">
        <v>3720</v>
      </c>
      <c r="C1335" s="242" t="s">
        <v>217</v>
      </c>
      <c r="D1335" s="242" t="s">
        <v>1254</v>
      </c>
      <c r="E1335" s="243">
        <v>41949</v>
      </c>
      <c r="F1335" s="243">
        <v>42313</v>
      </c>
      <c r="G1335" s="242">
        <v>2015</v>
      </c>
      <c r="H1335" s="116">
        <v>12382</v>
      </c>
      <c r="I1335" s="117" t="s">
        <v>207</v>
      </c>
      <c r="J1335" s="244">
        <v>42696</v>
      </c>
      <c r="K1335" s="245" t="s">
        <v>215</v>
      </c>
      <c r="L1335" s="246">
        <v>42899</v>
      </c>
      <c r="M1335" s="244">
        <v>42313</v>
      </c>
      <c r="N1335" s="242" t="s">
        <v>3719</v>
      </c>
      <c r="O1335" s="242" t="s">
        <v>350</v>
      </c>
      <c r="P1335" s="242" t="s">
        <v>220</v>
      </c>
      <c r="Q1335" s="242" t="s">
        <v>348</v>
      </c>
      <c r="R1335" s="242" t="s">
        <v>247</v>
      </c>
      <c r="S1335" s="119" t="s">
        <v>209</v>
      </c>
      <c r="T1335" s="118" t="s">
        <v>3718</v>
      </c>
      <c r="U1335" s="117" t="s">
        <v>207</v>
      </c>
      <c r="V1335" s="115">
        <v>0</v>
      </c>
      <c r="W1335" s="115">
        <v>0</v>
      </c>
      <c r="X1335" s="115">
        <v>0</v>
      </c>
      <c r="Y1335" s="116">
        <v>12382</v>
      </c>
      <c r="Z1335" s="115">
        <v>0</v>
      </c>
      <c r="AA1335" s="115">
        <v>0</v>
      </c>
      <c r="AB1335" s="115">
        <v>0</v>
      </c>
      <c r="AC1335" s="114" t="s">
        <v>207</v>
      </c>
    </row>
    <row r="1336" spans="1:29" x14ac:dyDescent="0.25">
      <c r="A1336" s="242" t="s">
        <v>3317</v>
      </c>
      <c r="B1336" s="242" t="s">
        <v>3307</v>
      </c>
      <c r="C1336" s="242" t="s">
        <v>229</v>
      </c>
      <c r="D1336" s="242" t="s">
        <v>1254</v>
      </c>
      <c r="E1336" s="243">
        <v>41787</v>
      </c>
      <c r="F1336" s="243">
        <v>42247</v>
      </c>
      <c r="G1336" s="242">
        <v>2015</v>
      </c>
      <c r="H1336" s="116">
        <v>573634</v>
      </c>
      <c r="I1336" s="116">
        <v>90864</v>
      </c>
      <c r="J1336" s="244">
        <v>42696</v>
      </c>
      <c r="K1336" s="245" t="s">
        <v>215</v>
      </c>
      <c r="L1336" s="246">
        <v>42955</v>
      </c>
      <c r="M1336" s="244">
        <v>42247</v>
      </c>
      <c r="N1336" s="242" t="s">
        <v>3306</v>
      </c>
      <c r="O1336" s="242" t="s">
        <v>3305</v>
      </c>
      <c r="P1336" s="242" t="s">
        <v>255</v>
      </c>
      <c r="Q1336" s="242" t="s">
        <v>366</v>
      </c>
      <c r="R1336" s="242" t="s">
        <v>247</v>
      </c>
      <c r="S1336" s="119" t="s">
        <v>209</v>
      </c>
      <c r="T1336" s="118" t="s">
        <v>3304</v>
      </c>
      <c r="U1336" s="115">
        <v>90864</v>
      </c>
      <c r="V1336" s="115">
        <v>0</v>
      </c>
      <c r="W1336" s="115">
        <v>0</v>
      </c>
      <c r="X1336" s="115">
        <v>0</v>
      </c>
      <c r="Y1336" s="116">
        <v>409883</v>
      </c>
      <c r="Z1336" s="115">
        <v>72887</v>
      </c>
      <c r="AA1336" s="115">
        <v>0</v>
      </c>
      <c r="AB1336" s="115">
        <v>0</v>
      </c>
      <c r="AC1336" s="114" t="s">
        <v>3316</v>
      </c>
    </row>
    <row r="1337" spans="1:29" x14ac:dyDescent="0.25">
      <c r="A1337" s="242" t="s">
        <v>4373</v>
      </c>
      <c r="B1337" s="242" t="s">
        <v>4370</v>
      </c>
      <c r="C1337" s="242" t="s">
        <v>217</v>
      </c>
      <c r="D1337" s="242" t="s">
        <v>1254</v>
      </c>
      <c r="E1337" s="243">
        <v>42019</v>
      </c>
      <c r="F1337" s="243">
        <v>42460</v>
      </c>
      <c r="G1337" s="242">
        <v>2016</v>
      </c>
      <c r="H1337" s="116">
        <v>21241</v>
      </c>
      <c r="I1337" s="117" t="s">
        <v>207</v>
      </c>
      <c r="J1337" s="244">
        <v>42682</v>
      </c>
      <c r="K1337" s="245" t="s">
        <v>215</v>
      </c>
      <c r="L1337" s="244">
        <v>42990</v>
      </c>
      <c r="M1337" s="244">
        <v>42460</v>
      </c>
      <c r="N1337" s="242" t="s">
        <v>4369</v>
      </c>
      <c r="O1337" s="242" t="s">
        <v>4369</v>
      </c>
      <c r="P1337" s="242" t="s">
        <v>1343</v>
      </c>
      <c r="Q1337" s="242" t="s">
        <v>332</v>
      </c>
      <c r="R1337" s="242" t="s">
        <v>247</v>
      </c>
      <c r="S1337" s="119" t="s">
        <v>209</v>
      </c>
      <c r="T1337" s="118" t="s">
        <v>4368</v>
      </c>
      <c r="U1337" s="117" t="s">
        <v>207</v>
      </c>
      <c r="V1337" s="115">
        <v>0</v>
      </c>
      <c r="W1337" s="115">
        <v>0</v>
      </c>
      <c r="X1337" s="115">
        <v>0</v>
      </c>
      <c r="Y1337" s="115">
        <v>0</v>
      </c>
      <c r="Z1337" s="115">
        <v>21241</v>
      </c>
      <c r="AA1337" s="115">
        <v>0</v>
      </c>
      <c r="AB1337" s="115">
        <v>0</v>
      </c>
      <c r="AC1337" s="114" t="s">
        <v>207</v>
      </c>
    </row>
    <row r="1338" spans="1:29" x14ac:dyDescent="0.25">
      <c r="A1338" s="242" t="s">
        <v>3853</v>
      </c>
      <c r="B1338" s="242" t="s">
        <v>3848</v>
      </c>
      <c r="C1338" s="242" t="s">
        <v>217</v>
      </c>
      <c r="D1338" s="242" t="s">
        <v>1254</v>
      </c>
      <c r="E1338" s="243">
        <v>41995</v>
      </c>
      <c r="F1338" s="243">
        <v>42359</v>
      </c>
      <c r="G1338" s="242">
        <v>2015</v>
      </c>
      <c r="H1338" s="116">
        <v>60194</v>
      </c>
      <c r="I1338" s="117" t="s">
        <v>207</v>
      </c>
      <c r="J1338" s="244">
        <v>42682</v>
      </c>
      <c r="K1338" s="245" t="s">
        <v>215</v>
      </c>
      <c r="L1338" s="246">
        <v>42878</v>
      </c>
      <c r="M1338" s="244">
        <v>42359</v>
      </c>
      <c r="N1338" s="242" t="s">
        <v>766</v>
      </c>
      <c r="O1338" s="242" t="s">
        <v>3847</v>
      </c>
      <c r="P1338" s="242" t="s">
        <v>939</v>
      </c>
      <c r="Q1338" s="242" t="s">
        <v>452</v>
      </c>
      <c r="R1338" s="242" t="s">
        <v>247</v>
      </c>
      <c r="S1338" s="119" t="s">
        <v>209</v>
      </c>
      <c r="T1338" s="118" t="s">
        <v>3846</v>
      </c>
      <c r="U1338" s="117" t="s">
        <v>207</v>
      </c>
      <c r="V1338" s="115">
        <v>0</v>
      </c>
      <c r="W1338" s="115">
        <v>0</v>
      </c>
      <c r="X1338" s="115">
        <v>0</v>
      </c>
      <c r="Y1338" s="116">
        <v>60194</v>
      </c>
      <c r="Z1338" s="115">
        <v>0</v>
      </c>
      <c r="AA1338" s="115">
        <v>0</v>
      </c>
      <c r="AB1338" s="115">
        <v>0</v>
      </c>
      <c r="AC1338" s="114" t="s">
        <v>207</v>
      </c>
    </row>
    <row r="1339" spans="1:29" x14ac:dyDescent="0.25">
      <c r="A1339" s="242" t="s">
        <v>3592</v>
      </c>
      <c r="B1339" s="242" t="s">
        <v>3587</v>
      </c>
      <c r="C1339" s="242" t="s">
        <v>229</v>
      </c>
      <c r="D1339" s="242" t="s">
        <v>1254</v>
      </c>
      <c r="E1339" s="243">
        <v>41811</v>
      </c>
      <c r="F1339" s="243">
        <v>42176</v>
      </c>
      <c r="G1339" s="242">
        <v>2015</v>
      </c>
      <c r="H1339" s="116">
        <v>270943</v>
      </c>
      <c r="I1339" s="116">
        <v>52021</v>
      </c>
      <c r="J1339" s="244">
        <v>42682</v>
      </c>
      <c r="K1339" s="245" t="s">
        <v>221</v>
      </c>
      <c r="L1339" s="246" t="s">
        <v>207</v>
      </c>
      <c r="M1339" s="244">
        <v>42176</v>
      </c>
      <c r="N1339" s="242" t="s">
        <v>3586</v>
      </c>
      <c r="O1339" s="242" t="s">
        <v>3585</v>
      </c>
      <c r="P1339" s="242" t="s">
        <v>255</v>
      </c>
      <c r="Q1339" s="242" t="s">
        <v>211</v>
      </c>
      <c r="R1339" s="242" t="s">
        <v>210</v>
      </c>
      <c r="S1339" s="119" t="s">
        <v>209</v>
      </c>
      <c r="T1339" s="118" t="s">
        <v>3584</v>
      </c>
      <c r="U1339" s="116">
        <v>52021</v>
      </c>
      <c r="V1339" s="115">
        <v>0</v>
      </c>
      <c r="W1339" s="115">
        <v>0</v>
      </c>
      <c r="X1339" s="115">
        <v>0</v>
      </c>
      <c r="Y1339" s="116">
        <v>96632</v>
      </c>
      <c r="Z1339" s="115">
        <v>0</v>
      </c>
      <c r="AA1339" s="115">
        <v>60946</v>
      </c>
      <c r="AB1339" s="115">
        <v>0</v>
      </c>
      <c r="AC1339" s="114" t="s">
        <v>3591</v>
      </c>
    </row>
    <row r="1340" spans="1:29" x14ac:dyDescent="0.25">
      <c r="A1340" s="242" t="s">
        <v>3246</v>
      </c>
      <c r="B1340" s="242" t="s">
        <v>3236</v>
      </c>
      <c r="C1340" s="242" t="s">
        <v>229</v>
      </c>
      <c r="D1340" s="242" t="s">
        <v>1254</v>
      </c>
      <c r="E1340" s="243">
        <v>42047</v>
      </c>
      <c r="F1340" s="243">
        <v>42411</v>
      </c>
      <c r="G1340" s="242">
        <v>2016</v>
      </c>
      <c r="H1340" s="116">
        <v>338024</v>
      </c>
      <c r="I1340" s="116">
        <v>65036</v>
      </c>
      <c r="J1340" s="244">
        <v>42682</v>
      </c>
      <c r="K1340" s="245" t="s">
        <v>221</v>
      </c>
      <c r="L1340" s="246" t="s">
        <v>207</v>
      </c>
      <c r="M1340" s="244">
        <v>42411</v>
      </c>
      <c r="N1340" s="242" t="s">
        <v>3235</v>
      </c>
      <c r="O1340" s="242" t="s">
        <v>3234</v>
      </c>
      <c r="P1340" s="242" t="s">
        <v>1272</v>
      </c>
      <c r="Q1340" s="242" t="s">
        <v>398</v>
      </c>
      <c r="R1340" s="242" t="s">
        <v>247</v>
      </c>
      <c r="S1340" s="119" t="s">
        <v>209</v>
      </c>
      <c r="T1340" s="118" t="s">
        <v>3233</v>
      </c>
      <c r="U1340" s="115">
        <v>65036</v>
      </c>
      <c r="V1340" s="115">
        <v>0</v>
      </c>
      <c r="W1340" s="115">
        <v>0</v>
      </c>
      <c r="X1340" s="115">
        <v>0</v>
      </c>
      <c r="Y1340" s="116">
        <v>219981</v>
      </c>
      <c r="Z1340" s="115">
        <v>53007</v>
      </c>
      <c r="AA1340" s="115">
        <v>0</v>
      </c>
      <c r="AB1340" s="115">
        <v>0</v>
      </c>
      <c r="AC1340" s="114" t="s">
        <v>3245</v>
      </c>
    </row>
    <row r="1341" spans="1:29" x14ac:dyDescent="0.25">
      <c r="A1341" s="242" t="s">
        <v>2888</v>
      </c>
      <c r="B1341" s="242" t="s">
        <v>2887</v>
      </c>
      <c r="C1341" s="242" t="s">
        <v>503</v>
      </c>
      <c r="D1341" s="242" t="s">
        <v>1254</v>
      </c>
      <c r="E1341" s="243">
        <v>42583</v>
      </c>
      <c r="F1341" s="243">
        <v>42594</v>
      </c>
      <c r="G1341" s="242">
        <v>2016</v>
      </c>
      <c r="H1341" s="116">
        <v>86839</v>
      </c>
      <c r="I1341" s="117" t="s">
        <v>207</v>
      </c>
      <c r="J1341" s="244">
        <v>42682</v>
      </c>
      <c r="K1341" s="245" t="s">
        <v>221</v>
      </c>
      <c r="L1341" s="246" t="s">
        <v>207</v>
      </c>
      <c r="M1341" s="244">
        <v>42594</v>
      </c>
      <c r="N1341" s="242" t="s">
        <v>2886</v>
      </c>
      <c r="O1341" s="242" t="s">
        <v>635</v>
      </c>
      <c r="P1341" s="242" t="s">
        <v>212</v>
      </c>
      <c r="Q1341" s="242" t="s">
        <v>500</v>
      </c>
      <c r="R1341" s="242" t="s">
        <v>247</v>
      </c>
      <c r="S1341" s="119" t="s">
        <v>209</v>
      </c>
      <c r="T1341" s="118" t="s">
        <v>2885</v>
      </c>
      <c r="U1341" s="117" t="s">
        <v>207</v>
      </c>
      <c r="V1341" s="115">
        <v>0</v>
      </c>
      <c r="W1341" s="115">
        <v>0</v>
      </c>
      <c r="X1341" s="115">
        <v>0</v>
      </c>
      <c r="Y1341" s="116">
        <v>86839</v>
      </c>
      <c r="Z1341" s="115">
        <v>0</v>
      </c>
      <c r="AA1341" s="115">
        <v>0</v>
      </c>
      <c r="AB1341" s="115">
        <v>0</v>
      </c>
      <c r="AC1341" s="114" t="s">
        <v>207</v>
      </c>
    </row>
    <row r="1342" spans="1:29" x14ac:dyDescent="0.25">
      <c r="A1342" s="242" t="s">
        <v>2884</v>
      </c>
      <c r="B1342" s="242" t="s">
        <v>2883</v>
      </c>
      <c r="C1342" s="242" t="s">
        <v>503</v>
      </c>
      <c r="D1342" s="242" t="s">
        <v>1254</v>
      </c>
      <c r="E1342" s="243">
        <v>42601</v>
      </c>
      <c r="F1342" s="243">
        <v>42617</v>
      </c>
      <c r="G1342" s="242">
        <v>2016</v>
      </c>
      <c r="H1342" s="116">
        <v>104897</v>
      </c>
      <c r="I1342" s="117" t="s">
        <v>207</v>
      </c>
      <c r="J1342" s="244">
        <v>42682</v>
      </c>
      <c r="K1342" s="245" t="s">
        <v>221</v>
      </c>
      <c r="L1342" s="246" t="s">
        <v>207</v>
      </c>
      <c r="M1342" s="244">
        <v>42617</v>
      </c>
      <c r="N1342" s="242" t="s">
        <v>2882</v>
      </c>
      <c r="O1342" s="242" t="s">
        <v>635</v>
      </c>
      <c r="P1342" s="242" t="s">
        <v>212</v>
      </c>
      <c r="Q1342" s="242" t="s">
        <v>516</v>
      </c>
      <c r="R1342" s="242" t="s">
        <v>247</v>
      </c>
      <c r="S1342" s="119" t="s">
        <v>209</v>
      </c>
      <c r="T1342" s="118" t="s">
        <v>2881</v>
      </c>
      <c r="U1342" s="117" t="s">
        <v>207</v>
      </c>
      <c r="V1342" s="115">
        <v>0</v>
      </c>
      <c r="W1342" s="115">
        <v>0</v>
      </c>
      <c r="X1342" s="115">
        <v>0</v>
      </c>
      <c r="Y1342" s="116">
        <v>100002</v>
      </c>
      <c r="Z1342" s="115">
        <v>4895</v>
      </c>
      <c r="AA1342" s="115">
        <v>0</v>
      </c>
      <c r="AB1342" s="115">
        <v>0</v>
      </c>
      <c r="AC1342" s="114" t="s">
        <v>207</v>
      </c>
    </row>
    <row r="1343" spans="1:29" x14ac:dyDescent="0.25">
      <c r="A1343" s="242" t="s">
        <v>2583</v>
      </c>
      <c r="B1343" s="242" t="s">
        <v>2582</v>
      </c>
      <c r="C1343" s="242" t="s">
        <v>503</v>
      </c>
      <c r="D1343" s="242" t="s">
        <v>1254</v>
      </c>
      <c r="E1343" s="243">
        <v>42464</v>
      </c>
      <c r="F1343" s="243">
        <v>42619</v>
      </c>
      <c r="G1343" s="242">
        <v>2016</v>
      </c>
      <c r="H1343" s="116">
        <v>133239</v>
      </c>
      <c r="I1343" s="117" t="s">
        <v>207</v>
      </c>
      <c r="J1343" s="244">
        <v>42682</v>
      </c>
      <c r="K1343" s="245" t="s">
        <v>215</v>
      </c>
      <c r="L1343" s="246">
        <v>43291</v>
      </c>
      <c r="M1343" s="244">
        <v>42619</v>
      </c>
      <c r="N1343" s="242" t="s">
        <v>2581</v>
      </c>
      <c r="O1343" s="242" t="s">
        <v>507</v>
      </c>
      <c r="P1343" s="242" t="s">
        <v>212</v>
      </c>
      <c r="Q1343" s="242" t="s">
        <v>500</v>
      </c>
      <c r="R1343" s="242" t="s">
        <v>247</v>
      </c>
      <c r="S1343" s="119" t="s">
        <v>209</v>
      </c>
      <c r="T1343" s="118" t="s">
        <v>2580</v>
      </c>
      <c r="U1343" s="117" t="s">
        <v>207</v>
      </c>
      <c r="V1343" s="115">
        <v>0</v>
      </c>
      <c r="W1343" s="115">
        <v>0</v>
      </c>
      <c r="X1343" s="115">
        <v>0</v>
      </c>
      <c r="Y1343" s="116">
        <v>133239</v>
      </c>
      <c r="Z1343" s="115">
        <v>0</v>
      </c>
      <c r="AA1343" s="115">
        <v>0</v>
      </c>
      <c r="AB1343" s="115">
        <v>0</v>
      </c>
      <c r="AC1343" s="114" t="s">
        <v>207</v>
      </c>
    </row>
    <row r="1344" spans="1:29" x14ac:dyDescent="0.25">
      <c r="A1344" s="242" t="s">
        <v>2571</v>
      </c>
      <c r="B1344" s="242" t="s">
        <v>2570</v>
      </c>
      <c r="C1344" s="242" t="s">
        <v>503</v>
      </c>
      <c r="D1344" s="242" t="s">
        <v>1254</v>
      </c>
      <c r="E1344" s="243">
        <v>42559</v>
      </c>
      <c r="F1344" s="243">
        <v>42582</v>
      </c>
      <c r="G1344" s="242">
        <v>2016</v>
      </c>
      <c r="H1344" s="116">
        <v>93298</v>
      </c>
      <c r="I1344" s="117" t="s">
        <v>207</v>
      </c>
      <c r="J1344" s="244">
        <v>42682</v>
      </c>
      <c r="K1344" s="245" t="s">
        <v>221</v>
      </c>
      <c r="L1344" s="246" t="s">
        <v>207</v>
      </c>
      <c r="M1344" s="244">
        <v>42582</v>
      </c>
      <c r="N1344" s="242" t="s">
        <v>2569</v>
      </c>
      <c r="O1344" s="242" t="s">
        <v>2568</v>
      </c>
      <c r="P1344" s="242" t="s">
        <v>255</v>
      </c>
      <c r="Q1344" s="242" t="s">
        <v>500</v>
      </c>
      <c r="R1344" s="242" t="s">
        <v>247</v>
      </c>
      <c r="S1344" s="119" t="s">
        <v>209</v>
      </c>
      <c r="T1344" s="118" t="s">
        <v>2567</v>
      </c>
      <c r="U1344" s="117" t="s">
        <v>207</v>
      </c>
      <c r="V1344" s="115">
        <v>0</v>
      </c>
      <c r="W1344" s="115">
        <v>0</v>
      </c>
      <c r="X1344" s="115">
        <v>0</v>
      </c>
      <c r="Y1344" s="116">
        <v>93298</v>
      </c>
      <c r="Z1344" s="115">
        <v>0</v>
      </c>
      <c r="AA1344" s="115">
        <v>0</v>
      </c>
      <c r="AB1344" s="115">
        <v>0</v>
      </c>
      <c r="AC1344" s="114" t="s">
        <v>207</v>
      </c>
    </row>
    <row r="1345" spans="1:29" x14ac:dyDescent="0.25">
      <c r="A1345" s="242" t="s">
        <v>2527</v>
      </c>
      <c r="B1345" s="242" t="s">
        <v>2526</v>
      </c>
      <c r="C1345" s="242" t="s">
        <v>503</v>
      </c>
      <c r="D1345" s="242" t="s">
        <v>1254</v>
      </c>
      <c r="E1345" s="243">
        <v>42592</v>
      </c>
      <c r="F1345" s="243">
        <v>42595</v>
      </c>
      <c r="G1345" s="242">
        <v>2016</v>
      </c>
      <c r="H1345" s="116">
        <v>116741</v>
      </c>
      <c r="I1345" s="117" t="s">
        <v>207</v>
      </c>
      <c r="J1345" s="244">
        <v>42682</v>
      </c>
      <c r="K1345" s="245" t="s">
        <v>215</v>
      </c>
      <c r="L1345" s="246">
        <v>42913</v>
      </c>
      <c r="M1345" s="244">
        <v>42595</v>
      </c>
      <c r="N1345" s="242" t="s">
        <v>2525</v>
      </c>
      <c r="O1345" s="242" t="s">
        <v>1578</v>
      </c>
      <c r="P1345" s="242" t="s">
        <v>212</v>
      </c>
      <c r="Q1345" s="242" t="s">
        <v>516</v>
      </c>
      <c r="R1345" s="242" t="s">
        <v>247</v>
      </c>
      <c r="S1345" s="119" t="s">
        <v>209</v>
      </c>
      <c r="T1345" s="118" t="s">
        <v>2524</v>
      </c>
      <c r="U1345" s="117" t="s">
        <v>207</v>
      </c>
      <c r="V1345" s="115">
        <v>0</v>
      </c>
      <c r="W1345" s="115">
        <v>0</v>
      </c>
      <c r="X1345" s="115">
        <v>0</v>
      </c>
      <c r="Y1345" s="116">
        <v>107157</v>
      </c>
      <c r="Z1345" s="115">
        <v>9584</v>
      </c>
      <c r="AA1345" s="115">
        <v>0</v>
      </c>
      <c r="AB1345" s="115">
        <v>0</v>
      </c>
      <c r="AC1345" s="114" t="s">
        <v>207</v>
      </c>
    </row>
    <row r="1346" spans="1:29" x14ac:dyDescent="0.25">
      <c r="A1346" s="242" t="s">
        <v>4540</v>
      </c>
      <c r="B1346" s="242" t="s">
        <v>4526</v>
      </c>
      <c r="C1346" s="242" t="s">
        <v>229</v>
      </c>
      <c r="D1346" s="242" t="s">
        <v>1254</v>
      </c>
      <c r="E1346" s="243">
        <v>41512</v>
      </c>
      <c r="F1346" s="243">
        <v>41876</v>
      </c>
      <c r="G1346" s="242">
        <v>2014</v>
      </c>
      <c r="H1346" s="116">
        <v>10051</v>
      </c>
      <c r="I1346" s="116">
        <v>1930</v>
      </c>
      <c r="J1346" s="244">
        <v>42668</v>
      </c>
      <c r="K1346" s="245" t="s">
        <v>215</v>
      </c>
      <c r="L1346" s="244">
        <v>44222</v>
      </c>
      <c r="M1346" s="244">
        <v>41876</v>
      </c>
      <c r="N1346" s="242" t="s">
        <v>4525</v>
      </c>
      <c r="O1346" s="242" t="s">
        <v>4524</v>
      </c>
      <c r="P1346" s="242" t="s">
        <v>255</v>
      </c>
      <c r="Q1346" s="242" t="s">
        <v>211</v>
      </c>
      <c r="R1346" s="242" t="s">
        <v>210</v>
      </c>
      <c r="S1346" s="119" t="s">
        <v>209</v>
      </c>
      <c r="T1346" s="118" t="s">
        <v>4523</v>
      </c>
      <c r="U1346" s="116">
        <v>1930</v>
      </c>
      <c r="V1346" s="115">
        <v>0</v>
      </c>
      <c r="W1346" s="115">
        <v>0</v>
      </c>
      <c r="X1346" s="115">
        <v>0</v>
      </c>
      <c r="Y1346" s="116">
        <v>7169</v>
      </c>
      <c r="Z1346" s="115">
        <v>0</v>
      </c>
      <c r="AA1346" s="115">
        <v>0</v>
      </c>
      <c r="AB1346" s="115">
        <v>0</v>
      </c>
      <c r="AC1346" s="114" t="s">
        <v>4538</v>
      </c>
    </row>
    <row r="1347" spans="1:29" x14ac:dyDescent="0.25">
      <c r="A1347" s="242" t="s">
        <v>4539</v>
      </c>
      <c r="B1347" s="242" t="s">
        <v>4526</v>
      </c>
      <c r="C1347" s="242" t="s">
        <v>229</v>
      </c>
      <c r="D1347" s="242" t="s">
        <v>1254</v>
      </c>
      <c r="E1347" s="243">
        <v>41877</v>
      </c>
      <c r="F1347" s="243">
        <v>42241</v>
      </c>
      <c r="G1347" s="242">
        <v>2015</v>
      </c>
      <c r="H1347" s="116">
        <v>10051</v>
      </c>
      <c r="I1347" s="116">
        <v>1930</v>
      </c>
      <c r="J1347" s="244">
        <v>42668</v>
      </c>
      <c r="K1347" s="245" t="s">
        <v>215</v>
      </c>
      <c r="L1347" s="244">
        <v>44222</v>
      </c>
      <c r="M1347" s="244">
        <v>42241</v>
      </c>
      <c r="N1347" s="242" t="s">
        <v>4525</v>
      </c>
      <c r="O1347" s="242" t="s">
        <v>4524</v>
      </c>
      <c r="P1347" s="242" t="s">
        <v>255</v>
      </c>
      <c r="Q1347" s="242" t="s">
        <v>211</v>
      </c>
      <c r="R1347" s="242" t="s">
        <v>210</v>
      </c>
      <c r="S1347" s="119" t="s">
        <v>209</v>
      </c>
      <c r="T1347" s="118" t="s">
        <v>4523</v>
      </c>
      <c r="U1347" s="116">
        <v>1930</v>
      </c>
      <c r="V1347" s="115">
        <v>0</v>
      </c>
      <c r="W1347" s="115">
        <v>0</v>
      </c>
      <c r="X1347" s="115">
        <v>0</v>
      </c>
      <c r="Y1347" s="115">
        <v>0</v>
      </c>
      <c r="Z1347" s="115">
        <v>0</v>
      </c>
      <c r="AA1347" s="115">
        <v>0</v>
      </c>
      <c r="AB1347" s="115">
        <v>0</v>
      </c>
      <c r="AC1347" s="114" t="s">
        <v>4538</v>
      </c>
    </row>
    <row r="1348" spans="1:29" x14ac:dyDescent="0.25">
      <c r="A1348" s="242" t="s">
        <v>4473</v>
      </c>
      <c r="B1348" s="242" t="s">
        <v>4470</v>
      </c>
      <c r="C1348" s="242" t="s">
        <v>217</v>
      </c>
      <c r="D1348" s="242" t="s">
        <v>1254</v>
      </c>
      <c r="E1348" s="243">
        <v>42095</v>
      </c>
      <c r="F1348" s="243">
        <v>42460</v>
      </c>
      <c r="G1348" s="242">
        <v>2016</v>
      </c>
      <c r="H1348" s="116">
        <v>11479</v>
      </c>
      <c r="I1348" s="117" t="s">
        <v>207</v>
      </c>
      <c r="J1348" s="244">
        <v>42668</v>
      </c>
      <c r="K1348" s="245" t="s">
        <v>215</v>
      </c>
      <c r="L1348" s="246">
        <v>43046</v>
      </c>
      <c r="M1348" s="244">
        <v>42460</v>
      </c>
      <c r="N1348" s="242" t="s">
        <v>4469</v>
      </c>
      <c r="O1348" s="242" t="s">
        <v>4468</v>
      </c>
      <c r="P1348" s="242" t="s">
        <v>212</v>
      </c>
      <c r="Q1348" s="242" t="s">
        <v>332</v>
      </c>
      <c r="R1348" s="242" t="s">
        <v>247</v>
      </c>
      <c r="S1348" s="119" t="s">
        <v>209</v>
      </c>
      <c r="T1348" s="118" t="s">
        <v>4467</v>
      </c>
      <c r="U1348" s="117" t="s">
        <v>207</v>
      </c>
      <c r="V1348" s="115">
        <v>0</v>
      </c>
      <c r="W1348" s="115">
        <v>0</v>
      </c>
      <c r="X1348" s="115">
        <v>0</v>
      </c>
      <c r="Y1348" s="115">
        <v>0</v>
      </c>
      <c r="Z1348" s="115">
        <v>11479</v>
      </c>
      <c r="AA1348" s="115">
        <v>0</v>
      </c>
      <c r="AB1348" s="115">
        <v>0</v>
      </c>
      <c r="AC1348" s="114" t="s">
        <v>207</v>
      </c>
    </row>
    <row r="1349" spans="1:29" x14ac:dyDescent="0.25">
      <c r="A1349" s="242" t="s">
        <v>4464</v>
      </c>
      <c r="B1349" s="242" t="s">
        <v>4458</v>
      </c>
      <c r="C1349" s="242" t="s">
        <v>217</v>
      </c>
      <c r="D1349" s="242" t="s">
        <v>1254</v>
      </c>
      <c r="E1349" s="243">
        <v>42095</v>
      </c>
      <c r="F1349" s="243">
        <v>42460</v>
      </c>
      <c r="G1349" s="242">
        <v>2016</v>
      </c>
      <c r="H1349" s="116">
        <v>6837</v>
      </c>
      <c r="I1349" s="117" t="s">
        <v>207</v>
      </c>
      <c r="J1349" s="244">
        <v>42668</v>
      </c>
      <c r="K1349" s="245" t="s">
        <v>215</v>
      </c>
      <c r="L1349" s="246">
        <v>43046</v>
      </c>
      <c r="M1349" s="244">
        <v>42460</v>
      </c>
      <c r="N1349" s="242" t="s">
        <v>4457</v>
      </c>
      <c r="O1349" s="242" t="s">
        <v>4460</v>
      </c>
      <c r="P1349" s="242" t="s">
        <v>212</v>
      </c>
      <c r="Q1349" s="242" t="s">
        <v>332</v>
      </c>
      <c r="R1349" s="242" t="s">
        <v>247</v>
      </c>
      <c r="S1349" s="119" t="s">
        <v>209</v>
      </c>
      <c r="T1349" s="118" t="s">
        <v>4455</v>
      </c>
      <c r="U1349" s="117" t="s">
        <v>207</v>
      </c>
      <c r="V1349" s="115">
        <v>0</v>
      </c>
      <c r="W1349" s="115">
        <v>0</v>
      </c>
      <c r="X1349" s="115">
        <v>0</v>
      </c>
      <c r="Y1349" s="115">
        <v>0</v>
      </c>
      <c r="Z1349" s="115">
        <v>6837</v>
      </c>
      <c r="AA1349" s="115">
        <v>0</v>
      </c>
      <c r="AB1349" s="115">
        <v>0</v>
      </c>
      <c r="AC1349" s="114" t="s">
        <v>207</v>
      </c>
    </row>
    <row r="1350" spans="1:29" ht="31.5" x14ac:dyDescent="0.25">
      <c r="A1350" s="242" t="s">
        <v>3172</v>
      </c>
      <c r="B1350" s="242" t="s">
        <v>3167</v>
      </c>
      <c r="C1350" s="242" t="s">
        <v>229</v>
      </c>
      <c r="D1350" s="242" t="s">
        <v>1254</v>
      </c>
      <c r="E1350" s="243">
        <v>41865</v>
      </c>
      <c r="F1350" s="243">
        <v>42277</v>
      </c>
      <c r="G1350" s="242">
        <v>2015</v>
      </c>
      <c r="H1350" s="116">
        <v>676069</v>
      </c>
      <c r="I1350" s="116">
        <v>129805</v>
      </c>
      <c r="J1350" s="244">
        <v>42668</v>
      </c>
      <c r="K1350" s="245" t="s">
        <v>215</v>
      </c>
      <c r="L1350" s="244">
        <v>43795</v>
      </c>
      <c r="M1350" s="244">
        <v>42277</v>
      </c>
      <c r="N1350" s="242" t="s">
        <v>3166</v>
      </c>
      <c r="O1350" s="242" t="s">
        <v>3165</v>
      </c>
      <c r="P1350" s="242" t="s">
        <v>255</v>
      </c>
      <c r="Q1350" s="242" t="s">
        <v>211</v>
      </c>
      <c r="R1350" s="242" t="s">
        <v>210</v>
      </c>
      <c r="S1350" s="119" t="s">
        <v>209</v>
      </c>
      <c r="T1350" s="118" t="s">
        <v>3164</v>
      </c>
      <c r="U1350" s="116">
        <v>129805</v>
      </c>
      <c r="V1350" s="115">
        <v>0</v>
      </c>
      <c r="W1350" s="115">
        <v>4000</v>
      </c>
      <c r="X1350" s="115">
        <v>0</v>
      </c>
      <c r="Y1350" s="116">
        <v>97881</v>
      </c>
      <c r="Z1350" s="115">
        <v>8336</v>
      </c>
      <c r="AA1350" s="115">
        <v>237922</v>
      </c>
      <c r="AB1350" s="115">
        <v>0</v>
      </c>
      <c r="AC1350" s="114" t="s">
        <v>3171</v>
      </c>
    </row>
    <row r="1351" spans="1:29" x14ac:dyDescent="0.25">
      <c r="A1351" s="242" t="s">
        <v>3120</v>
      </c>
      <c r="B1351" s="242" t="s">
        <v>3117</v>
      </c>
      <c r="C1351" s="242" t="s">
        <v>217</v>
      </c>
      <c r="D1351" s="242" t="s">
        <v>1254</v>
      </c>
      <c r="E1351" s="243">
        <v>41898</v>
      </c>
      <c r="F1351" s="243">
        <v>42262</v>
      </c>
      <c r="G1351" s="242">
        <v>2015</v>
      </c>
      <c r="H1351" s="116">
        <v>28911</v>
      </c>
      <c r="I1351" s="117" t="s">
        <v>207</v>
      </c>
      <c r="J1351" s="244">
        <v>42668</v>
      </c>
      <c r="K1351" s="245" t="s">
        <v>215</v>
      </c>
      <c r="L1351" s="246">
        <v>42878</v>
      </c>
      <c r="M1351" s="244">
        <v>42262</v>
      </c>
      <c r="N1351" s="242" t="s">
        <v>3116</v>
      </c>
      <c r="O1351" s="242" t="s">
        <v>3115</v>
      </c>
      <c r="P1351" s="242" t="s">
        <v>267</v>
      </c>
      <c r="Q1351" s="242" t="s">
        <v>332</v>
      </c>
      <c r="R1351" s="242" t="s">
        <v>247</v>
      </c>
      <c r="S1351" s="119" t="s">
        <v>209</v>
      </c>
      <c r="T1351" s="118" t="s">
        <v>3114</v>
      </c>
      <c r="U1351" s="115">
        <v>0</v>
      </c>
      <c r="V1351" s="115">
        <v>0</v>
      </c>
      <c r="W1351" s="115">
        <v>0</v>
      </c>
      <c r="X1351" s="115">
        <v>0</v>
      </c>
      <c r="Y1351" s="116">
        <v>28911</v>
      </c>
      <c r="Z1351" s="115">
        <v>0</v>
      </c>
      <c r="AA1351" s="115">
        <v>0</v>
      </c>
      <c r="AB1351" s="115">
        <v>0</v>
      </c>
      <c r="AC1351" s="114" t="s">
        <v>207</v>
      </c>
    </row>
    <row r="1352" spans="1:29" x14ac:dyDescent="0.25">
      <c r="A1352" s="242" t="s">
        <v>4452</v>
      </c>
      <c r="B1352" s="242" t="s">
        <v>4442</v>
      </c>
      <c r="C1352" s="242" t="s">
        <v>217</v>
      </c>
      <c r="D1352" s="242" t="s">
        <v>1254</v>
      </c>
      <c r="E1352" s="243">
        <v>42095</v>
      </c>
      <c r="F1352" s="243">
        <v>42460</v>
      </c>
      <c r="G1352" s="242">
        <v>2016</v>
      </c>
      <c r="H1352" s="116">
        <v>23033</v>
      </c>
      <c r="I1352" s="117" t="s">
        <v>207</v>
      </c>
      <c r="J1352" s="244">
        <v>42654</v>
      </c>
      <c r="K1352" s="245" t="s">
        <v>215</v>
      </c>
      <c r="L1352" s="246">
        <v>43060</v>
      </c>
      <c r="M1352" s="244">
        <v>42460</v>
      </c>
      <c r="N1352" s="242" t="s">
        <v>4441</v>
      </c>
      <c r="O1352" s="242" t="s">
        <v>4444</v>
      </c>
      <c r="P1352" s="242" t="s">
        <v>212</v>
      </c>
      <c r="Q1352" s="242" t="s">
        <v>332</v>
      </c>
      <c r="R1352" s="242" t="s">
        <v>247</v>
      </c>
      <c r="S1352" s="119" t="s">
        <v>209</v>
      </c>
      <c r="T1352" s="118" t="s">
        <v>4439</v>
      </c>
      <c r="U1352" s="117" t="s">
        <v>207</v>
      </c>
      <c r="V1352" s="115">
        <v>0</v>
      </c>
      <c r="W1352" s="115">
        <v>0</v>
      </c>
      <c r="X1352" s="115">
        <v>0</v>
      </c>
      <c r="Y1352" s="115">
        <v>0</v>
      </c>
      <c r="Z1352" s="115">
        <v>23033</v>
      </c>
      <c r="AA1352" s="115">
        <v>0</v>
      </c>
      <c r="AB1352" s="115">
        <v>0</v>
      </c>
      <c r="AC1352" s="114" t="s">
        <v>207</v>
      </c>
    </row>
    <row r="1353" spans="1:29" x14ac:dyDescent="0.25">
      <c r="A1353" s="242" t="s">
        <v>4020</v>
      </c>
      <c r="B1353" s="242" t="s">
        <v>4015</v>
      </c>
      <c r="C1353" s="242" t="s">
        <v>217</v>
      </c>
      <c r="D1353" s="242" t="s">
        <v>1254</v>
      </c>
      <c r="E1353" s="243">
        <v>42005</v>
      </c>
      <c r="F1353" s="243">
        <v>42369</v>
      </c>
      <c r="G1353" s="242">
        <v>2015</v>
      </c>
      <c r="H1353" s="116">
        <v>19648</v>
      </c>
      <c r="I1353" s="117" t="s">
        <v>207</v>
      </c>
      <c r="J1353" s="244">
        <v>42654</v>
      </c>
      <c r="K1353" s="245" t="s">
        <v>221</v>
      </c>
      <c r="L1353" s="246" t="s">
        <v>207</v>
      </c>
      <c r="M1353" s="244">
        <v>42369</v>
      </c>
      <c r="N1353" s="242" t="s">
        <v>4014</v>
      </c>
      <c r="O1353" s="242" t="s">
        <v>3358</v>
      </c>
      <c r="P1353" s="242" t="s">
        <v>212</v>
      </c>
      <c r="Q1353" s="242" t="s">
        <v>523</v>
      </c>
      <c r="R1353" s="242" t="s">
        <v>247</v>
      </c>
      <c r="S1353" s="119" t="s">
        <v>209</v>
      </c>
      <c r="T1353" s="118" t="s">
        <v>4013</v>
      </c>
      <c r="U1353" s="117" t="s">
        <v>207</v>
      </c>
      <c r="V1353" s="115">
        <v>0</v>
      </c>
      <c r="W1353" s="115">
        <v>0</v>
      </c>
      <c r="X1353" s="115">
        <v>0</v>
      </c>
      <c r="Y1353" s="116">
        <v>19648</v>
      </c>
      <c r="Z1353" s="115">
        <v>0</v>
      </c>
      <c r="AA1353" s="115">
        <v>0</v>
      </c>
      <c r="AB1353" s="115">
        <v>0</v>
      </c>
      <c r="AC1353" s="114" t="s">
        <v>207</v>
      </c>
    </row>
    <row r="1354" spans="1:29" x14ac:dyDescent="0.25">
      <c r="A1354" s="242" t="s">
        <v>2912</v>
      </c>
      <c r="B1354" s="242" t="s">
        <v>2901</v>
      </c>
      <c r="C1354" s="242" t="s">
        <v>217</v>
      </c>
      <c r="D1354" s="242" t="s">
        <v>1254</v>
      </c>
      <c r="E1354" s="243">
        <v>41760</v>
      </c>
      <c r="F1354" s="243">
        <v>42338</v>
      </c>
      <c r="G1354" s="242">
        <v>2015</v>
      </c>
      <c r="H1354" s="116">
        <v>21886</v>
      </c>
      <c r="I1354" s="117" t="s">
        <v>207</v>
      </c>
      <c r="J1354" s="244">
        <v>42654</v>
      </c>
      <c r="K1354" s="245" t="s">
        <v>215</v>
      </c>
      <c r="L1354" s="246">
        <v>43081</v>
      </c>
      <c r="M1354" s="244">
        <v>42338</v>
      </c>
      <c r="N1354" s="242" t="s">
        <v>2900</v>
      </c>
      <c r="O1354" s="242" t="s">
        <v>2904</v>
      </c>
      <c r="P1354" s="242" t="s">
        <v>220</v>
      </c>
      <c r="Q1354" s="242" t="s">
        <v>1141</v>
      </c>
      <c r="R1354" s="242" t="s">
        <v>247</v>
      </c>
      <c r="S1354" s="119" t="s">
        <v>209</v>
      </c>
      <c r="T1354" s="118" t="s">
        <v>2898</v>
      </c>
      <c r="U1354" s="117" t="s">
        <v>207</v>
      </c>
      <c r="V1354" s="115">
        <v>0</v>
      </c>
      <c r="W1354" s="115">
        <v>0</v>
      </c>
      <c r="X1354" s="115">
        <v>0</v>
      </c>
      <c r="Y1354" s="116">
        <v>21886</v>
      </c>
      <c r="Z1354" s="115">
        <v>0</v>
      </c>
      <c r="AA1354" s="115">
        <v>0</v>
      </c>
      <c r="AB1354" s="115">
        <v>0</v>
      </c>
      <c r="AC1354" s="114" t="s">
        <v>207</v>
      </c>
    </row>
    <row r="1355" spans="1:29" x14ac:dyDescent="0.25">
      <c r="A1355" s="242" t="s">
        <v>2609</v>
      </c>
      <c r="B1355" s="242" t="s">
        <v>2608</v>
      </c>
      <c r="C1355" s="242" t="s">
        <v>503</v>
      </c>
      <c r="D1355" s="242" t="s">
        <v>1254</v>
      </c>
      <c r="E1355" s="243">
        <v>42488</v>
      </c>
      <c r="F1355" s="243">
        <v>42490</v>
      </c>
      <c r="G1355" s="242">
        <v>2016</v>
      </c>
      <c r="H1355" s="116">
        <v>22548</v>
      </c>
      <c r="I1355" s="117" t="s">
        <v>207</v>
      </c>
      <c r="J1355" s="244">
        <v>42654</v>
      </c>
      <c r="K1355" s="245" t="s">
        <v>215</v>
      </c>
      <c r="L1355" s="246">
        <v>42801</v>
      </c>
      <c r="M1355" s="244">
        <v>42490</v>
      </c>
      <c r="N1355" s="242" t="s">
        <v>2607</v>
      </c>
      <c r="O1355" s="242" t="s">
        <v>708</v>
      </c>
      <c r="P1355" s="242" t="s">
        <v>212</v>
      </c>
      <c r="Q1355" s="242" t="s">
        <v>500</v>
      </c>
      <c r="R1355" s="242" t="s">
        <v>247</v>
      </c>
      <c r="S1355" s="119" t="s">
        <v>209</v>
      </c>
      <c r="T1355" s="118" t="s">
        <v>2606</v>
      </c>
      <c r="U1355" s="117" t="s">
        <v>207</v>
      </c>
      <c r="V1355" s="115">
        <v>0</v>
      </c>
      <c r="W1355" s="115">
        <v>0</v>
      </c>
      <c r="X1355" s="115">
        <v>0</v>
      </c>
      <c r="Y1355" s="116">
        <v>22548</v>
      </c>
      <c r="Z1355" s="115">
        <v>0</v>
      </c>
      <c r="AA1355" s="115">
        <v>0</v>
      </c>
      <c r="AB1355" s="115">
        <v>0</v>
      </c>
      <c r="AC1355" s="114" t="s">
        <v>207</v>
      </c>
    </row>
    <row r="1356" spans="1:29" x14ac:dyDescent="0.25">
      <c r="A1356" s="242" t="s">
        <v>2605</v>
      </c>
      <c r="B1356" s="242" t="s">
        <v>2604</v>
      </c>
      <c r="C1356" s="242" t="s">
        <v>503</v>
      </c>
      <c r="D1356" s="242" t="s">
        <v>1254</v>
      </c>
      <c r="E1356" s="243">
        <v>42515</v>
      </c>
      <c r="F1356" s="243">
        <v>42532</v>
      </c>
      <c r="G1356" s="242">
        <v>2016</v>
      </c>
      <c r="H1356" s="116">
        <v>101950</v>
      </c>
      <c r="I1356" s="117" t="s">
        <v>207</v>
      </c>
      <c r="J1356" s="244">
        <v>42654</v>
      </c>
      <c r="K1356" s="245" t="s">
        <v>215</v>
      </c>
      <c r="L1356" s="246">
        <v>42759</v>
      </c>
      <c r="M1356" s="244">
        <v>42532</v>
      </c>
      <c r="N1356" s="242" t="s">
        <v>2603</v>
      </c>
      <c r="O1356" s="242" t="s">
        <v>708</v>
      </c>
      <c r="P1356" s="242" t="s">
        <v>267</v>
      </c>
      <c r="Q1356" s="242" t="s">
        <v>500</v>
      </c>
      <c r="R1356" s="242" t="s">
        <v>247</v>
      </c>
      <c r="S1356" s="119" t="s">
        <v>209</v>
      </c>
      <c r="T1356" s="118" t="s">
        <v>2602</v>
      </c>
      <c r="U1356" s="117" t="s">
        <v>207</v>
      </c>
      <c r="V1356" s="115">
        <v>0</v>
      </c>
      <c r="W1356" s="115">
        <v>0</v>
      </c>
      <c r="X1356" s="115">
        <v>0</v>
      </c>
      <c r="Y1356" s="116">
        <v>101950</v>
      </c>
      <c r="Z1356" s="115">
        <v>0</v>
      </c>
      <c r="AA1356" s="115">
        <v>0</v>
      </c>
      <c r="AB1356" s="115">
        <v>0</v>
      </c>
      <c r="AC1356" s="114" t="s">
        <v>207</v>
      </c>
    </row>
    <row r="1357" spans="1:29" x14ac:dyDescent="0.25">
      <c r="A1357" s="242" t="s">
        <v>4576</v>
      </c>
      <c r="B1357" s="242" t="s">
        <v>4573</v>
      </c>
      <c r="C1357" s="242" t="s">
        <v>229</v>
      </c>
      <c r="D1357" s="242" t="s">
        <v>1254</v>
      </c>
      <c r="E1357" s="243">
        <v>41814</v>
      </c>
      <c r="F1357" s="243">
        <v>42178</v>
      </c>
      <c r="G1357" s="242">
        <v>2015</v>
      </c>
      <c r="H1357" s="116">
        <v>349786</v>
      </c>
      <c r="I1357" s="116">
        <v>67159</v>
      </c>
      <c r="J1357" s="244">
        <v>42640</v>
      </c>
      <c r="K1357" s="245" t="s">
        <v>215</v>
      </c>
      <c r="L1357" s="246">
        <v>42955</v>
      </c>
      <c r="M1357" s="244">
        <v>42178</v>
      </c>
      <c r="N1357" s="242" t="s">
        <v>4572</v>
      </c>
      <c r="O1357" s="242" t="s">
        <v>3277</v>
      </c>
      <c r="P1357" s="242" t="s">
        <v>255</v>
      </c>
      <c r="Q1357" s="242" t="s">
        <v>855</v>
      </c>
      <c r="R1357" s="242" t="s">
        <v>247</v>
      </c>
      <c r="S1357" s="119" t="s">
        <v>209</v>
      </c>
      <c r="T1357" s="118" t="s">
        <v>4570</v>
      </c>
      <c r="U1357" s="116">
        <v>67159</v>
      </c>
      <c r="V1357" s="115">
        <v>0</v>
      </c>
      <c r="W1357" s="115">
        <v>0</v>
      </c>
      <c r="X1357" s="115">
        <v>0</v>
      </c>
      <c r="Y1357" s="116">
        <v>191314</v>
      </c>
      <c r="Z1357" s="115">
        <v>0</v>
      </c>
      <c r="AA1357" s="115">
        <v>0</v>
      </c>
      <c r="AB1357" s="115">
        <v>91313</v>
      </c>
      <c r="AC1357" s="114" t="s">
        <v>4575</v>
      </c>
    </row>
    <row r="1358" spans="1:29" x14ac:dyDescent="0.25">
      <c r="A1358" s="242" t="s">
        <v>3761</v>
      </c>
      <c r="B1358" s="242" t="s">
        <v>3757</v>
      </c>
      <c r="C1358" s="242" t="s">
        <v>217</v>
      </c>
      <c r="D1358" s="242" t="s">
        <v>1254</v>
      </c>
      <c r="E1358" s="243">
        <v>42033</v>
      </c>
      <c r="F1358" s="243">
        <v>42369</v>
      </c>
      <c r="G1358" s="242">
        <v>2015</v>
      </c>
      <c r="H1358" s="116">
        <v>31704</v>
      </c>
      <c r="I1358" s="117" t="s">
        <v>207</v>
      </c>
      <c r="J1358" s="244">
        <v>42640</v>
      </c>
      <c r="K1358" s="245" t="s">
        <v>215</v>
      </c>
      <c r="L1358" s="246">
        <v>42941</v>
      </c>
      <c r="M1358" s="244">
        <v>42369</v>
      </c>
      <c r="N1358" s="242" t="s">
        <v>3756</v>
      </c>
      <c r="O1358" s="242" t="s">
        <v>3755</v>
      </c>
      <c r="P1358" s="242" t="s">
        <v>325</v>
      </c>
      <c r="Q1358" s="242" t="s">
        <v>211</v>
      </c>
      <c r="R1358" s="242" t="s">
        <v>210</v>
      </c>
      <c r="S1358" s="119" t="s">
        <v>209</v>
      </c>
      <c r="T1358" s="118" t="s">
        <v>3754</v>
      </c>
      <c r="U1358" s="117" t="s">
        <v>207</v>
      </c>
      <c r="V1358" s="115">
        <v>0</v>
      </c>
      <c r="W1358" s="115">
        <v>0</v>
      </c>
      <c r="X1358" s="115">
        <v>0</v>
      </c>
      <c r="Y1358" s="115">
        <v>0</v>
      </c>
      <c r="Z1358" s="115">
        <v>31704</v>
      </c>
      <c r="AA1358" s="115">
        <v>0</v>
      </c>
      <c r="AB1358" s="115">
        <v>0</v>
      </c>
      <c r="AC1358" s="114" t="s">
        <v>207</v>
      </c>
    </row>
    <row r="1359" spans="1:29" x14ac:dyDescent="0.25">
      <c r="A1359" s="242" t="s">
        <v>3269</v>
      </c>
      <c r="B1359" s="242" t="s">
        <v>3259</v>
      </c>
      <c r="C1359" s="242" t="s">
        <v>229</v>
      </c>
      <c r="D1359" s="242" t="s">
        <v>1254</v>
      </c>
      <c r="E1359" s="243">
        <v>41618</v>
      </c>
      <c r="F1359" s="243">
        <v>42185</v>
      </c>
      <c r="G1359" s="242">
        <v>2015</v>
      </c>
      <c r="H1359" s="116">
        <v>65806</v>
      </c>
      <c r="I1359" s="116">
        <v>12635</v>
      </c>
      <c r="J1359" s="244">
        <v>42640</v>
      </c>
      <c r="K1359" s="245" t="s">
        <v>221</v>
      </c>
      <c r="L1359" s="246" t="s">
        <v>207</v>
      </c>
      <c r="M1359" s="244">
        <v>42185</v>
      </c>
      <c r="N1359" s="242" t="s">
        <v>3258</v>
      </c>
      <c r="O1359" s="242" t="s">
        <v>3257</v>
      </c>
      <c r="P1359" s="242" t="s">
        <v>255</v>
      </c>
      <c r="Q1359" s="242" t="s">
        <v>211</v>
      </c>
      <c r="R1359" s="242" t="s">
        <v>210</v>
      </c>
      <c r="S1359" s="119" t="s">
        <v>209</v>
      </c>
      <c r="T1359" s="118" t="s">
        <v>3256</v>
      </c>
      <c r="U1359" s="116">
        <v>12635</v>
      </c>
      <c r="V1359" s="115">
        <v>0</v>
      </c>
      <c r="W1359" s="115">
        <v>0</v>
      </c>
      <c r="X1359" s="115">
        <v>0</v>
      </c>
      <c r="Y1359" s="116">
        <v>53171</v>
      </c>
      <c r="Z1359" s="115">
        <v>0</v>
      </c>
      <c r="AA1359" s="115">
        <v>0</v>
      </c>
      <c r="AB1359" s="115">
        <v>0</v>
      </c>
      <c r="AC1359" s="114" t="s">
        <v>3268</v>
      </c>
    </row>
    <row r="1360" spans="1:29" x14ac:dyDescent="0.25">
      <c r="A1360" s="242" t="s">
        <v>2601</v>
      </c>
      <c r="B1360" s="242" t="s">
        <v>2600</v>
      </c>
      <c r="C1360" s="242" t="s">
        <v>503</v>
      </c>
      <c r="D1360" s="242" t="s">
        <v>1254</v>
      </c>
      <c r="E1360" s="243">
        <v>42436</v>
      </c>
      <c r="F1360" s="243">
        <v>42511</v>
      </c>
      <c r="G1360" s="242">
        <v>2016</v>
      </c>
      <c r="H1360" s="116">
        <v>181190</v>
      </c>
      <c r="I1360" s="117" t="s">
        <v>207</v>
      </c>
      <c r="J1360" s="244">
        <v>42640</v>
      </c>
      <c r="K1360" s="245" t="s">
        <v>215</v>
      </c>
      <c r="L1360" s="246">
        <v>43319</v>
      </c>
      <c r="M1360" s="244">
        <v>42511</v>
      </c>
      <c r="N1360" s="242" t="s">
        <v>2599</v>
      </c>
      <c r="O1360" s="242" t="s">
        <v>613</v>
      </c>
      <c r="P1360" s="242" t="s">
        <v>267</v>
      </c>
      <c r="Q1360" s="242" t="s">
        <v>500</v>
      </c>
      <c r="R1360" s="242" t="s">
        <v>247</v>
      </c>
      <c r="S1360" s="119" t="s">
        <v>209</v>
      </c>
      <c r="T1360" s="118" t="s">
        <v>2598</v>
      </c>
      <c r="U1360" s="117" t="s">
        <v>207</v>
      </c>
      <c r="V1360" s="115">
        <v>0</v>
      </c>
      <c r="W1360" s="115">
        <v>0</v>
      </c>
      <c r="X1360" s="115">
        <v>0</v>
      </c>
      <c r="Y1360" s="116">
        <v>181190</v>
      </c>
      <c r="Z1360" s="115">
        <v>0</v>
      </c>
      <c r="AA1360" s="115">
        <v>0</v>
      </c>
      <c r="AB1360" s="115">
        <v>0</v>
      </c>
      <c r="AC1360" s="114" t="s">
        <v>207</v>
      </c>
    </row>
    <row r="1361" spans="1:29" x14ac:dyDescent="0.25">
      <c r="A1361" s="242" t="s">
        <v>4070</v>
      </c>
      <c r="B1361" s="242" t="s">
        <v>4069</v>
      </c>
      <c r="C1361" s="242" t="s">
        <v>503</v>
      </c>
      <c r="D1361" s="242" t="s">
        <v>1254</v>
      </c>
      <c r="E1361" s="243">
        <v>42510</v>
      </c>
      <c r="F1361" s="243">
        <v>42516</v>
      </c>
      <c r="G1361" s="242">
        <v>2016</v>
      </c>
      <c r="H1361" s="116">
        <v>57134</v>
      </c>
      <c r="I1361" s="117" t="s">
        <v>207</v>
      </c>
      <c r="J1361" s="244">
        <v>42626</v>
      </c>
      <c r="K1361" s="245" t="s">
        <v>221</v>
      </c>
      <c r="L1361" s="246" t="s">
        <v>207</v>
      </c>
      <c r="M1361" s="244">
        <v>42516</v>
      </c>
      <c r="N1361" s="242" t="s">
        <v>4068</v>
      </c>
      <c r="O1361" s="242" t="s">
        <v>635</v>
      </c>
      <c r="P1361" s="242" t="s">
        <v>212</v>
      </c>
      <c r="Q1361" s="242" t="s">
        <v>516</v>
      </c>
      <c r="R1361" s="242" t="s">
        <v>247</v>
      </c>
      <c r="S1361" s="119" t="s">
        <v>209</v>
      </c>
      <c r="T1361" s="118" t="s">
        <v>4067</v>
      </c>
      <c r="U1361" s="117" t="s">
        <v>207</v>
      </c>
      <c r="V1361" s="115">
        <v>0</v>
      </c>
      <c r="W1361" s="115">
        <v>0</v>
      </c>
      <c r="X1361" s="115">
        <v>0</v>
      </c>
      <c r="Y1361" s="116">
        <v>57134</v>
      </c>
      <c r="Z1361" s="115">
        <v>0</v>
      </c>
      <c r="AA1361" s="115">
        <v>0</v>
      </c>
      <c r="AB1361" s="115">
        <v>0</v>
      </c>
      <c r="AC1361" s="114" t="s">
        <v>207</v>
      </c>
    </row>
    <row r="1362" spans="1:29" x14ac:dyDescent="0.25">
      <c r="A1362" s="242" t="s">
        <v>3886</v>
      </c>
      <c r="B1362" s="242" t="s">
        <v>3878</v>
      </c>
      <c r="C1362" s="242" t="s">
        <v>229</v>
      </c>
      <c r="D1362" s="242" t="s">
        <v>1254</v>
      </c>
      <c r="E1362" s="243">
        <v>41640</v>
      </c>
      <c r="F1362" s="243">
        <v>42230</v>
      </c>
      <c r="G1362" s="242">
        <v>2015</v>
      </c>
      <c r="H1362" s="116">
        <v>83611</v>
      </c>
      <c r="I1362" s="116">
        <v>8813</v>
      </c>
      <c r="J1362" s="244">
        <v>42626</v>
      </c>
      <c r="K1362" s="245" t="s">
        <v>215</v>
      </c>
      <c r="L1362" s="246">
        <v>43641</v>
      </c>
      <c r="M1362" s="244">
        <v>42230</v>
      </c>
      <c r="N1362" s="242" t="s">
        <v>3877</v>
      </c>
      <c r="O1362" s="242" t="s">
        <v>689</v>
      </c>
      <c r="P1362" s="242" t="s">
        <v>1272</v>
      </c>
      <c r="Q1362" s="242" t="s">
        <v>536</v>
      </c>
      <c r="R1362" s="242" t="s">
        <v>247</v>
      </c>
      <c r="S1362" s="119" t="s">
        <v>209</v>
      </c>
      <c r="T1362" s="118" t="s">
        <v>3876</v>
      </c>
      <c r="U1362" s="116">
        <v>8813</v>
      </c>
      <c r="V1362" s="115">
        <v>0</v>
      </c>
      <c r="W1362" s="115">
        <v>0</v>
      </c>
      <c r="X1362" s="115">
        <v>0</v>
      </c>
      <c r="Y1362" s="116">
        <v>24664</v>
      </c>
      <c r="Z1362" s="115">
        <v>37552</v>
      </c>
      <c r="AA1362" s="115">
        <v>0</v>
      </c>
      <c r="AB1362" s="115">
        <v>12582</v>
      </c>
      <c r="AC1362" s="114" t="s">
        <v>3885</v>
      </c>
    </row>
    <row r="1363" spans="1:29" x14ac:dyDescent="0.25">
      <c r="A1363" s="242" t="s">
        <v>3863</v>
      </c>
      <c r="B1363" s="242" t="s">
        <v>3857</v>
      </c>
      <c r="C1363" s="242" t="s">
        <v>217</v>
      </c>
      <c r="D1363" s="242" t="s">
        <v>1254</v>
      </c>
      <c r="E1363" s="243">
        <v>42005</v>
      </c>
      <c r="F1363" s="243">
        <v>42369</v>
      </c>
      <c r="G1363" s="242">
        <v>2015</v>
      </c>
      <c r="H1363" s="116">
        <v>43254</v>
      </c>
      <c r="I1363" s="117" t="s">
        <v>207</v>
      </c>
      <c r="J1363" s="244">
        <v>42626</v>
      </c>
      <c r="K1363" s="245" t="s">
        <v>215</v>
      </c>
      <c r="L1363" s="246">
        <v>42969</v>
      </c>
      <c r="M1363" s="244">
        <v>42369</v>
      </c>
      <c r="N1363" s="242" t="s">
        <v>3856</v>
      </c>
      <c r="O1363" s="242" t="s">
        <v>3855</v>
      </c>
      <c r="P1363" s="242" t="s">
        <v>939</v>
      </c>
      <c r="Q1363" s="242" t="s">
        <v>452</v>
      </c>
      <c r="R1363" s="242" t="s">
        <v>247</v>
      </c>
      <c r="S1363" s="119" t="s">
        <v>209</v>
      </c>
      <c r="T1363" s="118" t="s">
        <v>3854</v>
      </c>
      <c r="U1363" s="117" t="s">
        <v>207</v>
      </c>
      <c r="V1363" s="115">
        <v>0</v>
      </c>
      <c r="W1363" s="115">
        <v>0</v>
      </c>
      <c r="X1363" s="115">
        <v>0</v>
      </c>
      <c r="Y1363" s="116">
        <v>43254</v>
      </c>
      <c r="Z1363" s="115">
        <v>0</v>
      </c>
      <c r="AA1363" s="115">
        <v>0</v>
      </c>
      <c r="AB1363" s="115">
        <v>0</v>
      </c>
      <c r="AC1363" s="114" t="s">
        <v>207</v>
      </c>
    </row>
    <row r="1364" spans="1:29" x14ac:dyDescent="0.25">
      <c r="A1364" s="242" t="s">
        <v>3838</v>
      </c>
      <c r="B1364" s="242" t="s">
        <v>3836</v>
      </c>
      <c r="C1364" s="242" t="s">
        <v>217</v>
      </c>
      <c r="D1364" s="242" t="s">
        <v>1254</v>
      </c>
      <c r="E1364" s="243">
        <v>41883</v>
      </c>
      <c r="F1364" s="243">
        <v>42247</v>
      </c>
      <c r="G1364" s="242">
        <v>2015</v>
      </c>
      <c r="H1364" s="116">
        <v>56790</v>
      </c>
      <c r="I1364" s="117" t="s">
        <v>207</v>
      </c>
      <c r="J1364" s="244">
        <v>42626</v>
      </c>
      <c r="K1364" s="245" t="s">
        <v>215</v>
      </c>
      <c r="L1364" s="246">
        <v>42850</v>
      </c>
      <c r="M1364" s="244">
        <v>42247</v>
      </c>
      <c r="N1364" s="242" t="s">
        <v>1061</v>
      </c>
      <c r="O1364" s="242" t="s">
        <v>3832</v>
      </c>
      <c r="P1364" s="242" t="s">
        <v>220</v>
      </c>
      <c r="Q1364" s="242" t="s">
        <v>717</v>
      </c>
      <c r="R1364" s="242" t="s">
        <v>247</v>
      </c>
      <c r="S1364" s="119" t="s">
        <v>209</v>
      </c>
      <c r="T1364" s="118" t="s">
        <v>3835</v>
      </c>
      <c r="U1364" s="117" t="s">
        <v>207</v>
      </c>
      <c r="V1364" s="115">
        <v>0</v>
      </c>
      <c r="W1364" s="115">
        <v>0</v>
      </c>
      <c r="X1364" s="115">
        <v>0</v>
      </c>
      <c r="Y1364" s="116">
        <v>56790</v>
      </c>
      <c r="Z1364" s="115">
        <v>0</v>
      </c>
      <c r="AA1364" s="115">
        <v>0</v>
      </c>
      <c r="AB1364" s="115">
        <v>0</v>
      </c>
      <c r="AC1364" s="114" t="s">
        <v>207</v>
      </c>
    </row>
    <row r="1365" spans="1:29" x14ac:dyDescent="0.25">
      <c r="A1365" s="248" t="s">
        <v>3416</v>
      </c>
      <c r="B1365" s="248" t="s">
        <v>3413</v>
      </c>
      <c r="C1365" s="248" t="s">
        <v>217</v>
      </c>
      <c r="D1365" s="248" t="s">
        <v>1254</v>
      </c>
      <c r="E1365" s="249">
        <v>41852</v>
      </c>
      <c r="F1365" s="249">
        <v>42216</v>
      </c>
      <c r="G1365" s="248">
        <v>2015</v>
      </c>
      <c r="H1365" s="132">
        <v>8393</v>
      </c>
      <c r="I1365" s="131" t="s">
        <v>207</v>
      </c>
      <c r="J1365" s="247">
        <v>42626</v>
      </c>
      <c r="K1365" s="250" t="s">
        <v>215</v>
      </c>
      <c r="L1365" s="251">
        <v>42850</v>
      </c>
      <c r="M1365" s="247">
        <v>42216</v>
      </c>
      <c r="N1365" s="248" t="s">
        <v>861</v>
      </c>
      <c r="O1365" s="248" t="s">
        <v>3412</v>
      </c>
      <c r="P1365" s="248" t="s">
        <v>1343</v>
      </c>
      <c r="Q1365" s="248" t="s">
        <v>416</v>
      </c>
      <c r="R1365" s="242" t="s">
        <v>247</v>
      </c>
      <c r="S1365" s="119" t="s">
        <v>209</v>
      </c>
      <c r="T1365" s="118" t="s">
        <v>3411</v>
      </c>
      <c r="U1365" s="117" t="s">
        <v>207</v>
      </c>
      <c r="V1365" s="115">
        <v>0</v>
      </c>
      <c r="W1365" s="130">
        <v>0</v>
      </c>
      <c r="X1365" s="130">
        <v>0</v>
      </c>
      <c r="Y1365" s="132">
        <v>8393</v>
      </c>
      <c r="Z1365" s="115">
        <v>0</v>
      </c>
      <c r="AA1365" s="115">
        <v>0</v>
      </c>
      <c r="AB1365" s="115">
        <v>0</v>
      </c>
      <c r="AC1365" s="129" t="s">
        <v>207</v>
      </c>
    </row>
    <row r="1366" spans="1:29" x14ac:dyDescent="0.25">
      <c r="A1366" s="242" t="s">
        <v>3406</v>
      </c>
      <c r="B1366" s="242" t="s">
        <v>3397</v>
      </c>
      <c r="C1366" s="242" t="s">
        <v>258</v>
      </c>
      <c r="D1366" s="242" t="s">
        <v>1254</v>
      </c>
      <c r="E1366" s="243">
        <v>42005</v>
      </c>
      <c r="F1366" s="243">
        <v>42369</v>
      </c>
      <c r="G1366" s="242">
        <v>2015</v>
      </c>
      <c r="H1366" s="116">
        <v>189455</v>
      </c>
      <c r="I1366" s="117" t="s">
        <v>207</v>
      </c>
      <c r="J1366" s="244">
        <v>42626</v>
      </c>
      <c r="K1366" s="245" t="s">
        <v>215</v>
      </c>
      <c r="L1366" s="246">
        <v>42969</v>
      </c>
      <c r="M1366" s="244">
        <v>42369</v>
      </c>
      <c r="N1366" s="242" t="s">
        <v>3400</v>
      </c>
      <c r="O1366" s="242" t="s">
        <v>434</v>
      </c>
      <c r="P1366" s="242" t="s">
        <v>212</v>
      </c>
      <c r="Q1366" s="242" t="s">
        <v>254</v>
      </c>
      <c r="R1366" s="242" t="s">
        <v>247</v>
      </c>
      <c r="S1366" s="119" t="s">
        <v>209</v>
      </c>
      <c r="T1366" s="118" t="s">
        <v>3394</v>
      </c>
      <c r="U1366" s="117" t="s">
        <v>207</v>
      </c>
      <c r="V1366" s="115">
        <v>0</v>
      </c>
      <c r="W1366" s="115">
        <v>0</v>
      </c>
      <c r="X1366" s="115">
        <v>0</v>
      </c>
      <c r="Y1366" s="116">
        <v>189455</v>
      </c>
      <c r="Z1366" s="115">
        <v>0</v>
      </c>
      <c r="AA1366" s="115">
        <v>0</v>
      </c>
      <c r="AB1366" s="115">
        <v>0</v>
      </c>
      <c r="AC1366" s="114" t="s">
        <v>207</v>
      </c>
    </row>
    <row r="1367" spans="1:29" x14ac:dyDescent="0.25">
      <c r="A1367" s="242" t="s">
        <v>2854</v>
      </c>
      <c r="B1367" s="242" t="s">
        <v>2853</v>
      </c>
      <c r="C1367" s="242" t="s">
        <v>503</v>
      </c>
      <c r="D1367" s="242" t="s">
        <v>1254</v>
      </c>
      <c r="E1367" s="243">
        <v>42333</v>
      </c>
      <c r="F1367" s="243">
        <v>42464</v>
      </c>
      <c r="G1367" s="242">
        <v>2016</v>
      </c>
      <c r="H1367" s="116">
        <v>145594</v>
      </c>
      <c r="I1367" s="117" t="s">
        <v>207</v>
      </c>
      <c r="J1367" s="244">
        <v>42626</v>
      </c>
      <c r="K1367" s="245" t="s">
        <v>215</v>
      </c>
      <c r="L1367" s="246">
        <v>43382</v>
      </c>
      <c r="M1367" s="244">
        <v>42464</v>
      </c>
      <c r="N1367" s="242" t="s">
        <v>2852</v>
      </c>
      <c r="O1367" s="242" t="s">
        <v>507</v>
      </c>
      <c r="P1367" s="242" t="s">
        <v>212</v>
      </c>
      <c r="Q1367" s="242" t="s">
        <v>500</v>
      </c>
      <c r="R1367" s="242" t="s">
        <v>247</v>
      </c>
      <c r="S1367" s="119" t="s">
        <v>209</v>
      </c>
      <c r="T1367" s="118" t="s">
        <v>2851</v>
      </c>
      <c r="U1367" s="117" t="s">
        <v>207</v>
      </c>
      <c r="V1367" s="115">
        <v>0</v>
      </c>
      <c r="W1367" s="115">
        <v>0</v>
      </c>
      <c r="X1367" s="115">
        <v>0</v>
      </c>
      <c r="Y1367" s="115">
        <v>0</v>
      </c>
      <c r="Z1367" s="115">
        <v>145594</v>
      </c>
      <c r="AA1367" s="115">
        <v>0</v>
      </c>
      <c r="AB1367" s="115">
        <v>0</v>
      </c>
      <c r="AC1367" s="114" t="s">
        <v>207</v>
      </c>
    </row>
    <row r="1368" spans="1:29" ht="31.5" x14ac:dyDescent="0.25">
      <c r="A1368" s="242" t="s">
        <v>1222</v>
      </c>
      <c r="B1368" s="242" t="s">
        <v>1219</v>
      </c>
      <c r="C1368" s="242" t="s">
        <v>229</v>
      </c>
      <c r="D1368" s="242" t="s">
        <v>216</v>
      </c>
      <c r="E1368" s="243">
        <v>40909</v>
      </c>
      <c r="F1368" s="243">
        <v>41274</v>
      </c>
      <c r="G1368" s="242">
        <v>2012</v>
      </c>
      <c r="H1368" s="116">
        <v>40888</v>
      </c>
      <c r="I1368" s="116">
        <v>7867</v>
      </c>
      <c r="J1368" s="244">
        <v>42613</v>
      </c>
      <c r="K1368" s="245" t="s">
        <v>215</v>
      </c>
      <c r="L1368" s="246">
        <v>44005</v>
      </c>
      <c r="M1368" s="244">
        <v>42613</v>
      </c>
      <c r="N1368" s="242" t="s">
        <v>1218</v>
      </c>
      <c r="O1368" s="242" t="s">
        <v>1217</v>
      </c>
      <c r="P1368" s="242" t="s">
        <v>255</v>
      </c>
      <c r="Q1368" s="242" t="s">
        <v>366</v>
      </c>
      <c r="R1368" s="242" t="s">
        <v>247</v>
      </c>
      <c r="S1368" s="119" t="s">
        <v>209</v>
      </c>
      <c r="T1368" s="118" t="s">
        <v>1216</v>
      </c>
      <c r="U1368" s="116">
        <v>7867</v>
      </c>
      <c r="V1368" s="115">
        <v>0</v>
      </c>
      <c r="W1368" s="115">
        <v>2500</v>
      </c>
      <c r="X1368" s="115">
        <v>0</v>
      </c>
      <c r="Y1368" s="116">
        <v>5962</v>
      </c>
      <c r="Z1368" s="115">
        <v>24559</v>
      </c>
      <c r="AA1368" s="115">
        <v>0</v>
      </c>
      <c r="AB1368" s="115">
        <v>0</v>
      </c>
      <c r="AC1368" s="114" t="s">
        <v>1221</v>
      </c>
    </row>
    <row r="1369" spans="1:29" x14ac:dyDescent="0.25">
      <c r="A1369" s="242" t="s">
        <v>1220</v>
      </c>
      <c r="B1369" s="242" t="s">
        <v>1219</v>
      </c>
      <c r="C1369" s="242" t="s">
        <v>229</v>
      </c>
      <c r="D1369" s="242" t="s">
        <v>216</v>
      </c>
      <c r="E1369" s="243">
        <v>41275</v>
      </c>
      <c r="F1369" s="243">
        <v>41639</v>
      </c>
      <c r="G1369" s="242">
        <v>2013</v>
      </c>
      <c r="H1369" s="116">
        <v>1024</v>
      </c>
      <c r="I1369" s="116">
        <v>197</v>
      </c>
      <c r="J1369" s="244">
        <v>42613</v>
      </c>
      <c r="K1369" s="245" t="s">
        <v>215</v>
      </c>
      <c r="L1369" s="246">
        <v>44005</v>
      </c>
      <c r="M1369" s="244">
        <v>42613</v>
      </c>
      <c r="N1369" s="242" t="s">
        <v>1218</v>
      </c>
      <c r="O1369" s="242" t="s">
        <v>1217</v>
      </c>
      <c r="P1369" s="242" t="s">
        <v>255</v>
      </c>
      <c r="Q1369" s="242" t="s">
        <v>366</v>
      </c>
      <c r="R1369" s="242" t="s">
        <v>247</v>
      </c>
      <c r="S1369" s="119" t="s">
        <v>209</v>
      </c>
      <c r="T1369" s="118" t="s">
        <v>1216</v>
      </c>
      <c r="U1369" s="116">
        <v>197</v>
      </c>
      <c r="V1369" s="115">
        <v>0</v>
      </c>
      <c r="W1369" s="115">
        <v>0</v>
      </c>
      <c r="X1369" s="115">
        <v>0</v>
      </c>
      <c r="Y1369" s="115">
        <v>0</v>
      </c>
      <c r="Z1369" s="115">
        <v>827</v>
      </c>
      <c r="AA1369" s="115">
        <v>0</v>
      </c>
      <c r="AB1369" s="115">
        <v>0</v>
      </c>
      <c r="AC1369" s="114" t="s">
        <v>1215</v>
      </c>
    </row>
    <row r="1370" spans="1:29" x14ac:dyDescent="0.25">
      <c r="A1370" s="242" t="s">
        <v>927</v>
      </c>
      <c r="B1370" s="242" t="s">
        <v>915</v>
      </c>
      <c r="C1370" s="242" t="s">
        <v>229</v>
      </c>
      <c r="D1370" s="242" t="s">
        <v>216</v>
      </c>
      <c r="E1370" s="243">
        <v>40179</v>
      </c>
      <c r="F1370" s="243">
        <v>40543</v>
      </c>
      <c r="G1370" s="242">
        <v>2010</v>
      </c>
      <c r="H1370" s="116">
        <v>65008</v>
      </c>
      <c r="I1370" s="116">
        <v>12508</v>
      </c>
      <c r="J1370" s="244">
        <v>42613</v>
      </c>
      <c r="K1370" s="245" t="s">
        <v>221</v>
      </c>
      <c r="L1370" s="246" t="s">
        <v>207</v>
      </c>
      <c r="M1370" s="244">
        <v>42613</v>
      </c>
      <c r="N1370" s="242" t="s">
        <v>914</v>
      </c>
      <c r="O1370" s="242" t="s">
        <v>869</v>
      </c>
      <c r="P1370" s="242" t="s">
        <v>226</v>
      </c>
      <c r="Q1370" s="242" t="s">
        <v>211</v>
      </c>
      <c r="R1370" s="242" t="s">
        <v>210</v>
      </c>
      <c r="S1370" s="119" t="s">
        <v>209</v>
      </c>
      <c r="T1370" s="118" t="s">
        <v>913</v>
      </c>
      <c r="U1370" s="116">
        <v>12508</v>
      </c>
      <c r="V1370" s="115">
        <v>0</v>
      </c>
      <c r="W1370" s="115">
        <v>0</v>
      </c>
      <c r="X1370" s="115">
        <v>0</v>
      </c>
      <c r="Y1370" s="116">
        <v>32500</v>
      </c>
      <c r="Z1370" s="115">
        <v>0</v>
      </c>
      <c r="AA1370" s="115">
        <v>0</v>
      </c>
      <c r="AB1370" s="115">
        <v>20000</v>
      </c>
      <c r="AC1370" s="114" t="s">
        <v>926</v>
      </c>
    </row>
    <row r="1371" spans="1:29" x14ac:dyDescent="0.25">
      <c r="A1371" s="242" t="s">
        <v>918</v>
      </c>
      <c r="B1371" s="242" t="s">
        <v>915</v>
      </c>
      <c r="C1371" s="242" t="s">
        <v>229</v>
      </c>
      <c r="D1371" s="242" t="s">
        <v>216</v>
      </c>
      <c r="E1371" s="243">
        <v>39448</v>
      </c>
      <c r="F1371" s="243">
        <v>39813</v>
      </c>
      <c r="G1371" s="242">
        <v>2008</v>
      </c>
      <c r="H1371" s="116">
        <v>51845</v>
      </c>
      <c r="I1371" s="116">
        <v>9975</v>
      </c>
      <c r="J1371" s="244">
        <v>42613</v>
      </c>
      <c r="K1371" s="245" t="s">
        <v>221</v>
      </c>
      <c r="L1371" s="246" t="s">
        <v>207</v>
      </c>
      <c r="M1371" s="244">
        <v>42613</v>
      </c>
      <c r="N1371" s="242" t="s">
        <v>914</v>
      </c>
      <c r="O1371" s="242" t="s">
        <v>869</v>
      </c>
      <c r="P1371" s="242" t="s">
        <v>226</v>
      </c>
      <c r="Q1371" s="242" t="s">
        <v>211</v>
      </c>
      <c r="R1371" s="242" t="s">
        <v>210</v>
      </c>
      <c r="S1371" s="119" t="s">
        <v>209</v>
      </c>
      <c r="T1371" s="118" t="s">
        <v>913</v>
      </c>
      <c r="U1371" s="116">
        <v>9975</v>
      </c>
      <c r="V1371" s="115">
        <v>0</v>
      </c>
      <c r="W1371" s="115">
        <v>0</v>
      </c>
      <c r="X1371" s="115">
        <v>0</v>
      </c>
      <c r="Y1371" s="116">
        <v>41789</v>
      </c>
      <c r="Z1371" s="115">
        <v>0</v>
      </c>
      <c r="AA1371" s="115">
        <v>0</v>
      </c>
      <c r="AB1371" s="115">
        <v>0</v>
      </c>
      <c r="AC1371" s="114" t="s">
        <v>917</v>
      </c>
    </row>
    <row r="1372" spans="1:29" x14ac:dyDescent="0.25">
      <c r="A1372" s="242" t="s">
        <v>916</v>
      </c>
      <c r="B1372" s="242" t="s">
        <v>915</v>
      </c>
      <c r="C1372" s="242" t="s">
        <v>229</v>
      </c>
      <c r="D1372" s="242" t="s">
        <v>216</v>
      </c>
      <c r="E1372" s="243">
        <v>39814</v>
      </c>
      <c r="F1372" s="243">
        <v>40178</v>
      </c>
      <c r="G1372" s="242">
        <v>2009</v>
      </c>
      <c r="H1372" s="116">
        <v>64220</v>
      </c>
      <c r="I1372" s="116">
        <v>12356</v>
      </c>
      <c r="J1372" s="244">
        <v>42613</v>
      </c>
      <c r="K1372" s="245" t="s">
        <v>221</v>
      </c>
      <c r="L1372" s="246" t="s">
        <v>207</v>
      </c>
      <c r="M1372" s="244">
        <v>42613</v>
      </c>
      <c r="N1372" s="242" t="s">
        <v>914</v>
      </c>
      <c r="O1372" s="242" t="s">
        <v>869</v>
      </c>
      <c r="P1372" s="242" t="s">
        <v>226</v>
      </c>
      <c r="Q1372" s="242" t="s">
        <v>211</v>
      </c>
      <c r="R1372" s="242" t="s">
        <v>210</v>
      </c>
      <c r="S1372" s="119" t="s">
        <v>209</v>
      </c>
      <c r="T1372" s="118" t="s">
        <v>913</v>
      </c>
      <c r="U1372" s="116">
        <v>12356</v>
      </c>
      <c r="V1372" s="115">
        <v>0</v>
      </c>
      <c r="W1372" s="115">
        <v>0</v>
      </c>
      <c r="X1372" s="115">
        <v>0</v>
      </c>
      <c r="Y1372" s="116">
        <v>51783</v>
      </c>
      <c r="Z1372" s="115">
        <v>0</v>
      </c>
      <c r="AA1372" s="115">
        <v>0</v>
      </c>
      <c r="AB1372" s="115">
        <v>0</v>
      </c>
      <c r="AC1372" s="114" t="s">
        <v>912</v>
      </c>
    </row>
    <row r="1373" spans="1:29" x14ac:dyDescent="0.25">
      <c r="A1373" s="242" t="s">
        <v>901</v>
      </c>
      <c r="B1373" s="242" t="s">
        <v>890</v>
      </c>
      <c r="C1373" s="242" t="s">
        <v>229</v>
      </c>
      <c r="D1373" s="242" t="s">
        <v>216</v>
      </c>
      <c r="E1373" s="243">
        <v>39448</v>
      </c>
      <c r="F1373" s="243">
        <v>39813</v>
      </c>
      <c r="G1373" s="242">
        <v>2008</v>
      </c>
      <c r="H1373" s="116">
        <v>2941</v>
      </c>
      <c r="I1373" s="116">
        <v>566</v>
      </c>
      <c r="J1373" s="244">
        <v>42613</v>
      </c>
      <c r="K1373" s="245" t="s">
        <v>215</v>
      </c>
      <c r="L1373" s="246">
        <v>43368</v>
      </c>
      <c r="M1373" s="244">
        <v>42613</v>
      </c>
      <c r="N1373" s="242" t="s">
        <v>889</v>
      </c>
      <c r="O1373" s="242" t="s">
        <v>869</v>
      </c>
      <c r="P1373" s="242" t="s">
        <v>226</v>
      </c>
      <c r="Q1373" s="242" t="s">
        <v>211</v>
      </c>
      <c r="R1373" s="242" t="s">
        <v>210</v>
      </c>
      <c r="S1373" s="119" t="s">
        <v>209</v>
      </c>
      <c r="T1373" s="118" t="s">
        <v>888</v>
      </c>
      <c r="U1373" s="116">
        <v>566</v>
      </c>
      <c r="V1373" s="115">
        <v>0</v>
      </c>
      <c r="W1373" s="115">
        <v>0</v>
      </c>
      <c r="X1373" s="115">
        <v>0</v>
      </c>
      <c r="Y1373" s="115">
        <v>0</v>
      </c>
      <c r="Z1373" s="115">
        <v>0</v>
      </c>
      <c r="AA1373" s="115">
        <v>0</v>
      </c>
      <c r="AB1373" s="115">
        <v>0</v>
      </c>
      <c r="AC1373" s="114" t="s">
        <v>900</v>
      </c>
    </row>
    <row r="1374" spans="1:29" x14ac:dyDescent="0.25">
      <c r="A1374" s="242" t="s">
        <v>895</v>
      </c>
      <c r="B1374" s="242" t="s">
        <v>890</v>
      </c>
      <c r="C1374" s="242" t="s">
        <v>229</v>
      </c>
      <c r="D1374" s="242" t="s">
        <v>216</v>
      </c>
      <c r="E1374" s="243">
        <v>40544</v>
      </c>
      <c r="F1374" s="243">
        <v>40908</v>
      </c>
      <c r="G1374" s="242">
        <v>2011</v>
      </c>
      <c r="H1374" s="116">
        <v>58345</v>
      </c>
      <c r="I1374" s="116">
        <v>11226</v>
      </c>
      <c r="J1374" s="244">
        <v>42613</v>
      </c>
      <c r="K1374" s="245" t="s">
        <v>215</v>
      </c>
      <c r="L1374" s="246">
        <v>43368</v>
      </c>
      <c r="M1374" s="244">
        <v>42613</v>
      </c>
      <c r="N1374" s="242" t="s">
        <v>889</v>
      </c>
      <c r="O1374" s="242" t="s">
        <v>869</v>
      </c>
      <c r="P1374" s="242" t="s">
        <v>226</v>
      </c>
      <c r="Q1374" s="242" t="s">
        <v>211</v>
      </c>
      <c r="R1374" s="242" t="s">
        <v>210</v>
      </c>
      <c r="S1374" s="119" t="s">
        <v>209</v>
      </c>
      <c r="T1374" s="118" t="s">
        <v>888</v>
      </c>
      <c r="U1374" s="116">
        <v>11226</v>
      </c>
      <c r="V1374" s="115">
        <v>0</v>
      </c>
      <c r="W1374" s="115">
        <v>0</v>
      </c>
      <c r="X1374" s="115">
        <v>0</v>
      </c>
      <c r="Y1374" s="116">
        <v>35000</v>
      </c>
      <c r="Z1374" s="115">
        <v>0</v>
      </c>
      <c r="AA1374" s="115">
        <v>1263</v>
      </c>
      <c r="AB1374" s="115">
        <v>0</v>
      </c>
      <c r="AC1374" s="114" t="s">
        <v>894</v>
      </c>
    </row>
    <row r="1375" spans="1:29" x14ac:dyDescent="0.25">
      <c r="A1375" s="242" t="s">
        <v>893</v>
      </c>
      <c r="B1375" s="242" t="s">
        <v>890</v>
      </c>
      <c r="C1375" s="242" t="s">
        <v>229</v>
      </c>
      <c r="D1375" s="242" t="s">
        <v>216</v>
      </c>
      <c r="E1375" s="243">
        <v>39814</v>
      </c>
      <c r="F1375" s="243">
        <v>40178</v>
      </c>
      <c r="G1375" s="242">
        <v>2009</v>
      </c>
      <c r="H1375" s="116">
        <v>13979</v>
      </c>
      <c r="I1375" s="116">
        <v>2690</v>
      </c>
      <c r="J1375" s="244">
        <v>42613</v>
      </c>
      <c r="K1375" s="245" t="s">
        <v>215</v>
      </c>
      <c r="L1375" s="246">
        <v>43368</v>
      </c>
      <c r="M1375" s="244">
        <v>42613</v>
      </c>
      <c r="N1375" s="242" t="s">
        <v>889</v>
      </c>
      <c r="O1375" s="242" t="s">
        <v>869</v>
      </c>
      <c r="P1375" s="242" t="s">
        <v>226</v>
      </c>
      <c r="Q1375" s="242" t="s">
        <v>211</v>
      </c>
      <c r="R1375" s="242" t="s">
        <v>210</v>
      </c>
      <c r="S1375" s="119" t="s">
        <v>209</v>
      </c>
      <c r="T1375" s="118" t="s">
        <v>888</v>
      </c>
      <c r="U1375" s="116">
        <v>2690</v>
      </c>
      <c r="V1375" s="115">
        <v>0</v>
      </c>
      <c r="W1375" s="115">
        <v>0</v>
      </c>
      <c r="X1375" s="115">
        <v>0</v>
      </c>
      <c r="Y1375" s="115">
        <v>0</v>
      </c>
      <c r="Z1375" s="115">
        <v>0</v>
      </c>
      <c r="AA1375" s="115">
        <v>0</v>
      </c>
      <c r="AB1375" s="115">
        <v>0</v>
      </c>
      <c r="AC1375" s="114" t="s">
        <v>892</v>
      </c>
    </row>
    <row r="1376" spans="1:29" x14ac:dyDescent="0.25">
      <c r="A1376" s="242" t="s">
        <v>891</v>
      </c>
      <c r="B1376" s="242" t="s">
        <v>890</v>
      </c>
      <c r="C1376" s="242" t="s">
        <v>229</v>
      </c>
      <c r="D1376" s="242" t="s">
        <v>216</v>
      </c>
      <c r="E1376" s="243">
        <v>40179</v>
      </c>
      <c r="F1376" s="243">
        <v>40543</v>
      </c>
      <c r="G1376" s="242">
        <v>2010</v>
      </c>
      <c r="H1376" s="116">
        <v>1349</v>
      </c>
      <c r="I1376" s="116">
        <v>260</v>
      </c>
      <c r="J1376" s="244">
        <v>42613</v>
      </c>
      <c r="K1376" s="245" t="s">
        <v>215</v>
      </c>
      <c r="L1376" s="246">
        <v>43368</v>
      </c>
      <c r="M1376" s="244">
        <v>42613</v>
      </c>
      <c r="N1376" s="242" t="s">
        <v>889</v>
      </c>
      <c r="O1376" s="242" t="s">
        <v>869</v>
      </c>
      <c r="P1376" s="242" t="s">
        <v>226</v>
      </c>
      <c r="Q1376" s="242" t="s">
        <v>211</v>
      </c>
      <c r="R1376" s="242" t="s">
        <v>210</v>
      </c>
      <c r="S1376" s="119" t="s">
        <v>209</v>
      </c>
      <c r="T1376" s="118" t="s">
        <v>888</v>
      </c>
      <c r="U1376" s="116">
        <v>260</v>
      </c>
      <c r="V1376" s="115">
        <v>0</v>
      </c>
      <c r="W1376" s="115">
        <v>0</v>
      </c>
      <c r="X1376" s="115">
        <v>0</v>
      </c>
      <c r="Y1376" s="115">
        <v>0</v>
      </c>
      <c r="Z1376" s="115">
        <v>0</v>
      </c>
      <c r="AA1376" s="115">
        <v>0</v>
      </c>
      <c r="AB1376" s="115">
        <v>0</v>
      </c>
      <c r="AC1376" s="114" t="s">
        <v>887</v>
      </c>
    </row>
    <row r="1377" spans="1:29" x14ac:dyDescent="0.25">
      <c r="A1377" s="242" t="s">
        <v>680</v>
      </c>
      <c r="B1377" s="242" t="s">
        <v>679</v>
      </c>
      <c r="C1377" s="242" t="s">
        <v>229</v>
      </c>
      <c r="D1377" s="242" t="s">
        <v>216</v>
      </c>
      <c r="E1377" s="243">
        <v>41640</v>
      </c>
      <c r="F1377" s="243">
        <v>42004</v>
      </c>
      <c r="G1377" s="242">
        <v>2014</v>
      </c>
      <c r="H1377" s="116">
        <v>23286</v>
      </c>
      <c r="I1377" s="116">
        <v>3680</v>
      </c>
      <c r="J1377" s="244">
        <v>42613</v>
      </c>
      <c r="K1377" s="245" t="s">
        <v>215</v>
      </c>
      <c r="L1377" s="246">
        <v>43690</v>
      </c>
      <c r="M1377" s="244">
        <v>42613</v>
      </c>
      <c r="N1377" s="242" t="s">
        <v>678</v>
      </c>
      <c r="O1377" s="242" t="s">
        <v>677</v>
      </c>
      <c r="P1377" s="242" t="s">
        <v>226</v>
      </c>
      <c r="Q1377" s="242" t="s">
        <v>211</v>
      </c>
      <c r="R1377" s="242" t="s">
        <v>210</v>
      </c>
      <c r="S1377" s="119" t="s">
        <v>209</v>
      </c>
      <c r="T1377" s="118" t="s">
        <v>676</v>
      </c>
      <c r="U1377" s="116">
        <v>3680</v>
      </c>
      <c r="V1377" s="115">
        <v>0</v>
      </c>
      <c r="W1377" s="115">
        <v>0</v>
      </c>
      <c r="X1377" s="115">
        <v>0</v>
      </c>
      <c r="Y1377" s="116">
        <v>19606</v>
      </c>
      <c r="Z1377" s="115">
        <v>0</v>
      </c>
      <c r="AA1377" s="115">
        <v>0</v>
      </c>
      <c r="AB1377" s="115">
        <v>0</v>
      </c>
      <c r="AC1377" s="114" t="s">
        <v>675</v>
      </c>
    </row>
    <row r="1378" spans="1:29" ht="31.5" x14ac:dyDescent="0.25">
      <c r="A1378" s="242" t="s">
        <v>529</v>
      </c>
      <c r="B1378" s="242" t="s">
        <v>526</v>
      </c>
      <c r="C1378" s="242" t="s">
        <v>229</v>
      </c>
      <c r="D1378" s="242" t="s">
        <v>216</v>
      </c>
      <c r="E1378" s="243">
        <v>40909</v>
      </c>
      <c r="F1378" s="243">
        <v>41274</v>
      </c>
      <c r="G1378" s="242">
        <v>2012</v>
      </c>
      <c r="H1378" s="116">
        <v>11353</v>
      </c>
      <c r="I1378" s="116">
        <v>2373</v>
      </c>
      <c r="J1378" s="244">
        <v>42613</v>
      </c>
      <c r="K1378" s="245" t="s">
        <v>215</v>
      </c>
      <c r="L1378" s="246">
        <v>43095</v>
      </c>
      <c r="M1378" s="244">
        <v>42613</v>
      </c>
      <c r="N1378" s="242" t="s">
        <v>525</v>
      </c>
      <c r="O1378" s="242" t="s">
        <v>524</v>
      </c>
      <c r="P1378" s="242" t="s">
        <v>255</v>
      </c>
      <c r="Q1378" s="242" t="s">
        <v>523</v>
      </c>
      <c r="R1378" s="242" t="s">
        <v>247</v>
      </c>
      <c r="S1378" s="119" t="s">
        <v>209</v>
      </c>
      <c r="T1378" s="118" t="s">
        <v>522</v>
      </c>
      <c r="U1378" s="116">
        <v>2373</v>
      </c>
      <c r="V1378" s="115">
        <v>6126</v>
      </c>
      <c r="W1378" s="115">
        <v>0</v>
      </c>
      <c r="X1378" s="115">
        <v>0</v>
      </c>
      <c r="Y1378" s="115">
        <v>0</v>
      </c>
      <c r="Z1378" s="115">
        <v>0</v>
      </c>
      <c r="AA1378" s="115">
        <v>0</v>
      </c>
      <c r="AB1378" s="115">
        <v>0</v>
      </c>
      <c r="AC1378" s="114" t="s">
        <v>528</v>
      </c>
    </row>
    <row r="1379" spans="1:29" ht="31.5" x14ac:dyDescent="0.25">
      <c r="A1379" s="242" t="s">
        <v>527</v>
      </c>
      <c r="B1379" s="242" t="s">
        <v>526</v>
      </c>
      <c r="C1379" s="242" t="s">
        <v>229</v>
      </c>
      <c r="D1379" s="242" t="s">
        <v>216</v>
      </c>
      <c r="E1379" s="243">
        <v>41275</v>
      </c>
      <c r="F1379" s="243">
        <v>41639</v>
      </c>
      <c r="G1379" s="242">
        <v>2013</v>
      </c>
      <c r="H1379" s="116">
        <v>6002</v>
      </c>
      <c r="I1379" s="116">
        <v>1255</v>
      </c>
      <c r="J1379" s="244">
        <v>42613</v>
      </c>
      <c r="K1379" s="245" t="s">
        <v>215</v>
      </c>
      <c r="L1379" s="246">
        <v>43095</v>
      </c>
      <c r="M1379" s="244">
        <v>42613</v>
      </c>
      <c r="N1379" s="242" t="s">
        <v>525</v>
      </c>
      <c r="O1379" s="242" t="s">
        <v>524</v>
      </c>
      <c r="P1379" s="242" t="s">
        <v>255</v>
      </c>
      <c r="Q1379" s="242" t="s">
        <v>523</v>
      </c>
      <c r="R1379" s="242" t="s">
        <v>247</v>
      </c>
      <c r="S1379" s="119" t="s">
        <v>209</v>
      </c>
      <c r="T1379" s="118" t="s">
        <v>522</v>
      </c>
      <c r="U1379" s="116">
        <v>1255</v>
      </c>
      <c r="V1379" s="115">
        <v>4747</v>
      </c>
      <c r="W1379" s="115">
        <v>0</v>
      </c>
      <c r="X1379" s="115">
        <v>0</v>
      </c>
      <c r="Y1379" s="115">
        <v>0</v>
      </c>
      <c r="Z1379" s="115">
        <v>0</v>
      </c>
      <c r="AA1379" s="115">
        <v>0</v>
      </c>
      <c r="AB1379" s="115">
        <v>0</v>
      </c>
      <c r="AC1379" s="114" t="s">
        <v>521</v>
      </c>
    </row>
    <row r="1380" spans="1:29" x14ac:dyDescent="0.25">
      <c r="A1380" s="242" t="s">
        <v>432</v>
      </c>
      <c r="B1380" s="242" t="s">
        <v>419</v>
      </c>
      <c r="C1380" s="242" t="s">
        <v>229</v>
      </c>
      <c r="D1380" s="242" t="s">
        <v>216</v>
      </c>
      <c r="E1380" s="243">
        <v>39083</v>
      </c>
      <c r="F1380" s="243">
        <v>39447</v>
      </c>
      <c r="G1380" s="242">
        <v>2007</v>
      </c>
      <c r="H1380" s="116">
        <v>22104</v>
      </c>
      <c r="I1380" s="116">
        <v>4253</v>
      </c>
      <c r="J1380" s="244">
        <v>42613</v>
      </c>
      <c r="K1380" s="245" t="s">
        <v>215</v>
      </c>
      <c r="L1380" s="246">
        <v>43333</v>
      </c>
      <c r="M1380" s="244">
        <v>42613</v>
      </c>
      <c r="N1380" s="242" t="s">
        <v>418</v>
      </c>
      <c r="O1380" s="242" t="s">
        <v>417</v>
      </c>
      <c r="P1380" s="242" t="s">
        <v>255</v>
      </c>
      <c r="Q1380" s="242" t="s">
        <v>416</v>
      </c>
      <c r="R1380" s="242" t="s">
        <v>247</v>
      </c>
      <c r="S1380" s="119" t="s">
        <v>209</v>
      </c>
      <c r="T1380" s="118" t="s">
        <v>415</v>
      </c>
      <c r="U1380" s="116">
        <v>4253</v>
      </c>
      <c r="V1380" s="115">
        <v>0</v>
      </c>
      <c r="W1380" s="115">
        <v>0</v>
      </c>
      <c r="X1380" s="115">
        <v>0</v>
      </c>
      <c r="Y1380" s="116">
        <v>17851</v>
      </c>
      <c r="Z1380" s="115">
        <v>0</v>
      </c>
      <c r="AA1380" s="115">
        <v>0</v>
      </c>
      <c r="AB1380" s="115">
        <v>0</v>
      </c>
      <c r="AC1380" s="114" t="s">
        <v>431</v>
      </c>
    </row>
    <row r="1381" spans="1:29" x14ac:dyDescent="0.25">
      <c r="A1381" s="242" t="s">
        <v>430</v>
      </c>
      <c r="B1381" s="242" t="s">
        <v>419</v>
      </c>
      <c r="C1381" s="242" t="s">
        <v>229</v>
      </c>
      <c r="D1381" s="242" t="s">
        <v>216</v>
      </c>
      <c r="E1381" s="243">
        <v>39448</v>
      </c>
      <c r="F1381" s="243">
        <v>39813</v>
      </c>
      <c r="G1381" s="242">
        <v>2008</v>
      </c>
      <c r="H1381" s="116">
        <v>26218</v>
      </c>
      <c r="I1381" s="116">
        <v>5044</v>
      </c>
      <c r="J1381" s="244">
        <v>42613</v>
      </c>
      <c r="K1381" s="245" t="s">
        <v>215</v>
      </c>
      <c r="L1381" s="246">
        <v>43333</v>
      </c>
      <c r="M1381" s="244">
        <v>42613</v>
      </c>
      <c r="N1381" s="242" t="s">
        <v>418</v>
      </c>
      <c r="O1381" s="242" t="s">
        <v>417</v>
      </c>
      <c r="P1381" s="242" t="s">
        <v>255</v>
      </c>
      <c r="Q1381" s="242" t="s">
        <v>416</v>
      </c>
      <c r="R1381" s="242" t="s">
        <v>247</v>
      </c>
      <c r="S1381" s="119" t="s">
        <v>209</v>
      </c>
      <c r="T1381" s="118" t="s">
        <v>415</v>
      </c>
      <c r="U1381" s="116">
        <v>5044</v>
      </c>
      <c r="V1381" s="115">
        <v>0</v>
      </c>
      <c r="W1381" s="115">
        <v>0</v>
      </c>
      <c r="X1381" s="115">
        <v>0</v>
      </c>
      <c r="Y1381" s="116">
        <v>21174</v>
      </c>
      <c r="Z1381" s="115">
        <v>0</v>
      </c>
      <c r="AA1381" s="115">
        <v>0</v>
      </c>
      <c r="AB1381" s="115">
        <v>0</v>
      </c>
      <c r="AC1381" s="114" t="s">
        <v>429</v>
      </c>
    </row>
    <row r="1382" spans="1:29" x14ac:dyDescent="0.25">
      <c r="A1382" s="242" t="s">
        <v>428</v>
      </c>
      <c r="B1382" s="242" t="s">
        <v>419</v>
      </c>
      <c r="C1382" s="242" t="s">
        <v>229</v>
      </c>
      <c r="D1382" s="242" t="s">
        <v>216</v>
      </c>
      <c r="E1382" s="243">
        <v>39814</v>
      </c>
      <c r="F1382" s="243">
        <v>40178</v>
      </c>
      <c r="G1382" s="242">
        <v>2009</v>
      </c>
      <c r="H1382" s="116">
        <v>28008</v>
      </c>
      <c r="I1382" s="116">
        <v>5389</v>
      </c>
      <c r="J1382" s="244">
        <v>42613</v>
      </c>
      <c r="K1382" s="245" t="s">
        <v>215</v>
      </c>
      <c r="L1382" s="246">
        <v>43333</v>
      </c>
      <c r="M1382" s="244">
        <v>42613</v>
      </c>
      <c r="N1382" s="242" t="s">
        <v>418</v>
      </c>
      <c r="O1382" s="242" t="s">
        <v>417</v>
      </c>
      <c r="P1382" s="242" t="s">
        <v>255</v>
      </c>
      <c r="Q1382" s="242" t="s">
        <v>416</v>
      </c>
      <c r="R1382" s="242" t="s">
        <v>247</v>
      </c>
      <c r="S1382" s="119" t="s">
        <v>209</v>
      </c>
      <c r="T1382" s="118" t="s">
        <v>415</v>
      </c>
      <c r="U1382" s="116">
        <v>5389</v>
      </c>
      <c r="V1382" s="115">
        <v>0</v>
      </c>
      <c r="W1382" s="115">
        <v>0</v>
      </c>
      <c r="X1382" s="115">
        <v>0</v>
      </c>
      <c r="Y1382" s="116">
        <v>22619</v>
      </c>
      <c r="Z1382" s="115">
        <v>0</v>
      </c>
      <c r="AA1382" s="115">
        <v>0</v>
      </c>
      <c r="AB1382" s="115">
        <v>0</v>
      </c>
      <c r="AC1382" s="114" t="s">
        <v>427</v>
      </c>
    </row>
    <row r="1383" spans="1:29" x14ac:dyDescent="0.25">
      <c r="A1383" s="242" t="s">
        <v>426</v>
      </c>
      <c r="B1383" s="242" t="s">
        <v>419</v>
      </c>
      <c r="C1383" s="242" t="s">
        <v>229</v>
      </c>
      <c r="D1383" s="242" t="s">
        <v>216</v>
      </c>
      <c r="E1383" s="243">
        <v>40179</v>
      </c>
      <c r="F1383" s="243">
        <v>40543</v>
      </c>
      <c r="G1383" s="242">
        <v>2010</v>
      </c>
      <c r="H1383" s="116">
        <v>29747</v>
      </c>
      <c r="I1383" s="116">
        <v>5723</v>
      </c>
      <c r="J1383" s="244">
        <v>42613</v>
      </c>
      <c r="K1383" s="245" t="s">
        <v>215</v>
      </c>
      <c r="L1383" s="246">
        <v>43333</v>
      </c>
      <c r="M1383" s="244">
        <v>42613</v>
      </c>
      <c r="N1383" s="242" t="s">
        <v>418</v>
      </c>
      <c r="O1383" s="242" t="s">
        <v>417</v>
      </c>
      <c r="P1383" s="242" t="s">
        <v>255</v>
      </c>
      <c r="Q1383" s="242" t="s">
        <v>416</v>
      </c>
      <c r="R1383" s="242" t="s">
        <v>247</v>
      </c>
      <c r="S1383" s="119" t="s">
        <v>209</v>
      </c>
      <c r="T1383" s="118" t="s">
        <v>415</v>
      </c>
      <c r="U1383" s="116">
        <v>5723</v>
      </c>
      <c r="V1383" s="115">
        <v>0</v>
      </c>
      <c r="W1383" s="115">
        <v>0</v>
      </c>
      <c r="X1383" s="115">
        <v>0</v>
      </c>
      <c r="Y1383" s="116">
        <v>24024</v>
      </c>
      <c r="Z1383" s="115">
        <v>0</v>
      </c>
      <c r="AA1383" s="115">
        <v>0</v>
      </c>
      <c r="AB1383" s="115">
        <v>0</v>
      </c>
      <c r="AC1383" s="114" t="s">
        <v>425</v>
      </c>
    </row>
    <row r="1384" spans="1:29" x14ac:dyDescent="0.25">
      <c r="A1384" s="242" t="s">
        <v>424</v>
      </c>
      <c r="B1384" s="242" t="s">
        <v>419</v>
      </c>
      <c r="C1384" s="242" t="s">
        <v>229</v>
      </c>
      <c r="D1384" s="242" t="s">
        <v>216</v>
      </c>
      <c r="E1384" s="243">
        <v>40544</v>
      </c>
      <c r="F1384" s="243">
        <v>40908</v>
      </c>
      <c r="G1384" s="242">
        <v>2011</v>
      </c>
      <c r="H1384" s="116">
        <v>6672</v>
      </c>
      <c r="I1384" s="116">
        <v>1284</v>
      </c>
      <c r="J1384" s="244">
        <v>42613</v>
      </c>
      <c r="K1384" s="245" t="s">
        <v>215</v>
      </c>
      <c r="L1384" s="246">
        <v>43333</v>
      </c>
      <c r="M1384" s="244">
        <v>42613</v>
      </c>
      <c r="N1384" s="242" t="s">
        <v>418</v>
      </c>
      <c r="O1384" s="242" t="s">
        <v>417</v>
      </c>
      <c r="P1384" s="242" t="s">
        <v>255</v>
      </c>
      <c r="Q1384" s="242" t="s">
        <v>416</v>
      </c>
      <c r="R1384" s="242" t="s">
        <v>247</v>
      </c>
      <c r="S1384" s="119" t="s">
        <v>209</v>
      </c>
      <c r="T1384" s="118" t="s">
        <v>415</v>
      </c>
      <c r="U1384" s="116">
        <v>1284</v>
      </c>
      <c r="V1384" s="115">
        <v>0</v>
      </c>
      <c r="W1384" s="115">
        <v>0</v>
      </c>
      <c r="X1384" s="115">
        <v>0</v>
      </c>
      <c r="Y1384" s="116">
        <v>5388</v>
      </c>
      <c r="Z1384" s="115">
        <v>0</v>
      </c>
      <c r="AA1384" s="115">
        <v>0</v>
      </c>
      <c r="AB1384" s="115">
        <v>0</v>
      </c>
      <c r="AC1384" s="114" t="s">
        <v>423</v>
      </c>
    </row>
    <row r="1385" spans="1:29" x14ac:dyDescent="0.25">
      <c r="A1385" s="242" t="s">
        <v>422</v>
      </c>
      <c r="B1385" s="242" t="s">
        <v>419</v>
      </c>
      <c r="C1385" s="242" t="s">
        <v>229</v>
      </c>
      <c r="D1385" s="242" t="s">
        <v>216</v>
      </c>
      <c r="E1385" s="243">
        <v>40909</v>
      </c>
      <c r="F1385" s="243">
        <v>41274</v>
      </c>
      <c r="G1385" s="242">
        <v>2012</v>
      </c>
      <c r="H1385" s="116">
        <v>32199</v>
      </c>
      <c r="I1385" s="116">
        <v>6195</v>
      </c>
      <c r="J1385" s="244">
        <v>42613</v>
      </c>
      <c r="K1385" s="245" t="s">
        <v>215</v>
      </c>
      <c r="L1385" s="246">
        <v>43333</v>
      </c>
      <c r="M1385" s="244">
        <v>42613</v>
      </c>
      <c r="N1385" s="242" t="s">
        <v>418</v>
      </c>
      <c r="O1385" s="242" t="s">
        <v>417</v>
      </c>
      <c r="P1385" s="242" t="s">
        <v>255</v>
      </c>
      <c r="Q1385" s="242" t="s">
        <v>416</v>
      </c>
      <c r="R1385" s="242" t="s">
        <v>247</v>
      </c>
      <c r="S1385" s="119" t="s">
        <v>209</v>
      </c>
      <c r="T1385" s="118" t="s">
        <v>415</v>
      </c>
      <c r="U1385" s="116">
        <v>6195</v>
      </c>
      <c r="V1385" s="115">
        <v>0</v>
      </c>
      <c r="W1385" s="115">
        <v>0</v>
      </c>
      <c r="X1385" s="115">
        <v>0</v>
      </c>
      <c r="Y1385" s="116">
        <v>26004</v>
      </c>
      <c r="Z1385" s="115">
        <v>0</v>
      </c>
      <c r="AA1385" s="115">
        <v>0</v>
      </c>
      <c r="AB1385" s="115">
        <v>0</v>
      </c>
      <c r="AC1385" s="114" t="s">
        <v>421</v>
      </c>
    </row>
    <row r="1386" spans="1:29" x14ac:dyDescent="0.25">
      <c r="A1386" s="242" t="s">
        <v>420</v>
      </c>
      <c r="B1386" s="242" t="s">
        <v>419</v>
      </c>
      <c r="C1386" s="242" t="s">
        <v>229</v>
      </c>
      <c r="D1386" s="242" t="s">
        <v>216</v>
      </c>
      <c r="E1386" s="243">
        <v>41275</v>
      </c>
      <c r="F1386" s="243">
        <v>41639</v>
      </c>
      <c r="G1386" s="242">
        <v>2013</v>
      </c>
      <c r="H1386" s="116">
        <v>33036</v>
      </c>
      <c r="I1386" s="116">
        <v>6356</v>
      </c>
      <c r="J1386" s="244">
        <v>42613</v>
      </c>
      <c r="K1386" s="245" t="s">
        <v>215</v>
      </c>
      <c r="L1386" s="246">
        <v>43333</v>
      </c>
      <c r="M1386" s="244">
        <v>42613</v>
      </c>
      <c r="N1386" s="242" t="s">
        <v>418</v>
      </c>
      <c r="O1386" s="242" t="s">
        <v>417</v>
      </c>
      <c r="P1386" s="242" t="s">
        <v>255</v>
      </c>
      <c r="Q1386" s="242" t="s">
        <v>416</v>
      </c>
      <c r="R1386" s="242" t="s">
        <v>247</v>
      </c>
      <c r="S1386" s="119" t="s">
        <v>209</v>
      </c>
      <c r="T1386" s="118" t="s">
        <v>415</v>
      </c>
      <c r="U1386" s="116">
        <v>6356</v>
      </c>
      <c r="V1386" s="115">
        <v>0</v>
      </c>
      <c r="W1386" s="115">
        <v>0</v>
      </c>
      <c r="X1386" s="115">
        <v>0</v>
      </c>
      <c r="Y1386" s="115">
        <v>0</v>
      </c>
      <c r="Z1386" s="115">
        <v>14141</v>
      </c>
      <c r="AA1386" s="115">
        <v>12539</v>
      </c>
      <c r="AB1386" s="115">
        <v>0</v>
      </c>
      <c r="AC1386" s="114" t="s">
        <v>414</v>
      </c>
    </row>
    <row r="1387" spans="1:29" x14ac:dyDescent="0.25">
      <c r="A1387" s="242" t="s">
        <v>389</v>
      </c>
      <c r="B1387" s="242" t="s">
        <v>380</v>
      </c>
      <c r="C1387" s="242" t="s">
        <v>229</v>
      </c>
      <c r="D1387" s="242" t="s">
        <v>216</v>
      </c>
      <c r="E1387" s="243">
        <v>39066</v>
      </c>
      <c r="F1387" s="243">
        <v>39082</v>
      </c>
      <c r="G1387" s="242">
        <v>2006</v>
      </c>
      <c r="H1387" s="116">
        <v>31290</v>
      </c>
      <c r="I1387" s="116">
        <v>6008</v>
      </c>
      <c r="J1387" s="244">
        <v>42613</v>
      </c>
      <c r="K1387" s="245" t="s">
        <v>215</v>
      </c>
      <c r="L1387" s="244">
        <v>43977</v>
      </c>
      <c r="M1387" s="244">
        <v>42613</v>
      </c>
      <c r="N1387" s="242" t="s">
        <v>379</v>
      </c>
      <c r="O1387" s="242" t="s">
        <v>367</v>
      </c>
      <c r="P1387" s="242" t="s">
        <v>226</v>
      </c>
      <c r="Q1387" s="242" t="s">
        <v>366</v>
      </c>
      <c r="R1387" s="242" t="s">
        <v>247</v>
      </c>
      <c r="S1387" s="119" t="s">
        <v>209</v>
      </c>
      <c r="T1387" s="118" t="s">
        <v>378</v>
      </c>
      <c r="U1387" s="116">
        <v>6008</v>
      </c>
      <c r="V1387" s="115">
        <v>0</v>
      </c>
      <c r="W1387" s="115">
        <v>0</v>
      </c>
      <c r="X1387" s="115">
        <v>0</v>
      </c>
      <c r="Y1387" s="116">
        <v>25282</v>
      </c>
      <c r="Z1387" s="115">
        <v>0</v>
      </c>
      <c r="AA1387" s="115">
        <v>0</v>
      </c>
      <c r="AB1387" s="115">
        <v>0</v>
      </c>
      <c r="AC1387" s="114" t="s">
        <v>388</v>
      </c>
    </row>
    <row r="1388" spans="1:29" x14ac:dyDescent="0.25">
      <c r="A1388" s="242" t="s">
        <v>387</v>
      </c>
      <c r="B1388" s="242" t="s">
        <v>380</v>
      </c>
      <c r="C1388" s="242" t="s">
        <v>229</v>
      </c>
      <c r="D1388" s="242" t="s">
        <v>216</v>
      </c>
      <c r="E1388" s="243">
        <v>39083</v>
      </c>
      <c r="F1388" s="243">
        <v>39447</v>
      </c>
      <c r="G1388" s="242">
        <v>2007</v>
      </c>
      <c r="H1388" s="116">
        <v>758</v>
      </c>
      <c r="I1388" s="116">
        <v>146</v>
      </c>
      <c r="J1388" s="244">
        <v>42613</v>
      </c>
      <c r="K1388" s="245" t="s">
        <v>215</v>
      </c>
      <c r="L1388" s="244">
        <v>43977</v>
      </c>
      <c r="M1388" s="244">
        <v>42613</v>
      </c>
      <c r="N1388" s="242" t="s">
        <v>379</v>
      </c>
      <c r="O1388" s="242" t="s">
        <v>367</v>
      </c>
      <c r="P1388" s="242" t="s">
        <v>226</v>
      </c>
      <c r="Q1388" s="242" t="s">
        <v>366</v>
      </c>
      <c r="R1388" s="242" t="s">
        <v>247</v>
      </c>
      <c r="S1388" s="119" t="s">
        <v>209</v>
      </c>
      <c r="T1388" s="118" t="s">
        <v>378</v>
      </c>
      <c r="U1388" s="116">
        <v>146</v>
      </c>
      <c r="V1388" s="115">
        <v>0</v>
      </c>
      <c r="W1388" s="115">
        <v>0</v>
      </c>
      <c r="X1388" s="115">
        <v>0</v>
      </c>
      <c r="Y1388" s="116">
        <v>612</v>
      </c>
      <c r="Z1388" s="115">
        <v>0</v>
      </c>
      <c r="AA1388" s="115">
        <v>0</v>
      </c>
      <c r="AB1388" s="115">
        <v>0</v>
      </c>
      <c r="AC1388" s="114" t="s">
        <v>377</v>
      </c>
    </row>
    <row r="1389" spans="1:29" x14ac:dyDescent="0.25">
      <c r="A1389" s="242" t="s">
        <v>386</v>
      </c>
      <c r="B1389" s="242" t="s">
        <v>380</v>
      </c>
      <c r="C1389" s="242" t="s">
        <v>229</v>
      </c>
      <c r="D1389" s="242" t="s">
        <v>216</v>
      </c>
      <c r="E1389" s="243">
        <v>39448</v>
      </c>
      <c r="F1389" s="243">
        <v>39813</v>
      </c>
      <c r="G1389" s="242">
        <v>2008</v>
      </c>
      <c r="H1389" s="116">
        <v>758</v>
      </c>
      <c r="I1389" s="116">
        <v>146</v>
      </c>
      <c r="J1389" s="244">
        <v>42613</v>
      </c>
      <c r="K1389" s="245" t="s">
        <v>215</v>
      </c>
      <c r="L1389" s="244">
        <v>43977</v>
      </c>
      <c r="M1389" s="244">
        <v>42613</v>
      </c>
      <c r="N1389" s="242" t="s">
        <v>379</v>
      </c>
      <c r="O1389" s="242" t="s">
        <v>367</v>
      </c>
      <c r="P1389" s="242" t="s">
        <v>226</v>
      </c>
      <c r="Q1389" s="242" t="s">
        <v>366</v>
      </c>
      <c r="R1389" s="242" t="s">
        <v>247</v>
      </c>
      <c r="S1389" s="119" t="s">
        <v>209</v>
      </c>
      <c r="T1389" s="118" t="s">
        <v>378</v>
      </c>
      <c r="U1389" s="116">
        <v>146</v>
      </c>
      <c r="V1389" s="115">
        <v>0</v>
      </c>
      <c r="W1389" s="115">
        <v>0</v>
      </c>
      <c r="X1389" s="115">
        <v>0</v>
      </c>
      <c r="Y1389" s="116">
        <v>612</v>
      </c>
      <c r="Z1389" s="115">
        <v>0</v>
      </c>
      <c r="AA1389" s="115">
        <v>0</v>
      </c>
      <c r="AB1389" s="115">
        <v>0</v>
      </c>
      <c r="AC1389" s="114" t="s">
        <v>377</v>
      </c>
    </row>
    <row r="1390" spans="1:29" x14ac:dyDescent="0.25">
      <c r="A1390" s="242" t="s">
        <v>385</v>
      </c>
      <c r="B1390" s="242" t="s">
        <v>380</v>
      </c>
      <c r="C1390" s="242" t="s">
        <v>229</v>
      </c>
      <c r="D1390" s="242" t="s">
        <v>216</v>
      </c>
      <c r="E1390" s="243">
        <v>39814</v>
      </c>
      <c r="F1390" s="243">
        <v>40178</v>
      </c>
      <c r="G1390" s="242">
        <v>2009</v>
      </c>
      <c r="H1390" s="116">
        <v>758</v>
      </c>
      <c r="I1390" s="116">
        <v>146</v>
      </c>
      <c r="J1390" s="244">
        <v>42613</v>
      </c>
      <c r="K1390" s="245" t="s">
        <v>215</v>
      </c>
      <c r="L1390" s="244">
        <v>43977</v>
      </c>
      <c r="M1390" s="244">
        <v>42613</v>
      </c>
      <c r="N1390" s="242" t="s">
        <v>379</v>
      </c>
      <c r="O1390" s="242" t="s">
        <v>367</v>
      </c>
      <c r="P1390" s="242" t="s">
        <v>226</v>
      </c>
      <c r="Q1390" s="242" t="s">
        <v>366</v>
      </c>
      <c r="R1390" s="242" t="s">
        <v>247</v>
      </c>
      <c r="S1390" s="119" t="s">
        <v>209</v>
      </c>
      <c r="T1390" s="118" t="s">
        <v>378</v>
      </c>
      <c r="U1390" s="116">
        <v>146</v>
      </c>
      <c r="V1390" s="115">
        <v>0</v>
      </c>
      <c r="W1390" s="115">
        <v>0</v>
      </c>
      <c r="X1390" s="115">
        <v>0</v>
      </c>
      <c r="Y1390" s="116">
        <v>612</v>
      </c>
      <c r="Z1390" s="115">
        <v>0</v>
      </c>
      <c r="AA1390" s="115">
        <v>0</v>
      </c>
      <c r="AB1390" s="115">
        <v>0</v>
      </c>
      <c r="AC1390" s="114" t="s">
        <v>377</v>
      </c>
    </row>
    <row r="1391" spans="1:29" x14ac:dyDescent="0.25">
      <c r="A1391" s="242" t="s">
        <v>384</v>
      </c>
      <c r="B1391" s="242" t="s">
        <v>380</v>
      </c>
      <c r="C1391" s="242" t="s">
        <v>229</v>
      </c>
      <c r="D1391" s="242" t="s">
        <v>216</v>
      </c>
      <c r="E1391" s="243">
        <v>40179</v>
      </c>
      <c r="F1391" s="243">
        <v>40543</v>
      </c>
      <c r="G1391" s="242">
        <v>2010</v>
      </c>
      <c r="H1391" s="116">
        <v>758</v>
      </c>
      <c r="I1391" s="116">
        <v>146</v>
      </c>
      <c r="J1391" s="244">
        <v>42613</v>
      </c>
      <c r="K1391" s="245" t="s">
        <v>215</v>
      </c>
      <c r="L1391" s="244">
        <v>43977</v>
      </c>
      <c r="M1391" s="244">
        <v>42613</v>
      </c>
      <c r="N1391" s="242" t="s">
        <v>379</v>
      </c>
      <c r="O1391" s="242" t="s">
        <v>367</v>
      </c>
      <c r="P1391" s="242" t="s">
        <v>226</v>
      </c>
      <c r="Q1391" s="242" t="s">
        <v>366</v>
      </c>
      <c r="R1391" s="242" t="s">
        <v>247</v>
      </c>
      <c r="S1391" s="119" t="s">
        <v>209</v>
      </c>
      <c r="T1391" s="118" t="s">
        <v>378</v>
      </c>
      <c r="U1391" s="116">
        <v>146</v>
      </c>
      <c r="V1391" s="115">
        <v>0</v>
      </c>
      <c r="W1391" s="115">
        <v>0</v>
      </c>
      <c r="X1391" s="115">
        <v>0</v>
      </c>
      <c r="Y1391" s="116">
        <v>612</v>
      </c>
      <c r="Z1391" s="115">
        <v>0</v>
      </c>
      <c r="AA1391" s="115">
        <v>0</v>
      </c>
      <c r="AB1391" s="115">
        <v>0</v>
      </c>
      <c r="AC1391" s="114" t="s">
        <v>377</v>
      </c>
    </row>
    <row r="1392" spans="1:29" x14ac:dyDescent="0.25">
      <c r="A1392" s="242" t="s">
        <v>383</v>
      </c>
      <c r="B1392" s="242" t="s">
        <v>380</v>
      </c>
      <c r="C1392" s="242" t="s">
        <v>229</v>
      </c>
      <c r="D1392" s="242" t="s">
        <v>216</v>
      </c>
      <c r="E1392" s="243">
        <v>40544</v>
      </c>
      <c r="F1392" s="243">
        <v>40908</v>
      </c>
      <c r="G1392" s="242">
        <v>2011</v>
      </c>
      <c r="H1392" s="116">
        <v>758</v>
      </c>
      <c r="I1392" s="116">
        <v>146</v>
      </c>
      <c r="J1392" s="244">
        <v>42613</v>
      </c>
      <c r="K1392" s="245" t="s">
        <v>215</v>
      </c>
      <c r="L1392" s="244">
        <v>43977</v>
      </c>
      <c r="M1392" s="244">
        <v>42613</v>
      </c>
      <c r="N1392" s="242" t="s">
        <v>379</v>
      </c>
      <c r="O1392" s="242" t="s">
        <v>367</v>
      </c>
      <c r="P1392" s="242" t="s">
        <v>226</v>
      </c>
      <c r="Q1392" s="242" t="s">
        <v>366</v>
      </c>
      <c r="R1392" s="242" t="s">
        <v>247</v>
      </c>
      <c r="S1392" s="119" t="s">
        <v>209</v>
      </c>
      <c r="T1392" s="118" t="s">
        <v>378</v>
      </c>
      <c r="U1392" s="116">
        <v>146</v>
      </c>
      <c r="V1392" s="115">
        <v>0</v>
      </c>
      <c r="W1392" s="115">
        <v>0</v>
      </c>
      <c r="X1392" s="115">
        <v>0</v>
      </c>
      <c r="Y1392" s="116">
        <v>612</v>
      </c>
      <c r="Z1392" s="115">
        <v>0</v>
      </c>
      <c r="AA1392" s="115">
        <v>0</v>
      </c>
      <c r="AB1392" s="115">
        <v>0</v>
      </c>
      <c r="AC1392" s="114" t="s">
        <v>377</v>
      </c>
    </row>
    <row r="1393" spans="1:29" x14ac:dyDescent="0.25">
      <c r="A1393" s="242" t="s">
        <v>382</v>
      </c>
      <c r="B1393" s="242" t="s">
        <v>380</v>
      </c>
      <c r="C1393" s="242" t="s">
        <v>229</v>
      </c>
      <c r="D1393" s="242" t="s">
        <v>216</v>
      </c>
      <c r="E1393" s="243">
        <v>40909</v>
      </c>
      <c r="F1393" s="243">
        <v>41274</v>
      </c>
      <c r="G1393" s="242">
        <v>2012</v>
      </c>
      <c r="H1393" s="116">
        <v>758</v>
      </c>
      <c r="I1393" s="116">
        <v>146</v>
      </c>
      <c r="J1393" s="244">
        <v>42613</v>
      </c>
      <c r="K1393" s="245" t="s">
        <v>215</v>
      </c>
      <c r="L1393" s="244">
        <v>43977</v>
      </c>
      <c r="M1393" s="244">
        <v>42613</v>
      </c>
      <c r="N1393" s="242" t="s">
        <v>379</v>
      </c>
      <c r="O1393" s="242" t="s">
        <v>367</v>
      </c>
      <c r="P1393" s="242" t="s">
        <v>226</v>
      </c>
      <c r="Q1393" s="242" t="s">
        <v>366</v>
      </c>
      <c r="R1393" s="242" t="s">
        <v>247</v>
      </c>
      <c r="S1393" s="119" t="s">
        <v>209</v>
      </c>
      <c r="T1393" s="118" t="s">
        <v>378</v>
      </c>
      <c r="U1393" s="116">
        <v>146</v>
      </c>
      <c r="V1393" s="115">
        <v>0</v>
      </c>
      <c r="W1393" s="115">
        <v>0</v>
      </c>
      <c r="X1393" s="115">
        <v>0</v>
      </c>
      <c r="Y1393" s="116">
        <v>612</v>
      </c>
      <c r="Z1393" s="115">
        <v>0</v>
      </c>
      <c r="AA1393" s="115">
        <v>0</v>
      </c>
      <c r="AB1393" s="115">
        <v>0</v>
      </c>
      <c r="AC1393" s="114" t="s">
        <v>377</v>
      </c>
    </row>
    <row r="1394" spans="1:29" x14ac:dyDescent="0.25">
      <c r="A1394" s="242" t="s">
        <v>381</v>
      </c>
      <c r="B1394" s="242" t="s">
        <v>380</v>
      </c>
      <c r="C1394" s="242" t="s">
        <v>229</v>
      </c>
      <c r="D1394" s="242" t="s">
        <v>216</v>
      </c>
      <c r="E1394" s="243">
        <v>41275</v>
      </c>
      <c r="F1394" s="243">
        <v>41639</v>
      </c>
      <c r="G1394" s="242">
        <v>2013</v>
      </c>
      <c r="H1394" s="116">
        <v>758</v>
      </c>
      <c r="I1394" s="116">
        <v>146</v>
      </c>
      <c r="J1394" s="244">
        <v>42613</v>
      </c>
      <c r="K1394" s="245" t="s">
        <v>215</v>
      </c>
      <c r="L1394" s="244">
        <v>43977</v>
      </c>
      <c r="M1394" s="244">
        <v>42613</v>
      </c>
      <c r="N1394" s="242" t="s">
        <v>379</v>
      </c>
      <c r="O1394" s="242" t="s">
        <v>367</v>
      </c>
      <c r="P1394" s="242" t="s">
        <v>226</v>
      </c>
      <c r="Q1394" s="242" t="s">
        <v>366</v>
      </c>
      <c r="R1394" s="242" t="s">
        <v>247</v>
      </c>
      <c r="S1394" s="119" t="s">
        <v>209</v>
      </c>
      <c r="T1394" s="118" t="s">
        <v>378</v>
      </c>
      <c r="U1394" s="116">
        <v>146</v>
      </c>
      <c r="V1394" s="115">
        <v>0</v>
      </c>
      <c r="W1394" s="115">
        <v>0</v>
      </c>
      <c r="X1394" s="115">
        <v>0</v>
      </c>
      <c r="Y1394" s="116">
        <v>612</v>
      </c>
      <c r="Z1394" s="115">
        <v>0</v>
      </c>
      <c r="AA1394" s="115">
        <v>0</v>
      </c>
      <c r="AB1394" s="115">
        <v>0</v>
      </c>
      <c r="AC1394" s="114" t="s">
        <v>377</v>
      </c>
    </row>
    <row r="1395" spans="1:29" x14ac:dyDescent="0.25">
      <c r="A1395" s="242" t="s">
        <v>376</v>
      </c>
      <c r="B1395" s="242" t="s">
        <v>369</v>
      </c>
      <c r="C1395" s="242" t="s">
        <v>229</v>
      </c>
      <c r="D1395" s="242" t="s">
        <v>216</v>
      </c>
      <c r="E1395" s="243">
        <v>39729</v>
      </c>
      <c r="F1395" s="243">
        <v>39813</v>
      </c>
      <c r="G1395" s="242">
        <v>2008</v>
      </c>
      <c r="H1395" s="116">
        <v>43687</v>
      </c>
      <c r="I1395" s="116">
        <v>8388</v>
      </c>
      <c r="J1395" s="244">
        <v>42613</v>
      </c>
      <c r="K1395" s="245" t="s">
        <v>215</v>
      </c>
      <c r="L1395" s="246">
        <v>43746</v>
      </c>
      <c r="M1395" s="244">
        <v>42613</v>
      </c>
      <c r="N1395" s="242" t="s">
        <v>368</v>
      </c>
      <c r="O1395" s="242" t="s">
        <v>367</v>
      </c>
      <c r="P1395" s="242" t="s">
        <v>226</v>
      </c>
      <c r="Q1395" s="242" t="s">
        <v>366</v>
      </c>
      <c r="R1395" s="242" t="s">
        <v>247</v>
      </c>
      <c r="S1395" s="119" t="s">
        <v>209</v>
      </c>
      <c r="T1395" s="118" t="s">
        <v>365</v>
      </c>
      <c r="U1395" s="116">
        <v>8388</v>
      </c>
      <c r="V1395" s="115">
        <v>0</v>
      </c>
      <c r="W1395" s="115">
        <v>0</v>
      </c>
      <c r="X1395" s="115">
        <v>0</v>
      </c>
      <c r="Y1395" s="116">
        <v>35299</v>
      </c>
      <c r="Z1395" s="115">
        <v>0</v>
      </c>
      <c r="AA1395" s="115">
        <v>0</v>
      </c>
      <c r="AB1395" s="115">
        <v>0</v>
      </c>
      <c r="AC1395" s="114" t="s">
        <v>375</v>
      </c>
    </row>
    <row r="1396" spans="1:29" x14ac:dyDescent="0.25">
      <c r="A1396" s="242" t="s">
        <v>374</v>
      </c>
      <c r="B1396" s="242" t="s">
        <v>369</v>
      </c>
      <c r="C1396" s="242" t="s">
        <v>229</v>
      </c>
      <c r="D1396" s="242" t="s">
        <v>216</v>
      </c>
      <c r="E1396" s="243">
        <v>39814</v>
      </c>
      <c r="F1396" s="243">
        <v>40178</v>
      </c>
      <c r="G1396" s="242">
        <v>2009</v>
      </c>
      <c r="H1396" s="116">
        <v>1033</v>
      </c>
      <c r="I1396" s="116">
        <v>199</v>
      </c>
      <c r="J1396" s="244">
        <v>42613</v>
      </c>
      <c r="K1396" s="245" t="s">
        <v>215</v>
      </c>
      <c r="L1396" s="246">
        <v>43746</v>
      </c>
      <c r="M1396" s="244">
        <v>42613</v>
      </c>
      <c r="N1396" s="242" t="s">
        <v>368</v>
      </c>
      <c r="O1396" s="242" t="s">
        <v>367</v>
      </c>
      <c r="P1396" s="242" t="s">
        <v>226</v>
      </c>
      <c r="Q1396" s="242" t="s">
        <v>366</v>
      </c>
      <c r="R1396" s="242" t="s">
        <v>247</v>
      </c>
      <c r="S1396" s="119" t="s">
        <v>209</v>
      </c>
      <c r="T1396" s="118" t="s">
        <v>365</v>
      </c>
      <c r="U1396" s="116">
        <v>199</v>
      </c>
      <c r="V1396" s="115">
        <v>0</v>
      </c>
      <c r="W1396" s="115">
        <v>0</v>
      </c>
      <c r="X1396" s="115">
        <v>0</v>
      </c>
      <c r="Y1396" s="116">
        <v>834</v>
      </c>
      <c r="Z1396" s="115">
        <v>0</v>
      </c>
      <c r="AA1396" s="115">
        <v>0</v>
      </c>
      <c r="AB1396" s="115">
        <v>0</v>
      </c>
      <c r="AC1396" s="114" t="s">
        <v>364</v>
      </c>
    </row>
    <row r="1397" spans="1:29" x14ac:dyDescent="0.25">
      <c r="A1397" s="242" t="s">
        <v>373</v>
      </c>
      <c r="B1397" s="242" t="s">
        <v>369</v>
      </c>
      <c r="C1397" s="242" t="s">
        <v>229</v>
      </c>
      <c r="D1397" s="242" t="s">
        <v>216</v>
      </c>
      <c r="E1397" s="243">
        <v>40179</v>
      </c>
      <c r="F1397" s="243">
        <v>40543</v>
      </c>
      <c r="G1397" s="242">
        <v>2010</v>
      </c>
      <c r="H1397" s="116">
        <v>1033</v>
      </c>
      <c r="I1397" s="116">
        <v>199</v>
      </c>
      <c r="J1397" s="244">
        <v>42613</v>
      </c>
      <c r="K1397" s="245" t="s">
        <v>215</v>
      </c>
      <c r="L1397" s="246">
        <v>43746</v>
      </c>
      <c r="M1397" s="244">
        <v>42613</v>
      </c>
      <c r="N1397" s="242" t="s">
        <v>368</v>
      </c>
      <c r="O1397" s="242" t="s">
        <v>367</v>
      </c>
      <c r="P1397" s="242" t="s">
        <v>226</v>
      </c>
      <c r="Q1397" s="242" t="s">
        <v>366</v>
      </c>
      <c r="R1397" s="242" t="s">
        <v>247</v>
      </c>
      <c r="S1397" s="119" t="s">
        <v>209</v>
      </c>
      <c r="T1397" s="118" t="s">
        <v>365</v>
      </c>
      <c r="U1397" s="116">
        <v>199</v>
      </c>
      <c r="V1397" s="115">
        <v>0</v>
      </c>
      <c r="W1397" s="115">
        <v>0</v>
      </c>
      <c r="X1397" s="115">
        <v>0</v>
      </c>
      <c r="Y1397" s="116">
        <v>834</v>
      </c>
      <c r="Z1397" s="115">
        <v>0</v>
      </c>
      <c r="AA1397" s="115">
        <v>0</v>
      </c>
      <c r="AB1397" s="115">
        <v>0</v>
      </c>
      <c r="AC1397" s="114" t="s">
        <v>364</v>
      </c>
    </row>
    <row r="1398" spans="1:29" x14ac:dyDescent="0.25">
      <c r="A1398" s="242" t="s">
        <v>372</v>
      </c>
      <c r="B1398" s="242" t="s">
        <v>369</v>
      </c>
      <c r="C1398" s="242" t="s">
        <v>229</v>
      </c>
      <c r="D1398" s="242" t="s">
        <v>216</v>
      </c>
      <c r="E1398" s="243">
        <v>40544</v>
      </c>
      <c r="F1398" s="243">
        <v>40908</v>
      </c>
      <c r="G1398" s="242">
        <v>2011</v>
      </c>
      <c r="H1398" s="116">
        <v>1033</v>
      </c>
      <c r="I1398" s="116">
        <v>199</v>
      </c>
      <c r="J1398" s="244">
        <v>42613</v>
      </c>
      <c r="K1398" s="245" t="s">
        <v>215</v>
      </c>
      <c r="L1398" s="246">
        <v>43746</v>
      </c>
      <c r="M1398" s="244">
        <v>42613</v>
      </c>
      <c r="N1398" s="242" t="s">
        <v>368</v>
      </c>
      <c r="O1398" s="242" t="s">
        <v>367</v>
      </c>
      <c r="P1398" s="242" t="s">
        <v>226</v>
      </c>
      <c r="Q1398" s="242" t="s">
        <v>366</v>
      </c>
      <c r="R1398" s="242" t="s">
        <v>247</v>
      </c>
      <c r="S1398" s="119" t="s">
        <v>209</v>
      </c>
      <c r="T1398" s="118" t="s">
        <v>365</v>
      </c>
      <c r="U1398" s="116">
        <v>199</v>
      </c>
      <c r="V1398" s="115">
        <v>0</v>
      </c>
      <c r="W1398" s="115">
        <v>0</v>
      </c>
      <c r="X1398" s="115">
        <v>0</v>
      </c>
      <c r="Y1398" s="116">
        <v>834</v>
      </c>
      <c r="Z1398" s="115">
        <v>0</v>
      </c>
      <c r="AA1398" s="115">
        <v>0</v>
      </c>
      <c r="AB1398" s="115">
        <v>0</v>
      </c>
      <c r="AC1398" s="114" t="s">
        <v>364</v>
      </c>
    </row>
    <row r="1399" spans="1:29" x14ac:dyDescent="0.25">
      <c r="A1399" s="242" t="s">
        <v>371</v>
      </c>
      <c r="B1399" s="242" t="s">
        <v>369</v>
      </c>
      <c r="C1399" s="242" t="s">
        <v>229</v>
      </c>
      <c r="D1399" s="242" t="s">
        <v>216</v>
      </c>
      <c r="E1399" s="243">
        <v>40909</v>
      </c>
      <c r="F1399" s="243">
        <v>41274</v>
      </c>
      <c r="G1399" s="242">
        <v>2012</v>
      </c>
      <c r="H1399" s="116">
        <v>1033</v>
      </c>
      <c r="I1399" s="116">
        <v>199</v>
      </c>
      <c r="J1399" s="244">
        <v>42613</v>
      </c>
      <c r="K1399" s="245" t="s">
        <v>215</v>
      </c>
      <c r="L1399" s="246">
        <v>43746</v>
      </c>
      <c r="M1399" s="244">
        <v>42613</v>
      </c>
      <c r="N1399" s="242" t="s">
        <v>368</v>
      </c>
      <c r="O1399" s="242" t="s">
        <v>367</v>
      </c>
      <c r="P1399" s="242" t="s">
        <v>226</v>
      </c>
      <c r="Q1399" s="242" t="s">
        <v>366</v>
      </c>
      <c r="R1399" s="242" t="s">
        <v>247</v>
      </c>
      <c r="S1399" s="119" t="s">
        <v>209</v>
      </c>
      <c r="T1399" s="118" t="s">
        <v>365</v>
      </c>
      <c r="U1399" s="116">
        <v>199</v>
      </c>
      <c r="V1399" s="115">
        <v>0</v>
      </c>
      <c r="W1399" s="115">
        <v>0</v>
      </c>
      <c r="X1399" s="115">
        <v>0</v>
      </c>
      <c r="Y1399" s="116">
        <v>834</v>
      </c>
      <c r="Z1399" s="115">
        <v>0</v>
      </c>
      <c r="AA1399" s="115">
        <v>0</v>
      </c>
      <c r="AB1399" s="115">
        <v>0</v>
      </c>
      <c r="AC1399" s="114" t="s">
        <v>364</v>
      </c>
    </row>
    <row r="1400" spans="1:29" x14ac:dyDescent="0.25">
      <c r="A1400" s="242" t="s">
        <v>370</v>
      </c>
      <c r="B1400" s="242" t="s">
        <v>369</v>
      </c>
      <c r="C1400" s="242" t="s">
        <v>229</v>
      </c>
      <c r="D1400" s="242" t="s">
        <v>216</v>
      </c>
      <c r="E1400" s="243">
        <v>41275</v>
      </c>
      <c r="F1400" s="243">
        <v>41639</v>
      </c>
      <c r="G1400" s="242">
        <v>2013</v>
      </c>
      <c r="H1400" s="116">
        <v>1033</v>
      </c>
      <c r="I1400" s="116">
        <v>199</v>
      </c>
      <c r="J1400" s="244">
        <v>42613</v>
      </c>
      <c r="K1400" s="245" t="s">
        <v>215</v>
      </c>
      <c r="L1400" s="246">
        <v>43746</v>
      </c>
      <c r="M1400" s="244">
        <v>42613</v>
      </c>
      <c r="N1400" s="242" t="s">
        <v>368</v>
      </c>
      <c r="O1400" s="242" t="s">
        <v>367</v>
      </c>
      <c r="P1400" s="242" t="s">
        <v>226</v>
      </c>
      <c r="Q1400" s="242" t="s">
        <v>366</v>
      </c>
      <c r="R1400" s="242" t="s">
        <v>247</v>
      </c>
      <c r="S1400" s="119" t="s">
        <v>209</v>
      </c>
      <c r="T1400" s="118" t="s">
        <v>365</v>
      </c>
      <c r="U1400" s="116">
        <v>199</v>
      </c>
      <c r="V1400" s="115">
        <v>0</v>
      </c>
      <c r="W1400" s="115">
        <v>0</v>
      </c>
      <c r="X1400" s="115">
        <v>0</v>
      </c>
      <c r="Y1400" s="116">
        <v>834</v>
      </c>
      <c r="Z1400" s="115">
        <v>0</v>
      </c>
      <c r="AA1400" s="115">
        <v>0</v>
      </c>
      <c r="AB1400" s="115">
        <v>0</v>
      </c>
      <c r="AC1400" s="114" t="s">
        <v>364</v>
      </c>
    </row>
    <row r="1401" spans="1:29" x14ac:dyDescent="0.25">
      <c r="A1401" s="242" t="s">
        <v>320</v>
      </c>
      <c r="B1401" s="242">
        <v>559</v>
      </c>
      <c r="C1401" s="242" t="s">
        <v>258</v>
      </c>
      <c r="D1401" s="242" t="s">
        <v>216</v>
      </c>
      <c r="E1401" s="243">
        <v>40544</v>
      </c>
      <c r="F1401" s="243">
        <v>40908</v>
      </c>
      <c r="G1401" s="242">
        <v>2011</v>
      </c>
      <c r="H1401" s="116">
        <v>30000</v>
      </c>
      <c r="I1401" s="117" t="s">
        <v>207</v>
      </c>
      <c r="J1401" s="244">
        <v>42613</v>
      </c>
      <c r="K1401" s="245" t="s">
        <v>215</v>
      </c>
      <c r="L1401" s="246">
        <v>43627</v>
      </c>
      <c r="M1401" s="244">
        <v>42613</v>
      </c>
      <c r="N1401" s="242" t="s">
        <v>319</v>
      </c>
      <c r="O1401" s="242" t="s">
        <v>268</v>
      </c>
      <c r="P1401" s="242" t="s">
        <v>267</v>
      </c>
      <c r="Q1401" s="242" t="s">
        <v>318</v>
      </c>
      <c r="R1401" s="242" t="s">
        <v>247</v>
      </c>
      <c r="S1401" s="119" t="s">
        <v>209</v>
      </c>
      <c r="T1401" s="118" t="s">
        <v>317</v>
      </c>
      <c r="U1401" s="117" t="s">
        <v>207</v>
      </c>
      <c r="V1401" s="115">
        <v>0</v>
      </c>
      <c r="W1401" s="115">
        <v>0</v>
      </c>
      <c r="X1401" s="115">
        <v>0</v>
      </c>
      <c r="Y1401" s="116">
        <v>30000</v>
      </c>
      <c r="Z1401" s="115">
        <v>0</v>
      </c>
      <c r="AA1401" s="115">
        <v>0</v>
      </c>
      <c r="AB1401" s="115">
        <v>0</v>
      </c>
      <c r="AC1401" s="114" t="s">
        <v>207</v>
      </c>
    </row>
    <row r="1402" spans="1:29" x14ac:dyDescent="0.25">
      <c r="A1402" s="242" t="s">
        <v>219</v>
      </c>
      <c r="B1402" s="242" t="s">
        <v>218</v>
      </c>
      <c r="C1402" s="242" t="s">
        <v>217</v>
      </c>
      <c r="D1402" s="242" t="s">
        <v>216</v>
      </c>
      <c r="E1402" s="243">
        <v>39083</v>
      </c>
      <c r="F1402" s="243">
        <v>39447</v>
      </c>
      <c r="G1402" s="242">
        <v>2007</v>
      </c>
      <c r="H1402" s="116">
        <v>16834</v>
      </c>
      <c r="I1402" s="117" t="s">
        <v>207</v>
      </c>
      <c r="J1402" s="244">
        <v>42613</v>
      </c>
      <c r="K1402" s="245" t="s">
        <v>215</v>
      </c>
      <c r="L1402" s="246">
        <v>42787</v>
      </c>
      <c r="M1402" s="244">
        <v>42613</v>
      </c>
      <c r="N1402" s="242" t="s">
        <v>214</v>
      </c>
      <c r="O1402" s="242" t="s">
        <v>213</v>
      </c>
      <c r="P1402" s="242" t="s">
        <v>212</v>
      </c>
      <c r="Q1402" s="242" t="s">
        <v>211</v>
      </c>
      <c r="R1402" s="242" t="s">
        <v>210</v>
      </c>
      <c r="S1402" s="119" t="s">
        <v>209</v>
      </c>
      <c r="T1402" s="118" t="s">
        <v>208</v>
      </c>
      <c r="U1402" s="117" t="s">
        <v>207</v>
      </c>
      <c r="V1402" s="115">
        <v>0</v>
      </c>
      <c r="W1402" s="115">
        <v>0</v>
      </c>
      <c r="X1402" s="115">
        <v>0</v>
      </c>
      <c r="Y1402" s="116">
        <v>16834</v>
      </c>
      <c r="Z1402" s="115">
        <v>0</v>
      </c>
      <c r="AA1402" s="115">
        <v>0</v>
      </c>
      <c r="AB1402" s="115">
        <v>0</v>
      </c>
      <c r="AC1402" s="114" t="s">
        <v>207</v>
      </c>
    </row>
    <row r="1403" spans="1:29" x14ac:dyDescent="0.25">
      <c r="A1403" s="242" t="s">
        <v>624</v>
      </c>
      <c r="B1403" s="242" t="s">
        <v>623</v>
      </c>
      <c r="C1403" s="242" t="s">
        <v>229</v>
      </c>
      <c r="D1403" s="242" t="s">
        <v>216</v>
      </c>
      <c r="E1403" s="243">
        <v>40909</v>
      </c>
      <c r="F1403" s="243">
        <v>41274</v>
      </c>
      <c r="G1403" s="242">
        <v>2012</v>
      </c>
      <c r="H1403" s="116">
        <v>47111</v>
      </c>
      <c r="I1403" s="116">
        <v>9064</v>
      </c>
      <c r="J1403" s="244">
        <v>42605</v>
      </c>
      <c r="K1403" s="245" t="s">
        <v>221</v>
      </c>
      <c r="L1403" s="246" t="s">
        <v>207</v>
      </c>
      <c r="M1403" s="244">
        <v>42605</v>
      </c>
      <c r="N1403" s="242" t="s">
        <v>622</v>
      </c>
      <c r="O1403" s="242" t="s">
        <v>621</v>
      </c>
      <c r="P1403" s="242" t="s">
        <v>226</v>
      </c>
      <c r="Q1403" s="242" t="s">
        <v>211</v>
      </c>
      <c r="R1403" s="242" t="s">
        <v>210</v>
      </c>
      <c r="S1403" s="119" t="s">
        <v>209</v>
      </c>
      <c r="T1403" s="118" t="s">
        <v>620</v>
      </c>
      <c r="U1403" s="116">
        <v>9064</v>
      </c>
      <c r="V1403" s="115">
        <v>0</v>
      </c>
      <c r="W1403" s="115">
        <v>0</v>
      </c>
      <c r="X1403" s="115">
        <v>0</v>
      </c>
      <c r="Y1403" s="116">
        <v>28047</v>
      </c>
      <c r="Z1403" s="115">
        <v>0</v>
      </c>
      <c r="AA1403" s="115">
        <v>0</v>
      </c>
      <c r="AB1403" s="115">
        <v>0</v>
      </c>
      <c r="AC1403" s="114" t="s">
        <v>619</v>
      </c>
    </row>
    <row r="1404" spans="1:29" x14ac:dyDescent="0.25">
      <c r="A1404" s="242" t="s">
        <v>448</v>
      </c>
      <c r="B1404" s="242" t="s">
        <v>447</v>
      </c>
      <c r="C1404" s="242" t="s">
        <v>229</v>
      </c>
      <c r="D1404" s="242" t="s">
        <v>216</v>
      </c>
      <c r="E1404" s="243">
        <v>41640</v>
      </c>
      <c r="F1404" s="243">
        <v>42004</v>
      </c>
      <c r="G1404" s="242">
        <v>2014</v>
      </c>
      <c r="H1404" s="116">
        <v>6305</v>
      </c>
      <c r="I1404" s="116">
        <v>1213</v>
      </c>
      <c r="J1404" s="244">
        <v>42605</v>
      </c>
      <c r="K1404" s="245" t="s">
        <v>221</v>
      </c>
      <c r="L1404" s="246" t="s">
        <v>207</v>
      </c>
      <c r="M1404" s="244">
        <v>42605</v>
      </c>
      <c r="N1404" s="242" t="s">
        <v>446</v>
      </c>
      <c r="O1404" s="242" t="s">
        <v>445</v>
      </c>
      <c r="P1404" s="242" t="s">
        <v>226</v>
      </c>
      <c r="Q1404" s="242" t="s">
        <v>211</v>
      </c>
      <c r="R1404" s="242" t="s">
        <v>210</v>
      </c>
      <c r="S1404" s="119" t="s">
        <v>209</v>
      </c>
      <c r="T1404" s="118" t="s">
        <v>444</v>
      </c>
      <c r="U1404" s="116">
        <v>1213</v>
      </c>
      <c r="V1404" s="115">
        <v>0</v>
      </c>
      <c r="W1404" s="115">
        <v>0</v>
      </c>
      <c r="X1404" s="115">
        <v>0</v>
      </c>
      <c r="Y1404" s="115">
        <v>0</v>
      </c>
      <c r="Z1404" s="115">
        <v>0</v>
      </c>
      <c r="AA1404" s="115">
        <v>0</v>
      </c>
      <c r="AB1404" s="115">
        <v>0</v>
      </c>
      <c r="AC1404" s="114" t="s">
        <v>443</v>
      </c>
    </row>
    <row r="1405" spans="1:29" x14ac:dyDescent="0.25">
      <c r="A1405" s="242" t="s">
        <v>276</v>
      </c>
      <c r="B1405" s="242" t="s">
        <v>270</v>
      </c>
      <c r="C1405" s="242" t="s">
        <v>258</v>
      </c>
      <c r="D1405" s="242" t="s">
        <v>216</v>
      </c>
      <c r="E1405" s="243">
        <v>41699</v>
      </c>
      <c r="F1405" s="243">
        <v>41912</v>
      </c>
      <c r="G1405" s="242">
        <v>2014</v>
      </c>
      <c r="H1405" s="116">
        <v>41703</v>
      </c>
      <c r="I1405" s="117" t="s">
        <v>207</v>
      </c>
      <c r="J1405" s="244">
        <v>42605</v>
      </c>
      <c r="K1405" s="245" t="s">
        <v>215</v>
      </c>
      <c r="L1405" s="246">
        <v>42731</v>
      </c>
      <c r="M1405" s="244">
        <v>42605</v>
      </c>
      <c r="N1405" s="242" t="s">
        <v>269</v>
      </c>
      <c r="O1405" s="242" t="s">
        <v>268</v>
      </c>
      <c r="P1405" s="242" t="s">
        <v>267</v>
      </c>
      <c r="Q1405" s="242" t="s">
        <v>266</v>
      </c>
      <c r="R1405" s="242" t="s">
        <v>247</v>
      </c>
      <c r="S1405" s="119" t="s">
        <v>209</v>
      </c>
      <c r="T1405" s="118" t="s">
        <v>265</v>
      </c>
      <c r="U1405" s="117" t="s">
        <v>207</v>
      </c>
      <c r="V1405" s="115">
        <v>0</v>
      </c>
      <c r="W1405" s="115">
        <v>0</v>
      </c>
      <c r="X1405" s="115">
        <v>0</v>
      </c>
      <c r="Y1405" s="116">
        <v>34078</v>
      </c>
      <c r="Z1405" s="115">
        <v>7333</v>
      </c>
      <c r="AA1405" s="115">
        <v>0</v>
      </c>
      <c r="AB1405" s="115">
        <v>292</v>
      </c>
      <c r="AC1405" s="114" t="s">
        <v>207</v>
      </c>
    </row>
    <row r="1406" spans="1:29" x14ac:dyDescent="0.25">
      <c r="A1406" s="242" t="s">
        <v>274</v>
      </c>
      <c r="B1406" s="242" t="s">
        <v>270</v>
      </c>
      <c r="C1406" s="242" t="s">
        <v>258</v>
      </c>
      <c r="D1406" s="242" t="s">
        <v>216</v>
      </c>
      <c r="E1406" s="243">
        <v>41913</v>
      </c>
      <c r="F1406" s="243">
        <v>42004</v>
      </c>
      <c r="G1406" s="242">
        <v>2014</v>
      </c>
      <c r="H1406" s="116">
        <v>19328</v>
      </c>
      <c r="I1406" s="117" t="s">
        <v>207</v>
      </c>
      <c r="J1406" s="244">
        <v>42605</v>
      </c>
      <c r="K1406" s="245" t="s">
        <v>215</v>
      </c>
      <c r="L1406" s="246">
        <v>42731</v>
      </c>
      <c r="M1406" s="244">
        <v>42605</v>
      </c>
      <c r="N1406" s="242" t="s">
        <v>269</v>
      </c>
      <c r="O1406" s="242" t="s">
        <v>268</v>
      </c>
      <c r="P1406" s="242" t="s">
        <v>267</v>
      </c>
      <c r="Q1406" s="242" t="s">
        <v>266</v>
      </c>
      <c r="R1406" s="242" t="s">
        <v>247</v>
      </c>
      <c r="S1406" s="119" t="s">
        <v>209</v>
      </c>
      <c r="T1406" s="118" t="s">
        <v>265</v>
      </c>
      <c r="U1406" s="117" t="s">
        <v>207</v>
      </c>
      <c r="V1406" s="115">
        <v>0</v>
      </c>
      <c r="W1406" s="115">
        <v>0</v>
      </c>
      <c r="X1406" s="115">
        <v>0</v>
      </c>
      <c r="Y1406" s="115">
        <v>0</v>
      </c>
      <c r="Z1406" s="115">
        <v>19328</v>
      </c>
      <c r="AA1406" s="115">
        <v>0</v>
      </c>
      <c r="AB1406" s="115">
        <v>0</v>
      </c>
      <c r="AC1406" s="114" t="s">
        <v>207</v>
      </c>
    </row>
    <row r="1407" spans="1:29" x14ac:dyDescent="0.25">
      <c r="A1407" s="242" t="s">
        <v>273</v>
      </c>
      <c r="B1407" s="242" t="s">
        <v>270</v>
      </c>
      <c r="C1407" s="242" t="s">
        <v>258</v>
      </c>
      <c r="D1407" s="242" t="s">
        <v>216</v>
      </c>
      <c r="E1407" s="243">
        <v>40909</v>
      </c>
      <c r="F1407" s="243">
        <v>41274</v>
      </c>
      <c r="G1407" s="242">
        <v>2012</v>
      </c>
      <c r="H1407" s="116">
        <v>11137</v>
      </c>
      <c r="I1407" s="117" t="s">
        <v>207</v>
      </c>
      <c r="J1407" s="244">
        <v>42605</v>
      </c>
      <c r="K1407" s="245" t="s">
        <v>215</v>
      </c>
      <c r="L1407" s="246">
        <v>42731</v>
      </c>
      <c r="M1407" s="244">
        <v>42605</v>
      </c>
      <c r="N1407" s="242" t="s">
        <v>269</v>
      </c>
      <c r="O1407" s="242" t="s">
        <v>268</v>
      </c>
      <c r="P1407" s="242" t="s">
        <v>267</v>
      </c>
      <c r="Q1407" s="242" t="s">
        <v>266</v>
      </c>
      <c r="R1407" s="242" t="s">
        <v>247</v>
      </c>
      <c r="S1407" s="119" t="s">
        <v>209</v>
      </c>
      <c r="T1407" s="118" t="s">
        <v>265</v>
      </c>
      <c r="U1407" s="117" t="s">
        <v>207</v>
      </c>
      <c r="V1407" s="115">
        <v>0</v>
      </c>
      <c r="W1407" s="115">
        <v>0</v>
      </c>
      <c r="X1407" s="115">
        <v>0</v>
      </c>
      <c r="Y1407" s="116">
        <v>10873</v>
      </c>
      <c r="Z1407" s="115">
        <v>0</v>
      </c>
      <c r="AA1407" s="115">
        <v>0</v>
      </c>
      <c r="AB1407" s="115">
        <v>264</v>
      </c>
      <c r="AC1407" s="114" t="s">
        <v>207</v>
      </c>
    </row>
    <row r="1408" spans="1:29" x14ac:dyDescent="0.25">
      <c r="A1408" s="242" t="s">
        <v>272</v>
      </c>
      <c r="B1408" s="242" t="s">
        <v>270</v>
      </c>
      <c r="C1408" s="242" t="s">
        <v>258</v>
      </c>
      <c r="D1408" s="242" t="s">
        <v>216</v>
      </c>
      <c r="E1408" s="243">
        <v>41275</v>
      </c>
      <c r="F1408" s="243">
        <v>41639</v>
      </c>
      <c r="G1408" s="242">
        <v>2013</v>
      </c>
      <c r="H1408" s="116">
        <v>60854</v>
      </c>
      <c r="I1408" s="117" t="s">
        <v>207</v>
      </c>
      <c r="J1408" s="244">
        <v>42605</v>
      </c>
      <c r="K1408" s="245" t="s">
        <v>215</v>
      </c>
      <c r="L1408" s="246">
        <v>42731</v>
      </c>
      <c r="M1408" s="244">
        <v>42605</v>
      </c>
      <c r="N1408" s="242" t="s">
        <v>269</v>
      </c>
      <c r="O1408" s="242" t="s">
        <v>268</v>
      </c>
      <c r="P1408" s="242" t="s">
        <v>267</v>
      </c>
      <c r="Q1408" s="242" t="s">
        <v>266</v>
      </c>
      <c r="R1408" s="242" t="s">
        <v>247</v>
      </c>
      <c r="S1408" s="119" t="s">
        <v>209</v>
      </c>
      <c r="T1408" s="118" t="s">
        <v>265</v>
      </c>
      <c r="U1408" s="117" t="s">
        <v>207</v>
      </c>
      <c r="V1408" s="115">
        <v>0</v>
      </c>
      <c r="W1408" s="115">
        <v>0</v>
      </c>
      <c r="X1408" s="115">
        <v>0</v>
      </c>
      <c r="Y1408" s="116">
        <v>53875</v>
      </c>
      <c r="Z1408" s="115">
        <v>6569</v>
      </c>
      <c r="AA1408" s="115">
        <v>0</v>
      </c>
      <c r="AB1408" s="115">
        <v>410</v>
      </c>
      <c r="AC1408" s="114" t="s">
        <v>207</v>
      </c>
    </row>
    <row r="1409" spans="1:29" x14ac:dyDescent="0.25">
      <c r="A1409" s="242" t="s">
        <v>271</v>
      </c>
      <c r="B1409" s="242" t="s">
        <v>270</v>
      </c>
      <c r="C1409" s="242" t="s">
        <v>258</v>
      </c>
      <c r="D1409" s="242" t="s">
        <v>216</v>
      </c>
      <c r="E1409" s="243">
        <v>41640</v>
      </c>
      <c r="F1409" s="243">
        <v>41698</v>
      </c>
      <c r="G1409" s="242">
        <v>2014</v>
      </c>
      <c r="H1409" s="116">
        <v>35454</v>
      </c>
      <c r="I1409" s="117" t="s">
        <v>207</v>
      </c>
      <c r="J1409" s="244">
        <v>42605</v>
      </c>
      <c r="K1409" s="245" t="s">
        <v>215</v>
      </c>
      <c r="L1409" s="246">
        <v>42731</v>
      </c>
      <c r="M1409" s="244">
        <v>42605</v>
      </c>
      <c r="N1409" s="242" t="s">
        <v>269</v>
      </c>
      <c r="O1409" s="242" t="s">
        <v>268</v>
      </c>
      <c r="P1409" s="242" t="s">
        <v>267</v>
      </c>
      <c r="Q1409" s="242" t="s">
        <v>266</v>
      </c>
      <c r="R1409" s="242" t="s">
        <v>247</v>
      </c>
      <c r="S1409" s="119" t="s">
        <v>209</v>
      </c>
      <c r="T1409" s="118" t="s">
        <v>265</v>
      </c>
      <c r="U1409" s="117" t="s">
        <v>207</v>
      </c>
      <c r="V1409" s="115">
        <v>0</v>
      </c>
      <c r="W1409" s="115">
        <v>0</v>
      </c>
      <c r="X1409" s="115">
        <v>0</v>
      </c>
      <c r="Y1409" s="116">
        <v>2864</v>
      </c>
      <c r="Z1409" s="115">
        <v>32590</v>
      </c>
      <c r="AA1409" s="115">
        <v>0</v>
      </c>
      <c r="AB1409" s="115">
        <v>0</v>
      </c>
      <c r="AC1409" s="114" t="s">
        <v>207</v>
      </c>
    </row>
    <row r="1410" spans="1:29" x14ac:dyDescent="0.25">
      <c r="A1410" s="242" t="s">
        <v>263</v>
      </c>
      <c r="B1410" s="242">
        <v>13</v>
      </c>
      <c r="C1410" s="242" t="s">
        <v>258</v>
      </c>
      <c r="D1410" s="242" t="s">
        <v>216</v>
      </c>
      <c r="E1410" s="243">
        <v>38804</v>
      </c>
      <c r="F1410" s="243">
        <v>39082</v>
      </c>
      <c r="G1410" s="242">
        <v>2006</v>
      </c>
      <c r="H1410" s="116">
        <v>9821</v>
      </c>
      <c r="I1410" s="117" t="s">
        <v>207</v>
      </c>
      <c r="J1410" s="244">
        <v>42605</v>
      </c>
      <c r="K1410" s="245" t="s">
        <v>221</v>
      </c>
      <c r="L1410" s="246" t="s">
        <v>207</v>
      </c>
      <c r="M1410" s="244">
        <v>42605</v>
      </c>
      <c r="N1410" s="242" t="s">
        <v>257</v>
      </c>
      <c r="O1410" s="242" t="s">
        <v>256</v>
      </c>
      <c r="P1410" s="242" t="s">
        <v>255</v>
      </c>
      <c r="Q1410" s="242" t="s">
        <v>254</v>
      </c>
      <c r="R1410" s="242" t="s">
        <v>247</v>
      </c>
      <c r="S1410" s="119" t="s">
        <v>209</v>
      </c>
      <c r="T1410" s="118" t="s">
        <v>253</v>
      </c>
      <c r="U1410" s="117" t="s">
        <v>207</v>
      </c>
      <c r="V1410" s="115">
        <v>0</v>
      </c>
      <c r="W1410" s="115">
        <v>0</v>
      </c>
      <c r="X1410" s="115">
        <v>0</v>
      </c>
      <c r="Y1410" s="116">
        <v>9821</v>
      </c>
      <c r="Z1410" s="115">
        <v>0</v>
      </c>
      <c r="AA1410" s="115">
        <v>0</v>
      </c>
      <c r="AB1410" s="115">
        <v>0</v>
      </c>
      <c r="AC1410" s="114" t="s">
        <v>207</v>
      </c>
    </row>
    <row r="1411" spans="1:29" x14ac:dyDescent="0.25">
      <c r="A1411" s="242" t="s">
        <v>261</v>
      </c>
      <c r="B1411" s="242">
        <v>13</v>
      </c>
      <c r="C1411" s="242" t="s">
        <v>258</v>
      </c>
      <c r="D1411" s="242" t="s">
        <v>216</v>
      </c>
      <c r="E1411" s="243">
        <v>39448</v>
      </c>
      <c r="F1411" s="243">
        <v>39813</v>
      </c>
      <c r="G1411" s="242">
        <v>2008</v>
      </c>
      <c r="H1411" s="116">
        <v>20734</v>
      </c>
      <c r="I1411" s="117" t="s">
        <v>207</v>
      </c>
      <c r="J1411" s="244">
        <v>42605</v>
      </c>
      <c r="K1411" s="245" t="s">
        <v>221</v>
      </c>
      <c r="L1411" s="246" t="s">
        <v>207</v>
      </c>
      <c r="M1411" s="244">
        <v>42605</v>
      </c>
      <c r="N1411" s="242" t="s">
        <v>257</v>
      </c>
      <c r="O1411" s="242" t="s">
        <v>256</v>
      </c>
      <c r="P1411" s="242" t="s">
        <v>255</v>
      </c>
      <c r="Q1411" s="242" t="s">
        <v>254</v>
      </c>
      <c r="R1411" s="242" t="s">
        <v>247</v>
      </c>
      <c r="S1411" s="119" t="s">
        <v>209</v>
      </c>
      <c r="T1411" s="118" t="s">
        <v>253</v>
      </c>
      <c r="U1411" s="117" t="s">
        <v>207</v>
      </c>
      <c r="V1411" s="115">
        <v>0</v>
      </c>
      <c r="W1411" s="115">
        <v>0</v>
      </c>
      <c r="X1411" s="115">
        <v>0</v>
      </c>
      <c r="Y1411" s="116">
        <v>20734</v>
      </c>
      <c r="Z1411" s="115">
        <v>0</v>
      </c>
      <c r="AA1411" s="115">
        <v>0</v>
      </c>
      <c r="AB1411" s="115">
        <v>0</v>
      </c>
      <c r="AC1411" s="114" t="s">
        <v>207</v>
      </c>
    </row>
    <row r="1412" spans="1:29" x14ac:dyDescent="0.25">
      <c r="A1412" s="242" t="s">
        <v>259</v>
      </c>
      <c r="B1412" s="242">
        <v>13</v>
      </c>
      <c r="C1412" s="242" t="s">
        <v>258</v>
      </c>
      <c r="D1412" s="242" t="s">
        <v>216</v>
      </c>
      <c r="E1412" s="243">
        <v>39387</v>
      </c>
      <c r="F1412" s="243">
        <v>39447</v>
      </c>
      <c r="G1412" s="242">
        <v>2007</v>
      </c>
      <c r="H1412" s="116">
        <v>29266</v>
      </c>
      <c r="I1412" s="117" t="s">
        <v>207</v>
      </c>
      <c r="J1412" s="244">
        <v>42605</v>
      </c>
      <c r="K1412" s="245" t="s">
        <v>221</v>
      </c>
      <c r="L1412" s="246" t="s">
        <v>207</v>
      </c>
      <c r="M1412" s="244">
        <v>42605</v>
      </c>
      <c r="N1412" s="242" t="s">
        <v>257</v>
      </c>
      <c r="O1412" s="242" t="s">
        <v>256</v>
      </c>
      <c r="P1412" s="242" t="s">
        <v>255</v>
      </c>
      <c r="Q1412" s="242" t="s">
        <v>254</v>
      </c>
      <c r="R1412" s="242" t="s">
        <v>247</v>
      </c>
      <c r="S1412" s="119" t="s">
        <v>209</v>
      </c>
      <c r="T1412" s="118" t="s">
        <v>253</v>
      </c>
      <c r="U1412" s="117" t="s">
        <v>207</v>
      </c>
      <c r="V1412" s="115">
        <v>0</v>
      </c>
      <c r="W1412" s="115">
        <v>0</v>
      </c>
      <c r="X1412" s="115">
        <v>0</v>
      </c>
      <c r="Y1412" s="116">
        <v>29266</v>
      </c>
      <c r="Z1412" s="115">
        <v>0</v>
      </c>
      <c r="AA1412" s="115">
        <v>0</v>
      </c>
      <c r="AB1412" s="115">
        <v>0</v>
      </c>
      <c r="AC1412" s="114" t="s">
        <v>207</v>
      </c>
    </row>
    <row r="1413" spans="1:29" x14ac:dyDescent="0.25">
      <c r="A1413" s="242" t="s">
        <v>3931</v>
      </c>
      <c r="B1413" s="242" t="s">
        <v>3921</v>
      </c>
      <c r="C1413" s="242" t="s">
        <v>229</v>
      </c>
      <c r="D1413" s="242" t="s">
        <v>1254</v>
      </c>
      <c r="E1413" s="243">
        <v>41913</v>
      </c>
      <c r="F1413" s="243">
        <v>42277</v>
      </c>
      <c r="G1413" s="242">
        <v>2015</v>
      </c>
      <c r="H1413" s="116">
        <v>179963</v>
      </c>
      <c r="I1413" s="116">
        <v>34553</v>
      </c>
      <c r="J1413" s="244">
        <v>42591</v>
      </c>
      <c r="K1413" s="245" t="s">
        <v>215</v>
      </c>
      <c r="L1413" s="246">
        <v>43333</v>
      </c>
      <c r="M1413" s="244">
        <v>42277</v>
      </c>
      <c r="N1413" s="242" t="s">
        <v>3920</v>
      </c>
      <c r="O1413" s="242" t="s">
        <v>3919</v>
      </c>
      <c r="P1413" s="242" t="s">
        <v>255</v>
      </c>
      <c r="Q1413" s="242" t="s">
        <v>211</v>
      </c>
      <c r="R1413" s="242" t="s">
        <v>210</v>
      </c>
      <c r="S1413" s="119" t="s">
        <v>209</v>
      </c>
      <c r="T1413" s="118" t="s">
        <v>3918</v>
      </c>
      <c r="U1413" s="116">
        <v>34553</v>
      </c>
      <c r="V1413" s="115">
        <v>0</v>
      </c>
      <c r="W1413" s="115">
        <v>0</v>
      </c>
      <c r="X1413" s="115">
        <v>0</v>
      </c>
      <c r="Y1413" s="116">
        <v>145410</v>
      </c>
      <c r="Z1413" s="115">
        <v>0</v>
      </c>
      <c r="AA1413" s="115">
        <v>0</v>
      </c>
      <c r="AB1413" s="115">
        <v>0</v>
      </c>
      <c r="AC1413" s="114" t="s">
        <v>3930</v>
      </c>
    </row>
    <row r="1414" spans="1:29" x14ac:dyDescent="0.25">
      <c r="A1414" s="242" t="s">
        <v>3834</v>
      </c>
      <c r="B1414" s="242" t="s">
        <v>3833</v>
      </c>
      <c r="C1414" s="242" t="s">
        <v>217</v>
      </c>
      <c r="D1414" s="242" t="s">
        <v>1254</v>
      </c>
      <c r="E1414" s="243">
        <v>41883</v>
      </c>
      <c r="F1414" s="243">
        <v>42207</v>
      </c>
      <c r="G1414" s="242">
        <v>2015</v>
      </c>
      <c r="H1414" s="116">
        <v>7421</v>
      </c>
      <c r="I1414" s="117" t="s">
        <v>207</v>
      </c>
      <c r="J1414" s="244">
        <v>42591</v>
      </c>
      <c r="K1414" s="245" t="s">
        <v>221</v>
      </c>
      <c r="L1414" s="246" t="s">
        <v>207</v>
      </c>
      <c r="M1414" s="244">
        <v>42207</v>
      </c>
      <c r="N1414" s="242" t="s">
        <v>1068</v>
      </c>
      <c r="O1414" s="242" t="s">
        <v>3832</v>
      </c>
      <c r="P1414" s="242" t="s">
        <v>220</v>
      </c>
      <c r="Q1414" s="242" t="s">
        <v>717</v>
      </c>
      <c r="R1414" s="242" t="s">
        <v>247</v>
      </c>
      <c r="S1414" s="119" t="s">
        <v>209</v>
      </c>
      <c r="T1414" s="118" t="s">
        <v>3831</v>
      </c>
      <c r="U1414" s="117" t="s">
        <v>207</v>
      </c>
      <c r="V1414" s="115">
        <v>0</v>
      </c>
      <c r="W1414" s="115">
        <v>0</v>
      </c>
      <c r="X1414" s="115">
        <v>0</v>
      </c>
      <c r="Y1414" s="116">
        <v>7421</v>
      </c>
      <c r="Z1414" s="115">
        <v>0</v>
      </c>
      <c r="AA1414" s="115">
        <v>0</v>
      </c>
      <c r="AB1414" s="115">
        <v>0</v>
      </c>
      <c r="AC1414" s="114" t="s">
        <v>207</v>
      </c>
    </row>
    <row r="1415" spans="1:29" x14ac:dyDescent="0.25">
      <c r="A1415" s="242" t="s">
        <v>3774</v>
      </c>
      <c r="B1415" s="242" t="s">
        <v>3765</v>
      </c>
      <c r="C1415" s="242" t="s">
        <v>229</v>
      </c>
      <c r="D1415" s="242" t="s">
        <v>1254</v>
      </c>
      <c r="E1415" s="243">
        <v>41517</v>
      </c>
      <c r="F1415" s="243">
        <v>42124</v>
      </c>
      <c r="G1415" s="242">
        <v>2015</v>
      </c>
      <c r="H1415" s="116">
        <v>9745</v>
      </c>
      <c r="I1415" s="116">
        <v>1872</v>
      </c>
      <c r="J1415" s="244">
        <v>42591</v>
      </c>
      <c r="K1415" s="245" t="s">
        <v>221</v>
      </c>
      <c r="L1415" s="246" t="s">
        <v>207</v>
      </c>
      <c r="M1415" s="244">
        <v>42124</v>
      </c>
      <c r="N1415" s="242" t="s">
        <v>3769</v>
      </c>
      <c r="O1415" s="242" t="s">
        <v>399</v>
      </c>
      <c r="P1415" s="242" t="s">
        <v>255</v>
      </c>
      <c r="Q1415" s="242" t="s">
        <v>398</v>
      </c>
      <c r="R1415" s="242" t="s">
        <v>247</v>
      </c>
      <c r="S1415" s="119" t="s">
        <v>209</v>
      </c>
      <c r="T1415" s="118" t="s">
        <v>3762</v>
      </c>
      <c r="U1415" s="116">
        <v>1872</v>
      </c>
      <c r="V1415" s="115">
        <v>0</v>
      </c>
      <c r="W1415" s="115">
        <v>0</v>
      </c>
      <c r="X1415" s="115">
        <v>0</v>
      </c>
      <c r="Y1415" s="116">
        <v>1968</v>
      </c>
      <c r="Z1415" s="115">
        <v>0</v>
      </c>
      <c r="AA1415" s="115">
        <v>5905</v>
      </c>
      <c r="AB1415" s="115">
        <v>0</v>
      </c>
      <c r="AC1415" s="114" t="s">
        <v>3773</v>
      </c>
    </row>
    <row r="1416" spans="1:29" x14ac:dyDescent="0.25">
      <c r="A1416" s="242" t="s">
        <v>2707</v>
      </c>
      <c r="B1416" s="242" t="s">
        <v>2695</v>
      </c>
      <c r="C1416" s="242" t="s">
        <v>229</v>
      </c>
      <c r="D1416" s="242" t="s">
        <v>1254</v>
      </c>
      <c r="E1416" s="243">
        <v>41547</v>
      </c>
      <c r="F1416" s="243">
        <v>42276</v>
      </c>
      <c r="G1416" s="242">
        <v>2015</v>
      </c>
      <c r="H1416" s="116">
        <v>599217</v>
      </c>
      <c r="I1416" s="116">
        <v>115050</v>
      </c>
      <c r="J1416" s="244">
        <v>42591</v>
      </c>
      <c r="K1416" s="245" t="s">
        <v>221</v>
      </c>
      <c r="L1416" s="246" t="s">
        <v>207</v>
      </c>
      <c r="M1416" s="244">
        <v>42276</v>
      </c>
      <c r="N1416" s="242" t="s">
        <v>2706</v>
      </c>
      <c r="O1416" s="242" t="s">
        <v>2705</v>
      </c>
      <c r="P1416" s="242" t="s">
        <v>226</v>
      </c>
      <c r="Q1416" s="242" t="s">
        <v>366</v>
      </c>
      <c r="R1416" s="242" t="s">
        <v>247</v>
      </c>
      <c r="S1416" s="119" t="s">
        <v>209</v>
      </c>
      <c r="T1416" s="118" t="s">
        <v>2693</v>
      </c>
      <c r="U1416" s="116">
        <v>115050</v>
      </c>
      <c r="V1416" s="115">
        <v>0</v>
      </c>
      <c r="W1416" s="115">
        <v>0</v>
      </c>
      <c r="X1416" s="115">
        <v>0</v>
      </c>
      <c r="Y1416" s="116">
        <v>484167</v>
      </c>
      <c r="Z1416" s="115">
        <v>0</v>
      </c>
      <c r="AA1416" s="115">
        <v>0</v>
      </c>
      <c r="AB1416" s="115">
        <v>0</v>
      </c>
      <c r="AC1416" s="114" t="s">
        <v>2704</v>
      </c>
    </row>
    <row r="1417" spans="1:29" x14ac:dyDescent="0.25">
      <c r="A1417" s="242" t="s">
        <v>929</v>
      </c>
      <c r="B1417" s="242" t="s">
        <v>915</v>
      </c>
      <c r="C1417" s="242" t="s">
        <v>229</v>
      </c>
      <c r="D1417" s="242" t="s">
        <v>216</v>
      </c>
      <c r="E1417" s="243">
        <v>40179</v>
      </c>
      <c r="F1417" s="243">
        <v>40543</v>
      </c>
      <c r="G1417" s="242">
        <v>2010</v>
      </c>
      <c r="H1417" s="116">
        <v>60000</v>
      </c>
      <c r="I1417" s="116">
        <v>11544</v>
      </c>
      <c r="J1417" s="244">
        <v>42591</v>
      </c>
      <c r="K1417" s="245" t="s">
        <v>221</v>
      </c>
      <c r="L1417" s="246" t="s">
        <v>207</v>
      </c>
      <c r="M1417" s="244">
        <v>42591</v>
      </c>
      <c r="N1417" s="242" t="s">
        <v>914</v>
      </c>
      <c r="O1417" s="242" t="s">
        <v>869</v>
      </c>
      <c r="P1417" s="242" t="s">
        <v>226</v>
      </c>
      <c r="Q1417" s="242" t="s">
        <v>211</v>
      </c>
      <c r="R1417" s="242" t="s">
        <v>210</v>
      </c>
      <c r="S1417" s="119" t="s">
        <v>209</v>
      </c>
      <c r="T1417" s="118" t="s">
        <v>913</v>
      </c>
      <c r="U1417" s="116">
        <v>11544</v>
      </c>
      <c r="V1417" s="115">
        <v>0</v>
      </c>
      <c r="W1417" s="115">
        <v>0</v>
      </c>
      <c r="X1417" s="115">
        <v>0</v>
      </c>
      <c r="Y1417" s="116">
        <v>48456</v>
      </c>
      <c r="Z1417" s="115">
        <v>0</v>
      </c>
      <c r="AA1417" s="115">
        <v>0</v>
      </c>
      <c r="AB1417" s="115">
        <v>0</v>
      </c>
      <c r="AC1417" s="114" t="s">
        <v>928</v>
      </c>
    </row>
    <row r="1418" spans="1:29" x14ac:dyDescent="0.25">
      <c r="A1418" s="242" t="s">
        <v>903</v>
      </c>
      <c r="B1418" s="242" t="s">
        <v>890</v>
      </c>
      <c r="C1418" s="242" t="s">
        <v>229</v>
      </c>
      <c r="D1418" s="242" t="s">
        <v>216</v>
      </c>
      <c r="E1418" s="243">
        <v>39448</v>
      </c>
      <c r="F1418" s="243">
        <v>39813</v>
      </c>
      <c r="G1418" s="242">
        <v>2008</v>
      </c>
      <c r="H1418" s="116">
        <v>25000</v>
      </c>
      <c r="I1418" s="116">
        <v>4810</v>
      </c>
      <c r="J1418" s="244">
        <v>42591</v>
      </c>
      <c r="K1418" s="245" t="s">
        <v>215</v>
      </c>
      <c r="L1418" s="246">
        <v>43368</v>
      </c>
      <c r="M1418" s="244">
        <v>42591</v>
      </c>
      <c r="N1418" s="242" t="s">
        <v>889</v>
      </c>
      <c r="O1418" s="242" t="s">
        <v>869</v>
      </c>
      <c r="P1418" s="242" t="s">
        <v>226</v>
      </c>
      <c r="Q1418" s="242" t="s">
        <v>211</v>
      </c>
      <c r="R1418" s="242" t="s">
        <v>210</v>
      </c>
      <c r="S1418" s="119" t="s">
        <v>209</v>
      </c>
      <c r="T1418" s="118" t="s">
        <v>888</v>
      </c>
      <c r="U1418" s="116">
        <v>4810</v>
      </c>
      <c r="V1418" s="115">
        <v>0</v>
      </c>
      <c r="W1418" s="115">
        <v>0</v>
      </c>
      <c r="X1418" s="115">
        <v>0</v>
      </c>
      <c r="Y1418" s="115">
        <v>0</v>
      </c>
      <c r="Z1418" s="115">
        <v>0</v>
      </c>
      <c r="AA1418" s="115">
        <v>20190</v>
      </c>
      <c r="AB1418" s="115">
        <v>0</v>
      </c>
      <c r="AC1418" s="114" t="s">
        <v>902</v>
      </c>
    </row>
    <row r="1419" spans="1:29" x14ac:dyDescent="0.25">
      <c r="A1419" s="242" t="s">
        <v>897</v>
      </c>
      <c r="B1419" s="242" t="s">
        <v>890</v>
      </c>
      <c r="C1419" s="242" t="s">
        <v>229</v>
      </c>
      <c r="D1419" s="242" t="s">
        <v>216</v>
      </c>
      <c r="E1419" s="243">
        <v>40544</v>
      </c>
      <c r="F1419" s="243">
        <v>40908</v>
      </c>
      <c r="G1419" s="242">
        <v>2011</v>
      </c>
      <c r="H1419" s="116">
        <v>28000</v>
      </c>
      <c r="I1419" s="116">
        <v>5387</v>
      </c>
      <c r="J1419" s="244">
        <v>42591</v>
      </c>
      <c r="K1419" s="245" t="s">
        <v>215</v>
      </c>
      <c r="L1419" s="246">
        <v>43368</v>
      </c>
      <c r="M1419" s="244">
        <v>42591</v>
      </c>
      <c r="N1419" s="242" t="s">
        <v>889</v>
      </c>
      <c r="O1419" s="242" t="s">
        <v>869</v>
      </c>
      <c r="P1419" s="242" t="s">
        <v>226</v>
      </c>
      <c r="Q1419" s="242" t="s">
        <v>211</v>
      </c>
      <c r="R1419" s="242" t="s">
        <v>210</v>
      </c>
      <c r="S1419" s="119" t="s">
        <v>209</v>
      </c>
      <c r="T1419" s="118" t="s">
        <v>888</v>
      </c>
      <c r="U1419" s="116">
        <v>5387</v>
      </c>
      <c r="V1419" s="115">
        <v>0</v>
      </c>
      <c r="W1419" s="115">
        <v>0</v>
      </c>
      <c r="X1419" s="115">
        <v>0</v>
      </c>
      <c r="Y1419" s="116">
        <v>22613</v>
      </c>
      <c r="Z1419" s="115">
        <v>0</v>
      </c>
      <c r="AA1419" s="115">
        <v>0</v>
      </c>
      <c r="AB1419" s="115">
        <v>0</v>
      </c>
      <c r="AC1419" s="114" t="s">
        <v>896</v>
      </c>
    </row>
    <row r="1420" spans="1:29" x14ac:dyDescent="0.25">
      <c r="A1420" s="242" t="s">
        <v>822</v>
      </c>
      <c r="B1420" s="242" t="s">
        <v>795</v>
      </c>
      <c r="C1420" s="242" t="s">
        <v>229</v>
      </c>
      <c r="D1420" s="242" t="s">
        <v>216</v>
      </c>
      <c r="E1420" s="243">
        <v>38718</v>
      </c>
      <c r="F1420" s="243">
        <v>39082</v>
      </c>
      <c r="G1420" s="242">
        <v>2006</v>
      </c>
      <c r="H1420" s="116">
        <v>358</v>
      </c>
      <c r="I1420" s="116">
        <v>69</v>
      </c>
      <c r="J1420" s="244">
        <v>42591</v>
      </c>
      <c r="K1420" s="245" t="s">
        <v>215</v>
      </c>
      <c r="L1420" s="246">
        <v>43606</v>
      </c>
      <c r="M1420" s="244">
        <v>42591</v>
      </c>
      <c r="N1420" s="242" t="s">
        <v>794</v>
      </c>
      <c r="O1420" s="242" t="s">
        <v>793</v>
      </c>
      <c r="P1420" s="242" t="s">
        <v>226</v>
      </c>
      <c r="Q1420" s="242" t="s">
        <v>211</v>
      </c>
      <c r="R1420" s="242" t="s">
        <v>210</v>
      </c>
      <c r="S1420" s="119" t="s">
        <v>209</v>
      </c>
      <c r="T1420" s="118" t="s">
        <v>792</v>
      </c>
      <c r="U1420" s="116">
        <v>69</v>
      </c>
      <c r="V1420" s="115">
        <v>0</v>
      </c>
      <c r="W1420" s="115">
        <v>0</v>
      </c>
      <c r="X1420" s="115">
        <v>0</v>
      </c>
      <c r="Y1420" s="116">
        <v>289</v>
      </c>
      <c r="Z1420" s="115">
        <v>0</v>
      </c>
      <c r="AA1420" s="115">
        <v>0</v>
      </c>
      <c r="AB1420" s="115">
        <v>0</v>
      </c>
      <c r="AC1420" s="114" t="s">
        <v>821</v>
      </c>
    </row>
    <row r="1421" spans="1:29" x14ac:dyDescent="0.25">
      <c r="A1421" s="242" t="s">
        <v>818</v>
      </c>
      <c r="B1421" s="242" t="s">
        <v>795</v>
      </c>
      <c r="C1421" s="242" t="s">
        <v>229</v>
      </c>
      <c r="D1421" s="242" t="s">
        <v>216</v>
      </c>
      <c r="E1421" s="243">
        <v>39083</v>
      </c>
      <c r="F1421" s="243">
        <v>39447</v>
      </c>
      <c r="G1421" s="242">
        <v>2007</v>
      </c>
      <c r="H1421" s="116">
        <v>18137</v>
      </c>
      <c r="I1421" s="116">
        <v>3490</v>
      </c>
      <c r="J1421" s="244">
        <v>42591</v>
      </c>
      <c r="K1421" s="245" t="s">
        <v>215</v>
      </c>
      <c r="L1421" s="246">
        <v>43606</v>
      </c>
      <c r="M1421" s="244">
        <v>42591</v>
      </c>
      <c r="N1421" s="242" t="s">
        <v>794</v>
      </c>
      <c r="O1421" s="242" t="s">
        <v>793</v>
      </c>
      <c r="P1421" s="242" t="s">
        <v>226</v>
      </c>
      <c r="Q1421" s="242" t="s">
        <v>211</v>
      </c>
      <c r="R1421" s="242" t="s">
        <v>210</v>
      </c>
      <c r="S1421" s="119" t="s">
        <v>209</v>
      </c>
      <c r="T1421" s="118" t="s">
        <v>792</v>
      </c>
      <c r="U1421" s="116">
        <v>3490</v>
      </c>
      <c r="V1421" s="115">
        <v>0</v>
      </c>
      <c r="W1421" s="115">
        <v>0</v>
      </c>
      <c r="X1421" s="115">
        <v>0</v>
      </c>
      <c r="Y1421" s="116">
        <v>298</v>
      </c>
      <c r="Z1421" s="115">
        <v>0</v>
      </c>
      <c r="AA1421" s="115">
        <v>14349</v>
      </c>
      <c r="AB1421" s="115">
        <v>0</v>
      </c>
      <c r="AC1421" s="114" t="s">
        <v>817</v>
      </c>
    </row>
    <row r="1422" spans="1:29" x14ac:dyDescent="0.25">
      <c r="A1422" s="242" t="s">
        <v>812</v>
      </c>
      <c r="B1422" s="242" t="s">
        <v>795</v>
      </c>
      <c r="C1422" s="242" t="s">
        <v>229</v>
      </c>
      <c r="D1422" s="242" t="s">
        <v>216</v>
      </c>
      <c r="E1422" s="243">
        <v>39448</v>
      </c>
      <c r="F1422" s="243">
        <v>39813</v>
      </c>
      <c r="G1422" s="242">
        <v>2008</v>
      </c>
      <c r="H1422" s="116">
        <v>25268</v>
      </c>
      <c r="I1422" s="116">
        <v>4862</v>
      </c>
      <c r="J1422" s="244">
        <v>42591</v>
      </c>
      <c r="K1422" s="245" t="s">
        <v>215</v>
      </c>
      <c r="L1422" s="246">
        <v>43606</v>
      </c>
      <c r="M1422" s="244">
        <v>42591</v>
      </c>
      <c r="N1422" s="242" t="s">
        <v>794</v>
      </c>
      <c r="O1422" s="242" t="s">
        <v>793</v>
      </c>
      <c r="P1422" s="242" t="s">
        <v>226</v>
      </c>
      <c r="Q1422" s="242" t="s">
        <v>211</v>
      </c>
      <c r="R1422" s="242" t="s">
        <v>210</v>
      </c>
      <c r="S1422" s="119" t="s">
        <v>209</v>
      </c>
      <c r="T1422" s="118" t="s">
        <v>792</v>
      </c>
      <c r="U1422" s="116">
        <v>4862</v>
      </c>
      <c r="V1422" s="115">
        <v>0</v>
      </c>
      <c r="W1422" s="115">
        <v>0</v>
      </c>
      <c r="X1422" s="115">
        <v>0</v>
      </c>
      <c r="Y1422" s="115">
        <v>0</v>
      </c>
      <c r="Z1422" s="115">
        <v>0</v>
      </c>
      <c r="AA1422" s="115">
        <v>20406</v>
      </c>
      <c r="AB1422" s="115">
        <v>0</v>
      </c>
      <c r="AC1422" s="114" t="s">
        <v>811</v>
      </c>
    </row>
    <row r="1423" spans="1:29" x14ac:dyDescent="0.25">
      <c r="A1423" s="242" t="s">
        <v>808</v>
      </c>
      <c r="B1423" s="242" t="s">
        <v>795</v>
      </c>
      <c r="C1423" s="242" t="s">
        <v>229</v>
      </c>
      <c r="D1423" s="242" t="s">
        <v>216</v>
      </c>
      <c r="E1423" s="243">
        <v>39814</v>
      </c>
      <c r="F1423" s="243">
        <v>40178</v>
      </c>
      <c r="G1423" s="242">
        <v>2009</v>
      </c>
      <c r="H1423" s="116">
        <v>20895</v>
      </c>
      <c r="I1423" s="116">
        <v>4020</v>
      </c>
      <c r="J1423" s="244">
        <v>42591</v>
      </c>
      <c r="K1423" s="245" t="s">
        <v>215</v>
      </c>
      <c r="L1423" s="246">
        <v>43606</v>
      </c>
      <c r="M1423" s="244">
        <v>42591</v>
      </c>
      <c r="N1423" s="242" t="s">
        <v>794</v>
      </c>
      <c r="O1423" s="242" t="s">
        <v>793</v>
      </c>
      <c r="P1423" s="242" t="s">
        <v>226</v>
      </c>
      <c r="Q1423" s="242" t="s">
        <v>211</v>
      </c>
      <c r="R1423" s="242" t="s">
        <v>210</v>
      </c>
      <c r="S1423" s="119" t="s">
        <v>209</v>
      </c>
      <c r="T1423" s="118" t="s">
        <v>792</v>
      </c>
      <c r="U1423" s="116">
        <v>4020</v>
      </c>
      <c r="V1423" s="115">
        <v>0</v>
      </c>
      <c r="W1423" s="115">
        <v>0</v>
      </c>
      <c r="X1423" s="115">
        <v>0</v>
      </c>
      <c r="Y1423" s="116">
        <v>1630</v>
      </c>
      <c r="Z1423" s="115">
        <v>0</v>
      </c>
      <c r="AA1423" s="115">
        <v>15245</v>
      </c>
      <c r="AB1423" s="115">
        <v>0</v>
      </c>
      <c r="AC1423" s="114" t="s">
        <v>807</v>
      </c>
    </row>
    <row r="1424" spans="1:29" x14ac:dyDescent="0.25">
      <c r="A1424" s="242" t="s">
        <v>804</v>
      </c>
      <c r="B1424" s="242" t="s">
        <v>795</v>
      </c>
      <c r="C1424" s="242" t="s">
        <v>229</v>
      </c>
      <c r="D1424" s="242" t="s">
        <v>216</v>
      </c>
      <c r="E1424" s="243">
        <v>40544</v>
      </c>
      <c r="F1424" s="243">
        <v>40908</v>
      </c>
      <c r="G1424" s="242">
        <v>2011</v>
      </c>
      <c r="H1424" s="116">
        <v>5000</v>
      </c>
      <c r="I1424" s="116">
        <v>962</v>
      </c>
      <c r="J1424" s="244">
        <v>42591</v>
      </c>
      <c r="K1424" s="245" t="s">
        <v>215</v>
      </c>
      <c r="L1424" s="246">
        <v>43606</v>
      </c>
      <c r="M1424" s="244">
        <v>42591</v>
      </c>
      <c r="N1424" s="242" t="s">
        <v>794</v>
      </c>
      <c r="O1424" s="242" t="s">
        <v>793</v>
      </c>
      <c r="P1424" s="242" t="s">
        <v>226</v>
      </c>
      <c r="Q1424" s="242" t="s">
        <v>211</v>
      </c>
      <c r="R1424" s="242" t="s">
        <v>210</v>
      </c>
      <c r="S1424" s="119" t="s">
        <v>209</v>
      </c>
      <c r="T1424" s="118" t="s">
        <v>792</v>
      </c>
      <c r="U1424" s="116">
        <v>962</v>
      </c>
      <c r="V1424" s="115">
        <v>0</v>
      </c>
      <c r="W1424" s="115">
        <v>0</v>
      </c>
      <c r="X1424" s="115">
        <v>0</v>
      </c>
      <c r="Y1424" s="116">
        <v>4038</v>
      </c>
      <c r="Z1424" s="115">
        <v>0</v>
      </c>
      <c r="AA1424" s="115">
        <v>0</v>
      </c>
      <c r="AB1424" s="115">
        <v>0</v>
      </c>
      <c r="AC1424" s="114" t="s">
        <v>803</v>
      </c>
    </row>
    <row r="1425" spans="1:29" x14ac:dyDescent="0.25">
      <c r="A1425" s="242" t="s">
        <v>796</v>
      </c>
      <c r="B1425" s="242" t="s">
        <v>795</v>
      </c>
      <c r="C1425" s="242" t="s">
        <v>229</v>
      </c>
      <c r="D1425" s="242" t="s">
        <v>216</v>
      </c>
      <c r="E1425" s="243">
        <v>40179</v>
      </c>
      <c r="F1425" s="243">
        <v>40543</v>
      </c>
      <c r="G1425" s="242">
        <v>2010</v>
      </c>
      <c r="H1425" s="116">
        <v>23342</v>
      </c>
      <c r="I1425" s="116">
        <v>4491</v>
      </c>
      <c r="J1425" s="244">
        <v>42591</v>
      </c>
      <c r="K1425" s="245" t="s">
        <v>215</v>
      </c>
      <c r="L1425" s="246">
        <v>43606</v>
      </c>
      <c r="M1425" s="244">
        <v>42591</v>
      </c>
      <c r="N1425" s="242" t="s">
        <v>794</v>
      </c>
      <c r="O1425" s="242" t="s">
        <v>793</v>
      </c>
      <c r="P1425" s="242" t="s">
        <v>226</v>
      </c>
      <c r="Q1425" s="242" t="s">
        <v>211</v>
      </c>
      <c r="R1425" s="242" t="s">
        <v>210</v>
      </c>
      <c r="S1425" s="119" t="s">
        <v>209</v>
      </c>
      <c r="T1425" s="118" t="s">
        <v>792</v>
      </c>
      <c r="U1425" s="116">
        <v>4491</v>
      </c>
      <c r="V1425" s="115">
        <v>0</v>
      </c>
      <c r="W1425" s="115">
        <v>0</v>
      </c>
      <c r="X1425" s="115">
        <v>0</v>
      </c>
      <c r="Y1425" s="116">
        <v>18851</v>
      </c>
      <c r="Z1425" s="115">
        <v>0</v>
      </c>
      <c r="AA1425" s="115">
        <v>0</v>
      </c>
      <c r="AB1425" s="115">
        <v>0</v>
      </c>
      <c r="AC1425" s="114" t="s">
        <v>791</v>
      </c>
    </row>
    <row r="1426" spans="1:29" x14ac:dyDescent="0.25">
      <c r="A1426" s="242" t="s">
        <v>441</v>
      </c>
      <c r="B1426" s="242" t="s">
        <v>436</v>
      </c>
      <c r="C1426" s="242" t="s">
        <v>258</v>
      </c>
      <c r="D1426" s="242" t="s">
        <v>216</v>
      </c>
      <c r="E1426" s="243">
        <v>40403</v>
      </c>
      <c r="F1426" s="243">
        <v>40633</v>
      </c>
      <c r="G1426" s="242">
        <v>2011</v>
      </c>
      <c r="H1426" s="116">
        <v>10978</v>
      </c>
      <c r="I1426" s="117" t="s">
        <v>207</v>
      </c>
      <c r="J1426" s="244">
        <v>42591</v>
      </c>
      <c r="K1426" s="245" t="s">
        <v>215</v>
      </c>
      <c r="L1426" s="246">
        <v>42969</v>
      </c>
      <c r="M1426" s="244">
        <v>42591</v>
      </c>
      <c r="N1426" s="242" t="s">
        <v>435</v>
      </c>
      <c r="O1426" s="242" t="s">
        <v>434</v>
      </c>
      <c r="P1426" s="242" t="s">
        <v>325</v>
      </c>
      <c r="Q1426" s="242" t="s">
        <v>254</v>
      </c>
      <c r="R1426" s="242" t="s">
        <v>247</v>
      </c>
      <c r="S1426" s="119" t="s">
        <v>209</v>
      </c>
      <c r="T1426" s="118" t="s">
        <v>433</v>
      </c>
      <c r="U1426" s="117" t="s">
        <v>207</v>
      </c>
      <c r="V1426" s="115">
        <v>0</v>
      </c>
      <c r="W1426" s="115">
        <v>0</v>
      </c>
      <c r="X1426" s="115">
        <v>0</v>
      </c>
      <c r="Y1426" s="116">
        <v>10978</v>
      </c>
      <c r="Z1426" s="115">
        <v>0</v>
      </c>
      <c r="AA1426" s="115">
        <v>0</v>
      </c>
      <c r="AB1426" s="115">
        <v>0</v>
      </c>
      <c r="AC1426" s="114" t="s">
        <v>207</v>
      </c>
    </row>
    <row r="1427" spans="1:29" x14ac:dyDescent="0.25">
      <c r="A1427" s="242" t="s">
        <v>346</v>
      </c>
      <c r="B1427" s="242" t="s">
        <v>299</v>
      </c>
      <c r="C1427" s="242" t="s">
        <v>217</v>
      </c>
      <c r="D1427" s="242" t="s">
        <v>216</v>
      </c>
      <c r="E1427" s="243">
        <v>40909</v>
      </c>
      <c r="F1427" s="243">
        <v>41274</v>
      </c>
      <c r="G1427" s="242">
        <v>2012</v>
      </c>
      <c r="H1427" s="116">
        <v>9443</v>
      </c>
      <c r="I1427" s="117" t="s">
        <v>207</v>
      </c>
      <c r="J1427" s="244">
        <v>42591</v>
      </c>
      <c r="K1427" s="245" t="s">
        <v>215</v>
      </c>
      <c r="L1427" s="246">
        <v>42787</v>
      </c>
      <c r="M1427" s="244">
        <v>42591</v>
      </c>
      <c r="N1427" s="242" t="s">
        <v>298</v>
      </c>
      <c r="O1427" s="242" t="s">
        <v>297</v>
      </c>
      <c r="P1427" s="242" t="s">
        <v>220</v>
      </c>
      <c r="Q1427" s="242" t="s">
        <v>279</v>
      </c>
      <c r="R1427" s="242" t="s">
        <v>247</v>
      </c>
      <c r="S1427" s="119" t="s">
        <v>209</v>
      </c>
      <c r="T1427" s="118" t="s">
        <v>296</v>
      </c>
      <c r="U1427" s="117" t="s">
        <v>207</v>
      </c>
      <c r="V1427" s="115">
        <v>0</v>
      </c>
      <c r="W1427" s="115">
        <v>0</v>
      </c>
      <c r="X1427" s="115">
        <v>0</v>
      </c>
      <c r="Y1427" s="116">
        <v>9443</v>
      </c>
      <c r="Z1427" s="115">
        <v>0</v>
      </c>
      <c r="AA1427" s="115">
        <v>0</v>
      </c>
      <c r="AB1427" s="115">
        <v>0</v>
      </c>
      <c r="AC1427" s="114" t="s">
        <v>207</v>
      </c>
    </row>
    <row r="1428" spans="1:29" x14ac:dyDescent="0.25">
      <c r="A1428" s="242" t="s">
        <v>345</v>
      </c>
      <c r="B1428" s="242" t="s">
        <v>299</v>
      </c>
      <c r="C1428" s="242" t="s">
        <v>217</v>
      </c>
      <c r="D1428" s="242" t="s">
        <v>216</v>
      </c>
      <c r="E1428" s="243">
        <v>41275</v>
      </c>
      <c r="F1428" s="243">
        <v>41639</v>
      </c>
      <c r="G1428" s="242">
        <v>2013</v>
      </c>
      <c r="H1428" s="116">
        <v>11375</v>
      </c>
      <c r="I1428" s="117" t="s">
        <v>207</v>
      </c>
      <c r="J1428" s="244">
        <v>42591</v>
      </c>
      <c r="K1428" s="245" t="s">
        <v>215</v>
      </c>
      <c r="L1428" s="246">
        <v>42787</v>
      </c>
      <c r="M1428" s="244">
        <v>42591</v>
      </c>
      <c r="N1428" s="242" t="s">
        <v>298</v>
      </c>
      <c r="O1428" s="242" t="s">
        <v>297</v>
      </c>
      <c r="P1428" s="242" t="s">
        <v>220</v>
      </c>
      <c r="Q1428" s="242" t="s">
        <v>279</v>
      </c>
      <c r="R1428" s="242" t="s">
        <v>247</v>
      </c>
      <c r="S1428" s="119" t="s">
        <v>209</v>
      </c>
      <c r="T1428" s="118" t="s">
        <v>296</v>
      </c>
      <c r="U1428" s="117" t="s">
        <v>207</v>
      </c>
      <c r="V1428" s="115">
        <v>0</v>
      </c>
      <c r="W1428" s="115">
        <v>0</v>
      </c>
      <c r="X1428" s="115">
        <v>0</v>
      </c>
      <c r="Y1428" s="116">
        <v>11375</v>
      </c>
      <c r="Z1428" s="115">
        <v>0</v>
      </c>
      <c r="AA1428" s="115">
        <v>0</v>
      </c>
      <c r="AB1428" s="115">
        <v>0</v>
      </c>
      <c r="AC1428" s="114" t="s">
        <v>207</v>
      </c>
    </row>
    <row r="1429" spans="1:29" x14ac:dyDescent="0.25">
      <c r="A1429" s="242" t="s">
        <v>245</v>
      </c>
      <c r="B1429" s="242" t="s">
        <v>230</v>
      </c>
      <c r="C1429" s="242" t="s">
        <v>229</v>
      </c>
      <c r="D1429" s="242" t="s">
        <v>216</v>
      </c>
      <c r="E1429" s="243">
        <v>39246</v>
      </c>
      <c r="F1429" s="243">
        <v>39447</v>
      </c>
      <c r="G1429" s="242">
        <v>2007</v>
      </c>
      <c r="H1429" s="116">
        <v>1801449</v>
      </c>
      <c r="I1429" s="116">
        <v>345879</v>
      </c>
      <c r="J1429" s="244">
        <v>42591</v>
      </c>
      <c r="K1429" s="245" t="s">
        <v>215</v>
      </c>
      <c r="L1429" s="246">
        <v>42836</v>
      </c>
      <c r="M1429" s="244">
        <v>42591</v>
      </c>
      <c r="N1429" s="242" t="s">
        <v>228</v>
      </c>
      <c r="O1429" s="242" t="s">
        <v>227</v>
      </c>
      <c r="P1429" s="242" t="s">
        <v>226</v>
      </c>
      <c r="Q1429" s="242" t="s">
        <v>211</v>
      </c>
      <c r="R1429" s="242" t="s">
        <v>210</v>
      </c>
      <c r="S1429" s="119" t="s">
        <v>209</v>
      </c>
      <c r="T1429" s="118" t="s">
        <v>225</v>
      </c>
      <c r="U1429" s="116">
        <v>345879</v>
      </c>
      <c r="V1429" s="115">
        <v>0</v>
      </c>
      <c r="W1429" s="115">
        <v>0</v>
      </c>
      <c r="X1429" s="115">
        <v>0</v>
      </c>
      <c r="Y1429" s="116">
        <v>1316722</v>
      </c>
      <c r="Z1429" s="115">
        <v>43783</v>
      </c>
      <c r="AA1429" s="115">
        <v>95065</v>
      </c>
      <c r="AB1429" s="115">
        <v>0</v>
      </c>
      <c r="AC1429" s="114" t="s">
        <v>244</v>
      </c>
    </row>
    <row r="1430" spans="1:29" x14ac:dyDescent="0.25">
      <c r="A1430" s="242" t="s">
        <v>243</v>
      </c>
      <c r="B1430" s="242" t="s">
        <v>230</v>
      </c>
      <c r="C1430" s="242" t="s">
        <v>229</v>
      </c>
      <c r="D1430" s="242" t="s">
        <v>216</v>
      </c>
      <c r="E1430" s="243">
        <v>39448</v>
      </c>
      <c r="F1430" s="243">
        <v>39813</v>
      </c>
      <c r="G1430" s="242">
        <v>2008</v>
      </c>
      <c r="H1430" s="116">
        <v>270507</v>
      </c>
      <c r="I1430" s="116">
        <v>51938</v>
      </c>
      <c r="J1430" s="244">
        <v>42591</v>
      </c>
      <c r="K1430" s="245" t="s">
        <v>215</v>
      </c>
      <c r="L1430" s="246">
        <v>42836</v>
      </c>
      <c r="M1430" s="244">
        <v>42591</v>
      </c>
      <c r="N1430" s="242" t="s">
        <v>228</v>
      </c>
      <c r="O1430" s="242" t="s">
        <v>227</v>
      </c>
      <c r="P1430" s="242" t="s">
        <v>226</v>
      </c>
      <c r="Q1430" s="242" t="s">
        <v>211</v>
      </c>
      <c r="R1430" s="242" t="s">
        <v>210</v>
      </c>
      <c r="S1430" s="119" t="s">
        <v>209</v>
      </c>
      <c r="T1430" s="118" t="s">
        <v>225</v>
      </c>
      <c r="U1430" s="116">
        <v>51938</v>
      </c>
      <c r="V1430" s="115">
        <v>0</v>
      </c>
      <c r="W1430" s="115">
        <v>0</v>
      </c>
      <c r="X1430" s="115">
        <v>0</v>
      </c>
      <c r="Y1430" s="116">
        <v>24722</v>
      </c>
      <c r="Z1430" s="115">
        <v>127052</v>
      </c>
      <c r="AA1430" s="115">
        <v>57654</v>
      </c>
      <c r="AB1430" s="115">
        <v>0</v>
      </c>
      <c r="AC1430" s="114" t="s">
        <v>242</v>
      </c>
    </row>
    <row r="1431" spans="1:29" x14ac:dyDescent="0.25">
      <c r="A1431" s="242" t="s">
        <v>241</v>
      </c>
      <c r="B1431" s="242" t="s">
        <v>230</v>
      </c>
      <c r="C1431" s="242" t="s">
        <v>229</v>
      </c>
      <c r="D1431" s="242" t="s">
        <v>216</v>
      </c>
      <c r="E1431" s="243">
        <v>39814</v>
      </c>
      <c r="F1431" s="243">
        <v>40178</v>
      </c>
      <c r="G1431" s="242">
        <v>2009</v>
      </c>
      <c r="H1431" s="116">
        <v>280060</v>
      </c>
      <c r="I1431" s="116">
        <v>53772</v>
      </c>
      <c r="J1431" s="244">
        <v>42591</v>
      </c>
      <c r="K1431" s="245" t="s">
        <v>215</v>
      </c>
      <c r="L1431" s="246">
        <v>42836</v>
      </c>
      <c r="M1431" s="244">
        <v>42591</v>
      </c>
      <c r="N1431" s="242" t="s">
        <v>228</v>
      </c>
      <c r="O1431" s="242" t="s">
        <v>227</v>
      </c>
      <c r="P1431" s="242" t="s">
        <v>226</v>
      </c>
      <c r="Q1431" s="242" t="s">
        <v>211</v>
      </c>
      <c r="R1431" s="242" t="s">
        <v>210</v>
      </c>
      <c r="S1431" s="119" t="s">
        <v>209</v>
      </c>
      <c r="T1431" s="118" t="s">
        <v>225</v>
      </c>
      <c r="U1431" s="116">
        <v>53772</v>
      </c>
      <c r="V1431" s="115">
        <v>0</v>
      </c>
      <c r="W1431" s="115">
        <v>0</v>
      </c>
      <c r="X1431" s="115">
        <v>0</v>
      </c>
      <c r="Y1431" s="116">
        <v>226288</v>
      </c>
      <c r="Z1431" s="115">
        <v>0</v>
      </c>
      <c r="AA1431" s="115">
        <v>0</v>
      </c>
      <c r="AB1431" s="115">
        <v>0</v>
      </c>
      <c r="AC1431" s="114" t="s">
        <v>240</v>
      </c>
    </row>
    <row r="1432" spans="1:29" x14ac:dyDescent="0.25">
      <c r="A1432" s="242" t="s">
        <v>239</v>
      </c>
      <c r="B1432" s="242" t="s">
        <v>230</v>
      </c>
      <c r="C1432" s="242" t="s">
        <v>229</v>
      </c>
      <c r="D1432" s="242" t="s">
        <v>216</v>
      </c>
      <c r="E1432" s="243">
        <v>40179</v>
      </c>
      <c r="F1432" s="243">
        <v>40543</v>
      </c>
      <c r="G1432" s="242">
        <v>2010</v>
      </c>
      <c r="H1432" s="116">
        <v>289883</v>
      </c>
      <c r="I1432" s="116">
        <v>55658</v>
      </c>
      <c r="J1432" s="244">
        <v>42591</v>
      </c>
      <c r="K1432" s="245" t="s">
        <v>215</v>
      </c>
      <c r="L1432" s="246">
        <v>42836</v>
      </c>
      <c r="M1432" s="244">
        <v>42591</v>
      </c>
      <c r="N1432" s="242" t="s">
        <v>228</v>
      </c>
      <c r="O1432" s="242" t="s">
        <v>227</v>
      </c>
      <c r="P1432" s="242" t="s">
        <v>226</v>
      </c>
      <c r="Q1432" s="242" t="s">
        <v>211</v>
      </c>
      <c r="R1432" s="242" t="s">
        <v>210</v>
      </c>
      <c r="S1432" s="119" t="s">
        <v>209</v>
      </c>
      <c r="T1432" s="118" t="s">
        <v>225</v>
      </c>
      <c r="U1432" s="116">
        <v>55658</v>
      </c>
      <c r="V1432" s="115">
        <v>0</v>
      </c>
      <c r="W1432" s="115">
        <v>0</v>
      </c>
      <c r="X1432" s="115">
        <v>0</v>
      </c>
      <c r="Y1432" s="116">
        <v>234225</v>
      </c>
      <c r="Z1432" s="115">
        <v>0</v>
      </c>
      <c r="AA1432" s="115">
        <v>0</v>
      </c>
      <c r="AB1432" s="115">
        <v>0</v>
      </c>
      <c r="AC1432" s="114" t="s">
        <v>238</v>
      </c>
    </row>
    <row r="1433" spans="1:29" x14ac:dyDescent="0.25">
      <c r="A1433" s="242" t="s">
        <v>237</v>
      </c>
      <c r="B1433" s="242" t="s">
        <v>230</v>
      </c>
      <c r="C1433" s="242" t="s">
        <v>229</v>
      </c>
      <c r="D1433" s="242" t="s">
        <v>216</v>
      </c>
      <c r="E1433" s="243">
        <v>40544</v>
      </c>
      <c r="F1433" s="243">
        <v>40908</v>
      </c>
      <c r="G1433" s="242">
        <v>2011</v>
      </c>
      <c r="H1433" s="116">
        <v>299983</v>
      </c>
      <c r="I1433" s="116">
        <v>57597</v>
      </c>
      <c r="J1433" s="244">
        <v>42591</v>
      </c>
      <c r="K1433" s="245" t="s">
        <v>215</v>
      </c>
      <c r="L1433" s="246">
        <v>42836</v>
      </c>
      <c r="M1433" s="244">
        <v>42591</v>
      </c>
      <c r="N1433" s="242" t="s">
        <v>228</v>
      </c>
      <c r="O1433" s="242" t="s">
        <v>227</v>
      </c>
      <c r="P1433" s="242" t="s">
        <v>226</v>
      </c>
      <c r="Q1433" s="242" t="s">
        <v>211</v>
      </c>
      <c r="R1433" s="242" t="s">
        <v>210</v>
      </c>
      <c r="S1433" s="119" t="s">
        <v>209</v>
      </c>
      <c r="T1433" s="118" t="s">
        <v>225</v>
      </c>
      <c r="U1433" s="116">
        <v>57597</v>
      </c>
      <c r="V1433" s="115">
        <v>0</v>
      </c>
      <c r="W1433" s="115">
        <v>0</v>
      </c>
      <c r="X1433" s="115">
        <v>0</v>
      </c>
      <c r="Y1433" s="116">
        <v>242386</v>
      </c>
      <c r="Z1433" s="115">
        <v>0</v>
      </c>
      <c r="AA1433" s="115">
        <v>0</v>
      </c>
      <c r="AB1433" s="115">
        <v>0</v>
      </c>
      <c r="AC1433" s="114" t="s">
        <v>236</v>
      </c>
    </row>
    <row r="1434" spans="1:29" ht="31.5" x14ac:dyDescent="0.25">
      <c r="A1434" s="242" t="s">
        <v>235</v>
      </c>
      <c r="B1434" s="242" t="s">
        <v>230</v>
      </c>
      <c r="C1434" s="242" t="s">
        <v>229</v>
      </c>
      <c r="D1434" s="242" t="s">
        <v>216</v>
      </c>
      <c r="E1434" s="243">
        <v>40909</v>
      </c>
      <c r="F1434" s="243">
        <v>41274</v>
      </c>
      <c r="G1434" s="242">
        <v>2012</v>
      </c>
      <c r="H1434" s="116">
        <v>313477</v>
      </c>
      <c r="I1434" s="116">
        <v>60188</v>
      </c>
      <c r="J1434" s="244">
        <v>42591</v>
      </c>
      <c r="K1434" s="245" t="s">
        <v>215</v>
      </c>
      <c r="L1434" s="246">
        <v>42836</v>
      </c>
      <c r="M1434" s="244">
        <v>42591</v>
      </c>
      <c r="N1434" s="242" t="s">
        <v>228</v>
      </c>
      <c r="O1434" s="242" t="s">
        <v>227</v>
      </c>
      <c r="P1434" s="242" t="s">
        <v>226</v>
      </c>
      <c r="Q1434" s="242" t="s">
        <v>211</v>
      </c>
      <c r="R1434" s="242" t="s">
        <v>210</v>
      </c>
      <c r="S1434" s="119" t="s">
        <v>209</v>
      </c>
      <c r="T1434" s="118" t="s">
        <v>225</v>
      </c>
      <c r="U1434" s="116">
        <v>60188</v>
      </c>
      <c r="V1434" s="115">
        <v>0</v>
      </c>
      <c r="W1434" s="115">
        <v>63030</v>
      </c>
      <c r="X1434" s="115">
        <v>0</v>
      </c>
      <c r="Y1434" s="116">
        <v>140259</v>
      </c>
      <c r="Z1434" s="115">
        <v>0</v>
      </c>
      <c r="AA1434" s="115">
        <v>50000</v>
      </c>
      <c r="AB1434" s="115">
        <v>0</v>
      </c>
      <c r="AC1434" s="114" t="s">
        <v>234</v>
      </c>
    </row>
    <row r="1435" spans="1:29" x14ac:dyDescent="0.25">
      <c r="A1435" s="242" t="s">
        <v>233</v>
      </c>
      <c r="B1435" s="242" t="s">
        <v>230</v>
      </c>
      <c r="C1435" s="242" t="s">
        <v>229</v>
      </c>
      <c r="D1435" s="242" t="s">
        <v>216</v>
      </c>
      <c r="E1435" s="243">
        <v>41275</v>
      </c>
      <c r="F1435" s="243">
        <v>41639</v>
      </c>
      <c r="G1435" s="242">
        <v>2013</v>
      </c>
      <c r="H1435" s="116">
        <v>324298</v>
      </c>
      <c r="I1435" s="116">
        <v>62266</v>
      </c>
      <c r="J1435" s="244">
        <v>42591</v>
      </c>
      <c r="K1435" s="245" t="s">
        <v>215</v>
      </c>
      <c r="L1435" s="246">
        <v>42836</v>
      </c>
      <c r="M1435" s="244">
        <v>42591</v>
      </c>
      <c r="N1435" s="242" t="s">
        <v>228</v>
      </c>
      <c r="O1435" s="242" t="s">
        <v>227</v>
      </c>
      <c r="P1435" s="242" t="s">
        <v>226</v>
      </c>
      <c r="Q1435" s="242" t="s">
        <v>211</v>
      </c>
      <c r="R1435" s="242" t="s">
        <v>210</v>
      </c>
      <c r="S1435" s="119" t="s">
        <v>209</v>
      </c>
      <c r="T1435" s="118" t="s">
        <v>225</v>
      </c>
      <c r="U1435" s="116">
        <v>62266</v>
      </c>
      <c r="V1435" s="115">
        <v>0</v>
      </c>
      <c r="W1435" s="115">
        <v>0</v>
      </c>
      <c r="X1435" s="115">
        <v>0</v>
      </c>
      <c r="Y1435" s="116">
        <v>212032</v>
      </c>
      <c r="Z1435" s="115">
        <v>0</v>
      </c>
      <c r="AA1435" s="115">
        <v>0</v>
      </c>
      <c r="AB1435" s="115">
        <v>0</v>
      </c>
      <c r="AC1435" s="114" t="s">
        <v>232</v>
      </c>
    </row>
    <row r="1436" spans="1:29" x14ac:dyDescent="0.25">
      <c r="A1436" s="242" t="s">
        <v>231</v>
      </c>
      <c r="B1436" s="242" t="s">
        <v>230</v>
      </c>
      <c r="C1436" s="242" t="s">
        <v>229</v>
      </c>
      <c r="D1436" s="242" t="s">
        <v>216</v>
      </c>
      <c r="E1436" s="243">
        <v>41640</v>
      </c>
      <c r="F1436" s="243">
        <v>42004</v>
      </c>
      <c r="G1436" s="242">
        <v>2014</v>
      </c>
      <c r="H1436" s="116">
        <v>339125</v>
      </c>
      <c r="I1436" s="116">
        <v>65112</v>
      </c>
      <c r="J1436" s="244">
        <v>42591</v>
      </c>
      <c r="K1436" s="245" t="s">
        <v>215</v>
      </c>
      <c r="L1436" s="246">
        <v>42836</v>
      </c>
      <c r="M1436" s="244">
        <v>42591</v>
      </c>
      <c r="N1436" s="242" t="s">
        <v>228</v>
      </c>
      <c r="O1436" s="242" t="s">
        <v>227</v>
      </c>
      <c r="P1436" s="242" t="s">
        <v>226</v>
      </c>
      <c r="Q1436" s="242" t="s">
        <v>211</v>
      </c>
      <c r="R1436" s="242" t="s">
        <v>210</v>
      </c>
      <c r="S1436" s="119" t="s">
        <v>209</v>
      </c>
      <c r="T1436" s="118" t="s">
        <v>225</v>
      </c>
      <c r="U1436" s="116">
        <v>65112</v>
      </c>
      <c r="V1436" s="115">
        <v>0</v>
      </c>
      <c r="W1436" s="115">
        <v>0</v>
      </c>
      <c r="X1436" s="115">
        <v>0</v>
      </c>
      <c r="Y1436" s="116">
        <v>181733</v>
      </c>
      <c r="Z1436" s="115">
        <v>42280</v>
      </c>
      <c r="AA1436" s="115">
        <v>0</v>
      </c>
      <c r="AB1436" s="115">
        <v>0</v>
      </c>
      <c r="AC1436" s="114" t="s">
        <v>224</v>
      </c>
    </row>
    <row r="1437" spans="1:29" x14ac:dyDescent="0.25">
      <c r="A1437" s="242" t="s">
        <v>4285</v>
      </c>
      <c r="B1437" s="242" t="s">
        <v>4276</v>
      </c>
      <c r="C1437" s="242" t="s">
        <v>217</v>
      </c>
      <c r="D1437" s="242" t="s">
        <v>1254</v>
      </c>
      <c r="E1437" s="243">
        <v>42036</v>
      </c>
      <c r="F1437" s="243">
        <v>42400</v>
      </c>
      <c r="G1437" s="242">
        <v>2016</v>
      </c>
      <c r="H1437" s="116">
        <v>18328</v>
      </c>
      <c r="I1437" s="117" t="s">
        <v>207</v>
      </c>
      <c r="J1437" s="244">
        <v>42577</v>
      </c>
      <c r="K1437" s="245" t="s">
        <v>215</v>
      </c>
      <c r="L1437" s="246">
        <v>42899</v>
      </c>
      <c r="M1437" s="244">
        <v>42400</v>
      </c>
      <c r="N1437" s="242" t="s">
        <v>4275</v>
      </c>
      <c r="O1437" s="242" t="s">
        <v>4274</v>
      </c>
      <c r="P1437" s="242" t="s">
        <v>325</v>
      </c>
      <c r="Q1437" s="242" t="s">
        <v>855</v>
      </c>
      <c r="R1437" s="242" t="s">
        <v>247</v>
      </c>
      <c r="S1437" s="119" t="s">
        <v>209</v>
      </c>
      <c r="T1437" s="118" t="s">
        <v>4273</v>
      </c>
      <c r="U1437" s="117" t="s">
        <v>207</v>
      </c>
      <c r="V1437" s="115">
        <v>0</v>
      </c>
      <c r="W1437" s="115">
        <v>0</v>
      </c>
      <c r="X1437" s="115">
        <v>0</v>
      </c>
      <c r="Y1437" s="116">
        <v>18328</v>
      </c>
      <c r="Z1437" s="115">
        <v>0</v>
      </c>
      <c r="AA1437" s="115">
        <v>0</v>
      </c>
      <c r="AB1437" s="115">
        <v>0</v>
      </c>
      <c r="AC1437" s="114" t="s">
        <v>207</v>
      </c>
    </row>
    <row r="1438" spans="1:29" x14ac:dyDescent="0.25">
      <c r="A1438" s="242" t="s">
        <v>557</v>
      </c>
      <c r="B1438" s="242" t="s">
        <v>555</v>
      </c>
      <c r="C1438" s="242" t="s">
        <v>217</v>
      </c>
      <c r="D1438" s="242" t="s">
        <v>216</v>
      </c>
      <c r="E1438" s="243">
        <v>39640</v>
      </c>
      <c r="F1438" s="243">
        <v>39994</v>
      </c>
      <c r="G1438" s="242">
        <v>2009</v>
      </c>
      <c r="H1438" s="116">
        <v>7211</v>
      </c>
      <c r="I1438" s="117" t="s">
        <v>207</v>
      </c>
      <c r="J1438" s="244">
        <v>42577</v>
      </c>
      <c r="K1438" s="245" t="s">
        <v>215</v>
      </c>
      <c r="L1438" s="246">
        <v>42626</v>
      </c>
      <c r="M1438" s="244">
        <v>42577</v>
      </c>
      <c r="N1438" s="242" t="s">
        <v>554</v>
      </c>
      <c r="O1438" s="242" t="s">
        <v>349</v>
      </c>
      <c r="P1438" s="242" t="s">
        <v>267</v>
      </c>
      <c r="Q1438" s="242" t="s">
        <v>452</v>
      </c>
      <c r="R1438" s="242" t="s">
        <v>247</v>
      </c>
      <c r="S1438" s="119" t="s">
        <v>209</v>
      </c>
      <c r="T1438" s="118" t="s">
        <v>553</v>
      </c>
      <c r="U1438" s="117" t="s">
        <v>207</v>
      </c>
      <c r="V1438" s="115">
        <v>0</v>
      </c>
      <c r="W1438" s="115">
        <v>0</v>
      </c>
      <c r="X1438" s="115">
        <v>0</v>
      </c>
      <c r="Y1438" s="116">
        <v>7211</v>
      </c>
      <c r="Z1438" s="115">
        <v>0</v>
      </c>
      <c r="AA1438" s="115">
        <v>0</v>
      </c>
      <c r="AB1438" s="115">
        <v>0</v>
      </c>
      <c r="AC1438" s="114" t="s">
        <v>207</v>
      </c>
    </row>
    <row r="1439" spans="1:29" x14ac:dyDescent="0.25">
      <c r="A1439" s="242" t="s">
        <v>556</v>
      </c>
      <c r="B1439" s="242" t="s">
        <v>555</v>
      </c>
      <c r="C1439" s="242" t="s">
        <v>217</v>
      </c>
      <c r="D1439" s="242" t="s">
        <v>216</v>
      </c>
      <c r="E1439" s="243">
        <v>39995</v>
      </c>
      <c r="F1439" s="243">
        <v>40359</v>
      </c>
      <c r="G1439" s="242">
        <v>2010</v>
      </c>
      <c r="H1439" s="116">
        <v>13601</v>
      </c>
      <c r="I1439" s="117" t="s">
        <v>207</v>
      </c>
      <c r="J1439" s="244">
        <v>42577</v>
      </c>
      <c r="K1439" s="245" t="s">
        <v>215</v>
      </c>
      <c r="L1439" s="246">
        <v>42626</v>
      </c>
      <c r="M1439" s="244">
        <v>42577</v>
      </c>
      <c r="N1439" s="242" t="s">
        <v>554</v>
      </c>
      <c r="O1439" s="242" t="s">
        <v>349</v>
      </c>
      <c r="P1439" s="242" t="s">
        <v>267</v>
      </c>
      <c r="Q1439" s="242" t="s">
        <v>452</v>
      </c>
      <c r="R1439" s="242" t="s">
        <v>247</v>
      </c>
      <c r="S1439" s="119" t="s">
        <v>209</v>
      </c>
      <c r="T1439" s="118" t="s">
        <v>553</v>
      </c>
      <c r="U1439" s="117" t="s">
        <v>207</v>
      </c>
      <c r="V1439" s="115">
        <v>0</v>
      </c>
      <c r="W1439" s="115">
        <v>0</v>
      </c>
      <c r="X1439" s="115">
        <v>0</v>
      </c>
      <c r="Y1439" s="116">
        <v>13601</v>
      </c>
      <c r="Z1439" s="115">
        <v>0</v>
      </c>
      <c r="AA1439" s="115">
        <v>0</v>
      </c>
      <c r="AB1439" s="115">
        <v>0</v>
      </c>
      <c r="AC1439" s="114" t="s">
        <v>207</v>
      </c>
    </row>
    <row r="1440" spans="1:29" x14ac:dyDescent="0.25">
      <c r="A1440" s="242" t="s">
        <v>4270</v>
      </c>
      <c r="B1440" s="242" t="s">
        <v>4262</v>
      </c>
      <c r="C1440" s="242" t="s">
        <v>217</v>
      </c>
      <c r="D1440" s="242" t="s">
        <v>1254</v>
      </c>
      <c r="E1440" s="243">
        <v>42036</v>
      </c>
      <c r="F1440" s="243">
        <v>42400</v>
      </c>
      <c r="G1440" s="242">
        <v>2016</v>
      </c>
      <c r="H1440" s="116">
        <v>17237</v>
      </c>
      <c r="I1440" s="117" t="s">
        <v>207</v>
      </c>
      <c r="J1440" s="244">
        <v>42563</v>
      </c>
      <c r="K1440" s="245" t="s">
        <v>215</v>
      </c>
      <c r="L1440" s="246">
        <v>42899</v>
      </c>
      <c r="M1440" s="244">
        <v>42400</v>
      </c>
      <c r="N1440" s="242" t="s">
        <v>4261</v>
      </c>
      <c r="O1440" s="242" t="s">
        <v>4260</v>
      </c>
      <c r="P1440" s="242" t="s">
        <v>325</v>
      </c>
      <c r="Q1440" s="242" t="s">
        <v>855</v>
      </c>
      <c r="R1440" s="242" t="s">
        <v>247</v>
      </c>
      <c r="S1440" s="119" t="s">
        <v>209</v>
      </c>
      <c r="T1440" s="118" t="s">
        <v>4259</v>
      </c>
      <c r="U1440" s="117" t="s">
        <v>207</v>
      </c>
      <c r="V1440" s="115">
        <v>0</v>
      </c>
      <c r="W1440" s="115">
        <v>0</v>
      </c>
      <c r="X1440" s="115">
        <v>0</v>
      </c>
      <c r="Y1440" s="116">
        <v>17237</v>
      </c>
      <c r="Z1440" s="115">
        <v>0</v>
      </c>
      <c r="AA1440" s="115">
        <v>0</v>
      </c>
      <c r="AB1440" s="115">
        <v>0</v>
      </c>
      <c r="AC1440" s="114" t="s">
        <v>207</v>
      </c>
    </row>
    <row r="1441" spans="1:29" x14ac:dyDescent="0.25">
      <c r="A1441" s="242" t="s">
        <v>3904</v>
      </c>
      <c r="B1441" s="242" t="s">
        <v>3895</v>
      </c>
      <c r="C1441" s="242" t="s">
        <v>258</v>
      </c>
      <c r="D1441" s="242" t="s">
        <v>1254</v>
      </c>
      <c r="E1441" s="243">
        <v>42005</v>
      </c>
      <c r="F1441" s="243">
        <v>42369</v>
      </c>
      <c r="G1441" s="242">
        <v>2015</v>
      </c>
      <c r="H1441" s="116">
        <v>224038</v>
      </c>
      <c r="I1441" s="117" t="s">
        <v>207</v>
      </c>
      <c r="J1441" s="244">
        <v>42563</v>
      </c>
      <c r="K1441" s="245" t="s">
        <v>215</v>
      </c>
      <c r="L1441" s="246">
        <v>43004</v>
      </c>
      <c r="M1441" s="244">
        <v>42369</v>
      </c>
      <c r="N1441" s="242" t="s">
        <v>3902</v>
      </c>
      <c r="O1441" s="242" t="s">
        <v>462</v>
      </c>
      <c r="P1441" s="242" t="s">
        <v>212</v>
      </c>
      <c r="Q1441" s="242" t="s">
        <v>461</v>
      </c>
      <c r="R1441" s="242" t="s">
        <v>247</v>
      </c>
      <c r="S1441" s="119" t="s">
        <v>209</v>
      </c>
      <c r="T1441" s="118" t="s">
        <v>3893</v>
      </c>
      <c r="U1441" s="117" t="s">
        <v>207</v>
      </c>
      <c r="V1441" s="115">
        <v>0</v>
      </c>
      <c r="W1441" s="115">
        <v>0</v>
      </c>
      <c r="X1441" s="115">
        <v>0</v>
      </c>
      <c r="Y1441" s="116">
        <v>224038</v>
      </c>
      <c r="Z1441" s="115">
        <v>0</v>
      </c>
      <c r="AA1441" s="115">
        <v>0</v>
      </c>
      <c r="AB1441" s="115">
        <v>0</v>
      </c>
      <c r="AC1441" s="114" t="s">
        <v>207</v>
      </c>
    </row>
    <row r="1442" spans="1:29" x14ac:dyDescent="0.25">
      <c r="A1442" s="242" t="s">
        <v>3679</v>
      </c>
      <c r="B1442" s="242" t="s">
        <v>3673</v>
      </c>
      <c r="C1442" s="242" t="s">
        <v>217</v>
      </c>
      <c r="D1442" s="242" t="s">
        <v>1254</v>
      </c>
      <c r="E1442" s="243">
        <v>41883</v>
      </c>
      <c r="F1442" s="243">
        <v>42247</v>
      </c>
      <c r="G1442" s="242">
        <v>2015</v>
      </c>
      <c r="H1442" s="116">
        <v>8746</v>
      </c>
      <c r="I1442" s="117" t="s">
        <v>207</v>
      </c>
      <c r="J1442" s="244">
        <v>42563</v>
      </c>
      <c r="K1442" s="245" t="s">
        <v>215</v>
      </c>
      <c r="L1442" s="246">
        <v>42850</v>
      </c>
      <c r="M1442" s="244">
        <v>42247</v>
      </c>
      <c r="N1442" s="242" t="s">
        <v>573</v>
      </c>
      <c r="O1442" s="242" t="s">
        <v>573</v>
      </c>
      <c r="P1442" s="242" t="s">
        <v>267</v>
      </c>
      <c r="Q1442" s="242" t="s">
        <v>248</v>
      </c>
      <c r="R1442" s="242" t="s">
        <v>247</v>
      </c>
      <c r="S1442" s="119" t="s">
        <v>209</v>
      </c>
      <c r="T1442" s="118" t="s">
        <v>3672</v>
      </c>
      <c r="U1442" s="117" t="s">
        <v>207</v>
      </c>
      <c r="V1442" s="115">
        <v>0</v>
      </c>
      <c r="W1442" s="115">
        <v>0</v>
      </c>
      <c r="X1442" s="115">
        <v>0</v>
      </c>
      <c r="Y1442" s="116">
        <v>8746</v>
      </c>
      <c r="Z1442" s="115">
        <v>0</v>
      </c>
      <c r="AA1442" s="115">
        <v>0</v>
      </c>
      <c r="AB1442" s="115">
        <v>0</v>
      </c>
      <c r="AC1442" s="114" t="s">
        <v>207</v>
      </c>
    </row>
    <row r="1443" spans="1:29" x14ac:dyDescent="0.25">
      <c r="A1443" s="242" t="s">
        <v>3124</v>
      </c>
      <c r="B1443" s="242" t="s">
        <v>3123</v>
      </c>
      <c r="C1443" s="242" t="s">
        <v>503</v>
      </c>
      <c r="D1443" s="242" t="s">
        <v>1254</v>
      </c>
      <c r="E1443" s="243">
        <v>42251</v>
      </c>
      <c r="F1443" s="243">
        <v>42310</v>
      </c>
      <c r="G1443" s="242">
        <v>2015</v>
      </c>
      <c r="H1443" s="116">
        <v>245946</v>
      </c>
      <c r="I1443" s="117" t="s">
        <v>207</v>
      </c>
      <c r="J1443" s="244">
        <v>42563</v>
      </c>
      <c r="K1443" s="245" t="s">
        <v>215</v>
      </c>
      <c r="L1443" s="246">
        <v>42696</v>
      </c>
      <c r="M1443" s="244">
        <v>42310</v>
      </c>
      <c r="N1443" s="242" t="s">
        <v>3122</v>
      </c>
      <c r="O1443" s="242" t="s">
        <v>281</v>
      </c>
      <c r="P1443" s="242" t="s">
        <v>280</v>
      </c>
      <c r="Q1443" s="242" t="s">
        <v>500</v>
      </c>
      <c r="R1443" s="242" t="s">
        <v>247</v>
      </c>
      <c r="S1443" s="119" t="s">
        <v>209</v>
      </c>
      <c r="T1443" s="118" t="s">
        <v>3121</v>
      </c>
      <c r="U1443" s="115">
        <v>0</v>
      </c>
      <c r="V1443" s="115">
        <v>0</v>
      </c>
      <c r="W1443" s="115">
        <v>0</v>
      </c>
      <c r="X1443" s="115">
        <v>0</v>
      </c>
      <c r="Y1443" s="116">
        <v>245946</v>
      </c>
      <c r="Z1443" s="115">
        <v>0</v>
      </c>
      <c r="AA1443" s="115">
        <v>0</v>
      </c>
      <c r="AB1443" s="115">
        <v>0</v>
      </c>
      <c r="AC1443" s="114" t="s">
        <v>207</v>
      </c>
    </row>
    <row r="1444" spans="1:29" x14ac:dyDescent="0.25">
      <c r="A1444" s="242" t="s">
        <v>2897</v>
      </c>
      <c r="B1444" s="242" t="s">
        <v>2896</v>
      </c>
      <c r="C1444" s="242" t="s">
        <v>503</v>
      </c>
      <c r="D1444" s="242" t="s">
        <v>1254</v>
      </c>
      <c r="E1444" s="243">
        <v>42478</v>
      </c>
      <c r="F1444" s="243">
        <v>42496</v>
      </c>
      <c r="G1444" s="242">
        <v>2016</v>
      </c>
      <c r="H1444" s="116">
        <v>111977</v>
      </c>
      <c r="I1444" s="117" t="s">
        <v>207</v>
      </c>
      <c r="J1444" s="244">
        <v>42563</v>
      </c>
      <c r="K1444" s="245" t="s">
        <v>215</v>
      </c>
      <c r="L1444" s="246">
        <v>42668</v>
      </c>
      <c r="M1444" s="244">
        <v>42496</v>
      </c>
      <c r="N1444" s="242" t="s">
        <v>2895</v>
      </c>
      <c r="O1444" s="242" t="s">
        <v>2568</v>
      </c>
      <c r="P1444" s="242" t="s">
        <v>212</v>
      </c>
      <c r="Q1444" s="242" t="s">
        <v>500</v>
      </c>
      <c r="R1444" s="242" t="s">
        <v>210</v>
      </c>
      <c r="S1444" s="119" t="s">
        <v>209</v>
      </c>
      <c r="T1444" s="118" t="s">
        <v>2894</v>
      </c>
      <c r="U1444" s="117" t="s">
        <v>207</v>
      </c>
      <c r="V1444" s="115">
        <v>0</v>
      </c>
      <c r="W1444" s="115">
        <v>0</v>
      </c>
      <c r="X1444" s="115">
        <v>0</v>
      </c>
      <c r="Y1444" s="116">
        <v>97508</v>
      </c>
      <c r="Z1444" s="115">
        <v>12680</v>
      </c>
      <c r="AA1444" s="115">
        <v>1789</v>
      </c>
      <c r="AB1444" s="115">
        <v>0</v>
      </c>
      <c r="AC1444" s="114" t="s">
        <v>207</v>
      </c>
    </row>
    <row r="1445" spans="1:29" x14ac:dyDescent="0.25">
      <c r="A1445" s="242" t="s">
        <v>800</v>
      </c>
      <c r="B1445" s="242" t="s">
        <v>795</v>
      </c>
      <c r="C1445" s="242" t="s">
        <v>229</v>
      </c>
      <c r="D1445" s="242" t="s">
        <v>216</v>
      </c>
      <c r="E1445" s="243">
        <v>41275</v>
      </c>
      <c r="F1445" s="243">
        <v>41639</v>
      </c>
      <c r="G1445" s="242">
        <v>2013</v>
      </c>
      <c r="H1445" s="116">
        <v>23317</v>
      </c>
      <c r="I1445" s="116">
        <v>4486</v>
      </c>
      <c r="J1445" s="244">
        <v>42563</v>
      </c>
      <c r="K1445" s="245" t="s">
        <v>215</v>
      </c>
      <c r="L1445" s="246">
        <v>43606</v>
      </c>
      <c r="M1445" s="244">
        <v>42563</v>
      </c>
      <c r="N1445" s="242" t="s">
        <v>794</v>
      </c>
      <c r="O1445" s="242" t="s">
        <v>793</v>
      </c>
      <c r="P1445" s="242" t="s">
        <v>226</v>
      </c>
      <c r="Q1445" s="242" t="s">
        <v>211</v>
      </c>
      <c r="R1445" s="242" t="s">
        <v>210</v>
      </c>
      <c r="S1445" s="119" t="s">
        <v>209</v>
      </c>
      <c r="T1445" s="118" t="s">
        <v>792</v>
      </c>
      <c r="U1445" s="116">
        <v>4486</v>
      </c>
      <c r="V1445" s="115">
        <v>0</v>
      </c>
      <c r="W1445" s="115">
        <v>0</v>
      </c>
      <c r="X1445" s="115">
        <v>0</v>
      </c>
      <c r="Y1445" s="116">
        <v>18831</v>
      </c>
      <c r="Z1445" s="115">
        <v>0</v>
      </c>
      <c r="AA1445" s="115">
        <v>0</v>
      </c>
      <c r="AB1445" s="115">
        <v>0</v>
      </c>
      <c r="AC1445" s="114" t="s">
        <v>799</v>
      </c>
    </row>
    <row r="1446" spans="1:29" x14ac:dyDescent="0.25">
      <c r="A1446" s="242" t="s">
        <v>798</v>
      </c>
      <c r="B1446" s="242" t="s">
        <v>795</v>
      </c>
      <c r="C1446" s="242" t="s">
        <v>229</v>
      </c>
      <c r="D1446" s="242" t="s">
        <v>216</v>
      </c>
      <c r="E1446" s="243">
        <v>41640</v>
      </c>
      <c r="F1446" s="243">
        <v>42004</v>
      </c>
      <c r="G1446" s="242">
        <v>2014</v>
      </c>
      <c r="H1446" s="116">
        <v>26502</v>
      </c>
      <c r="I1446" s="116">
        <v>5099</v>
      </c>
      <c r="J1446" s="244">
        <v>42563</v>
      </c>
      <c r="K1446" s="245" t="s">
        <v>215</v>
      </c>
      <c r="L1446" s="246">
        <v>43606</v>
      </c>
      <c r="M1446" s="244">
        <v>42563</v>
      </c>
      <c r="N1446" s="242" t="s">
        <v>794</v>
      </c>
      <c r="O1446" s="242" t="s">
        <v>793</v>
      </c>
      <c r="P1446" s="242" t="s">
        <v>226</v>
      </c>
      <c r="Q1446" s="242" t="s">
        <v>211</v>
      </c>
      <c r="R1446" s="242" t="s">
        <v>210</v>
      </c>
      <c r="S1446" s="119" t="s">
        <v>209</v>
      </c>
      <c r="T1446" s="118" t="s">
        <v>792</v>
      </c>
      <c r="U1446" s="116">
        <v>5099</v>
      </c>
      <c r="V1446" s="115">
        <v>0</v>
      </c>
      <c r="W1446" s="115">
        <v>0</v>
      </c>
      <c r="X1446" s="115">
        <v>0</v>
      </c>
      <c r="Y1446" s="116">
        <v>19322</v>
      </c>
      <c r="Z1446" s="115">
        <v>0</v>
      </c>
      <c r="AA1446" s="115">
        <v>0</v>
      </c>
      <c r="AB1446" s="115">
        <v>2081</v>
      </c>
      <c r="AC1446" s="114" t="s">
        <v>797</v>
      </c>
    </row>
    <row r="1447" spans="1:29" x14ac:dyDescent="0.25">
      <c r="A1447" s="242" t="s">
        <v>362</v>
      </c>
      <c r="B1447" s="242" t="s">
        <v>361</v>
      </c>
      <c r="C1447" s="242" t="s">
        <v>217</v>
      </c>
      <c r="D1447" s="242" t="s">
        <v>216</v>
      </c>
      <c r="E1447" s="243">
        <v>41730</v>
      </c>
      <c r="F1447" s="243">
        <v>42004</v>
      </c>
      <c r="G1447" s="242">
        <v>2014</v>
      </c>
      <c r="H1447" s="116">
        <v>23308</v>
      </c>
      <c r="I1447" s="117" t="s">
        <v>207</v>
      </c>
      <c r="J1447" s="244">
        <v>42563</v>
      </c>
      <c r="K1447" s="245" t="s">
        <v>215</v>
      </c>
      <c r="L1447" s="246">
        <v>42941</v>
      </c>
      <c r="M1447" s="244">
        <v>42563</v>
      </c>
      <c r="N1447" s="242" t="s">
        <v>360</v>
      </c>
      <c r="O1447" s="242" t="s">
        <v>355</v>
      </c>
      <c r="P1447" s="242" t="s">
        <v>220</v>
      </c>
      <c r="Q1447" s="242" t="s">
        <v>332</v>
      </c>
      <c r="R1447" s="242" t="s">
        <v>247</v>
      </c>
      <c r="S1447" s="119" t="s">
        <v>209</v>
      </c>
      <c r="T1447" s="118" t="s">
        <v>359</v>
      </c>
      <c r="U1447" s="117" t="s">
        <v>207</v>
      </c>
      <c r="V1447" s="115">
        <v>0</v>
      </c>
      <c r="W1447" s="115">
        <v>0</v>
      </c>
      <c r="X1447" s="115">
        <v>0</v>
      </c>
      <c r="Y1447" s="116">
        <v>23308</v>
      </c>
      <c r="Z1447" s="115">
        <v>0</v>
      </c>
      <c r="AA1447" s="115">
        <v>0</v>
      </c>
      <c r="AB1447" s="115">
        <v>0</v>
      </c>
      <c r="AC1447" s="114" t="s">
        <v>207</v>
      </c>
    </row>
    <row r="1448" spans="1:29" x14ac:dyDescent="0.25">
      <c r="A1448" s="242" t="s">
        <v>252</v>
      </c>
      <c r="B1448" s="242" t="s">
        <v>251</v>
      </c>
      <c r="C1448" s="242" t="s">
        <v>217</v>
      </c>
      <c r="D1448" s="242" t="s">
        <v>216</v>
      </c>
      <c r="E1448" s="243">
        <v>41122</v>
      </c>
      <c r="F1448" s="243">
        <v>41486</v>
      </c>
      <c r="G1448" s="242">
        <v>2013</v>
      </c>
      <c r="H1448" s="116">
        <v>10426</v>
      </c>
      <c r="I1448" s="117" t="s">
        <v>207</v>
      </c>
      <c r="J1448" s="244">
        <v>42563</v>
      </c>
      <c r="K1448" s="245" t="s">
        <v>215</v>
      </c>
      <c r="L1448" s="246">
        <v>43522</v>
      </c>
      <c r="M1448" s="244">
        <v>42563</v>
      </c>
      <c r="N1448" s="242" t="s">
        <v>250</v>
      </c>
      <c r="O1448" s="242" t="s">
        <v>249</v>
      </c>
      <c r="P1448" s="242" t="s">
        <v>212</v>
      </c>
      <c r="Q1448" s="242" t="s">
        <v>248</v>
      </c>
      <c r="R1448" s="242" t="s">
        <v>247</v>
      </c>
      <c r="S1448" s="119" t="s">
        <v>209</v>
      </c>
      <c r="T1448" s="118" t="s">
        <v>246</v>
      </c>
      <c r="U1448" s="117" t="s">
        <v>207</v>
      </c>
      <c r="V1448" s="115">
        <v>0</v>
      </c>
      <c r="W1448" s="115">
        <v>0</v>
      </c>
      <c r="X1448" s="115">
        <v>0</v>
      </c>
      <c r="Y1448" s="116">
        <v>10426</v>
      </c>
      <c r="Z1448" s="115">
        <v>0</v>
      </c>
      <c r="AA1448" s="115">
        <v>0</v>
      </c>
      <c r="AB1448" s="115">
        <v>0</v>
      </c>
      <c r="AC1448" s="114" t="s">
        <v>207</v>
      </c>
    </row>
    <row r="1449" spans="1:29" x14ac:dyDescent="0.25">
      <c r="A1449" s="242" t="s">
        <v>3796</v>
      </c>
      <c r="B1449" s="242" t="s">
        <v>3795</v>
      </c>
      <c r="C1449" s="242" t="s">
        <v>217</v>
      </c>
      <c r="D1449" s="242" t="s">
        <v>1254</v>
      </c>
      <c r="E1449" s="243">
        <v>41944</v>
      </c>
      <c r="F1449" s="243">
        <v>42308</v>
      </c>
      <c r="G1449" s="242">
        <v>2015</v>
      </c>
      <c r="H1449" s="116">
        <v>36268</v>
      </c>
      <c r="I1449" s="117" t="s">
        <v>207</v>
      </c>
      <c r="J1449" s="244">
        <v>42542</v>
      </c>
      <c r="K1449" s="245" t="s">
        <v>221</v>
      </c>
      <c r="L1449" s="246" t="s">
        <v>207</v>
      </c>
      <c r="M1449" s="244">
        <v>42308</v>
      </c>
      <c r="N1449" s="242" t="s">
        <v>1164</v>
      </c>
      <c r="O1449" s="242" t="s">
        <v>3784</v>
      </c>
      <c r="P1449" s="242" t="s">
        <v>939</v>
      </c>
      <c r="Q1449" s="242" t="s">
        <v>1141</v>
      </c>
      <c r="R1449" s="242" t="s">
        <v>247</v>
      </c>
      <c r="S1449" s="119" t="s">
        <v>209</v>
      </c>
      <c r="T1449" s="118" t="s">
        <v>3794</v>
      </c>
      <c r="U1449" s="117" t="s">
        <v>207</v>
      </c>
      <c r="V1449" s="115">
        <v>0</v>
      </c>
      <c r="W1449" s="115">
        <v>0</v>
      </c>
      <c r="X1449" s="115">
        <v>0</v>
      </c>
      <c r="Y1449" s="116">
        <v>36268</v>
      </c>
      <c r="Z1449" s="115">
        <v>0</v>
      </c>
      <c r="AA1449" s="115">
        <v>0</v>
      </c>
      <c r="AB1449" s="115">
        <v>0</v>
      </c>
      <c r="AC1449" s="114" t="s">
        <v>207</v>
      </c>
    </row>
    <row r="1450" spans="1:29" x14ac:dyDescent="0.25">
      <c r="A1450" s="242" t="s">
        <v>3793</v>
      </c>
      <c r="B1450" s="242" t="s">
        <v>3790</v>
      </c>
      <c r="C1450" s="242" t="s">
        <v>217</v>
      </c>
      <c r="D1450" s="242" t="s">
        <v>1254</v>
      </c>
      <c r="E1450" s="243">
        <v>41944</v>
      </c>
      <c r="F1450" s="243">
        <v>42308</v>
      </c>
      <c r="G1450" s="242">
        <v>2015</v>
      </c>
      <c r="H1450" s="116">
        <v>22396</v>
      </c>
      <c r="I1450" s="117" t="s">
        <v>207</v>
      </c>
      <c r="J1450" s="244">
        <v>42542</v>
      </c>
      <c r="K1450" s="245" t="s">
        <v>215</v>
      </c>
      <c r="L1450" s="246">
        <v>42864</v>
      </c>
      <c r="M1450" s="244">
        <v>42308</v>
      </c>
      <c r="N1450" s="242" t="s">
        <v>1149</v>
      </c>
      <c r="O1450" s="242" t="s">
        <v>3784</v>
      </c>
      <c r="P1450" s="242" t="s">
        <v>939</v>
      </c>
      <c r="Q1450" s="242" t="s">
        <v>1141</v>
      </c>
      <c r="R1450" s="242" t="s">
        <v>247</v>
      </c>
      <c r="S1450" s="119" t="s">
        <v>209</v>
      </c>
      <c r="T1450" s="118" t="s">
        <v>3789</v>
      </c>
      <c r="U1450" s="117" t="s">
        <v>207</v>
      </c>
      <c r="V1450" s="115">
        <v>0</v>
      </c>
      <c r="W1450" s="115">
        <v>0</v>
      </c>
      <c r="X1450" s="115">
        <v>0</v>
      </c>
      <c r="Y1450" s="116">
        <v>22396</v>
      </c>
      <c r="Z1450" s="115">
        <v>0</v>
      </c>
      <c r="AA1450" s="115">
        <v>0</v>
      </c>
      <c r="AB1450" s="115">
        <v>0</v>
      </c>
      <c r="AC1450" s="114" t="s">
        <v>207</v>
      </c>
    </row>
    <row r="1451" spans="1:29" x14ac:dyDescent="0.25">
      <c r="A1451" s="242" t="s">
        <v>3637</v>
      </c>
      <c r="B1451" s="242" t="s">
        <v>3634</v>
      </c>
      <c r="C1451" s="242" t="s">
        <v>217</v>
      </c>
      <c r="D1451" s="242" t="s">
        <v>1254</v>
      </c>
      <c r="E1451" s="243">
        <v>41548</v>
      </c>
      <c r="F1451" s="243">
        <v>42185</v>
      </c>
      <c r="G1451" s="242">
        <v>2015</v>
      </c>
      <c r="H1451" s="116">
        <v>8379</v>
      </c>
      <c r="I1451" s="117" t="s">
        <v>207</v>
      </c>
      <c r="J1451" s="244">
        <v>42542</v>
      </c>
      <c r="K1451" s="245" t="s">
        <v>215</v>
      </c>
      <c r="L1451" s="246">
        <v>42927</v>
      </c>
      <c r="M1451" s="244">
        <v>42185</v>
      </c>
      <c r="N1451" s="242" t="s">
        <v>3633</v>
      </c>
      <c r="O1451" s="242" t="s">
        <v>281</v>
      </c>
      <c r="P1451" s="242" t="s">
        <v>220</v>
      </c>
      <c r="Q1451" s="242" t="s">
        <v>279</v>
      </c>
      <c r="R1451" s="242" t="s">
        <v>247</v>
      </c>
      <c r="S1451" s="119" t="s">
        <v>209</v>
      </c>
      <c r="T1451" s="118" t="s">
        <v>3632</v>
      </c>
      <c r="U1451" s="117" t="s">
        <v>207</v>
      </c>
      <c r="V1451" s="115">
        <v>0</v>
      </c>
      <c r="W1451" s="115">
        <v>0</v>
      </c>
      <c r="X1451" s="115">
        <v>0</v>
      </c>
      <c r="Y1451" s="116">
        <v>8379</v>
      </c>
      <c r="Z1451" s="115">
        <v>0</v>
      </c>
      <c r="AA1451" s="115">
        <v>0</v>
      </c>
      <c r="AB1451" s="115">
        <v>0</v>
      </c>
      <c r="AC1451" s="114" t="s">
        <v>207</v>
      </c>
    </row>
    <row r="1452" spans="1:29" x14ac:dyDescent="0.25">
      <c r="A1452" s="242" t="s">
        <v>2920</v>
      </c>
      <c r="B1452" s="242" t="s">
        <v>2919</v>
      </c>
      <c r="C1452" s="242" t="s">
        <v>503</v>
      </c>
      <c r="D1452" s="242" t="s">
        <v>1254</v>
      </c>
      <c r="E1452" s="243">
        <v>42466</v>
      </c>
      <c r="F1452" s="243">
        <v>42473</v>
      </c>
      <c r="G1452" s="242">
        <v>2016</v>
      </c>
      <c r="H1452" s="116">
        <v>107264</v>
      </c>
      <c r="I1452" s="117" t="s">
        <v>207</v>
      </c>
      <c r="J1452" s="244">
        <v>42542</v>
      </c>
      <c r="K1452" s="245" t="s">
        <v>221</v>
      </c>
      <c r="L1452" s="246" t="s">
        <v>207</v>
      </c>
      <c r="M1452" s="244">
        <v>42473</v>
      </c>
      <c r="N1452" s="242" t="s">
        <v>2918</v>
      </c>
      <c r="O1452" s="242" t="s">
        <v>635</v>
      </c>
      <c r="P1452" s="242" t="s">
        <v>212</v>
      </c>
      <c r="Q1452" s="242" t="s">
        <v>516</v>
      </c>
      <c r="R1452" s="242" t="s">
        <v>247</v>
      </c>
      <c r="S1452" s="119" t="s">
        <v>209</v>
      </c>
      <c r="T1452" s="118" t="s">
        <v>2917</v>
      </c>
      <c r="U1452" s="117" t="s">
        <v>207</v>
      </c>
      <c r="V1452" s="115">
        <v>0</v>
      </c>
      <c r="W1452" s="115">
        <v>0</v>
      </c>
      <c r="X1452" s="115">
        <v>0</v>
      </c>
      <c r="Y1452" s="116">
        <v>107264</v>
      </c>
      <c r="Z1452" s="115">
        <v>0</v>
      </c>
      <c r="AA1452" s="115">
        <v>0</v>
      </c>
      <c r="AB1452" s="115">
        <v>0</v>
      </c>
      <c r="AC1452" s="114" t="s">
        <v>207</v>
      </c>
    </row>
    <row r="1453" spans="1:29" x14ac:dyDescent="0.25">
      <c r="A1453" s="242" t="s">
        <v>1134</v>
      </c>
      <c r="B1453" s="242" t="s">
        <v>1125</v>
      </c>
      <c r="C1453" s="242" t="s">
        <v>503</v>
      </c>
      <c r="D1453" s="242" t="s">
        <v>216</v>
      </c>
      <c r="E1453" s="243">
        <v>40239</v>
      </c>
      <c r="F1453" s="243">
        <v>40255</v>
      </c>
      <c r="G1453" s="242">
        <v>2010</v>
      </c>
      <c r="H1453" s="116">
        <v>75000</v>
      </c>
      <c r="I1453" s="117" t="s">
        <v>207</v>
      </c>
      <c r="J1453" s="244">
        <v>42542</v>
      </c>
      <c r="K1453" s="245" t="s">
        <v>215</v>
      </c>
      <c r="L1453" s="246">
        <v>42542</v>
      </c>
      <c r="M1453" s="244">
        <v>42542</v>
      </c>
      <c r="N1453" s="242" t="s">
        <v>1124</v>
      </c>
      <c r="O1453" s="242" t="s">
        <v>635</v>
      </c>
      <c r="P1453" s="242" t="s">
        <v>267</v>
      </c>
      <c r="Q1453" s="242" t="s">
        <v>516</v>
      </c>
      <c r="R1453" s="242" t="s">
        <v>247</v>
      </c>
      <c r="S1453" s="119" t="s">
        <v>209</v>
      </c>
      <c r="T1453" s="118" t="s">
        <v>1123</v>
      </c>
      <c r="U1453" s="117" t="s">
        <v>207</v>
      </c>
      <c r="V1453" s="115">
        <v>0</v>
      </c>
      <c r="W1453" s="115">
        <v>0</v>
      </c>
      <c r="X1453" s="115">
        <v>0</v>
      </c>
      <c r="Y1453" s="116">
        <v>75000</v>
      </c>
      <c r="Z1453" s="115">
        <v>0</v>
      </c>
      <c r="AA1453" s="115">
        <v>0</v>
      </c>
      <c r="AB1453" s="115">
        <v>0</v>
      </c>
      <c r="AC1453" s="114" t="s">
        <v>207</v>
      </c>
    </row>
    <row r="1454" spans="1:29" x14ac:dyDescent="0.25">
      <c r="A1454" s="242" t="s">
        <v>1000</v>
      </c>
      <c r="B1454" s="242" t="s">
        <v>997</v>
      </c>
      <c r="C1454" s="242" t="s">
        <v>229</v>
      </c>
      <c r="D1454" s="242" t="s">
        <v>216</v>
      </c>
      <c r="E1454" s="243">
        <v>41275</v>
      </c>
      <c r="F1454" s="243">
        <v>41639</v>
      </c>
      <c r="G1454" s="242">
        <v>2013</v>
      </c>
      <c r="H1454" s="116">
        <v>85452</v>
      </c>
      <c r="I1454" s="116">
        <v>17860</v>
      </c>
      <c r="J1454" s="244">
        <v>42542</v>
      </c>
      <c r="K1454" s="245" t="s">
        <v>221</v>
      </c>
      <c r="L1454" s="246" t="s">
        <v>207</v>
      </c>
      <c r="M1454" s="244">
        <v>42542</v>
      </c>
      <c r="N1454" s="242" t="s">
        <v>996</v>
      </c>
      <c r="O1454" s="242" t="s">
        <v>995</v>
      </c>
      <c r="P1454" s="242" t="s">
        <v>226</v>
      </c>
      <c r="Q1454" s="242" t="s">
        <v>391</v>
      </c>
      <c r="R1454" s="242" t="s">
        <v>247</v>
      </c>
      <c r="S1454" s="119" t="s">
        <v>209</v>
      </c>
      <c r="T1454" s="118" t="s">
        <v>994</v>
      </c>
      <c r="U1454" s="116">
        <v>17860</v>
      </c>
      <c r="V1454" s="115">
        <v>0</v>
      </c>
      <c r="W1454" s="115">
        <v>0</v>
      </c>
      <c r="X1454" s="115">
        <v>0</v>
      </c>
      <c r="Y1454" s="116">
        <v>67592</v>
      </c>
      <c r="Z1454" s="115">
        <v>0</v>
      </c>
      <c r="AA1454" s="115">
        <v>0</v>
      </c>
      <c r="AB1454" s="115">
        <v>0</v>
      </c>
      <c r="AC1454" s="114" t="s">
        <v>999</v>
      </c>
    </row>
    <row r="1455" spans="1:29" x14ac:dyDescent="0.25">
      <c r="A1455" s="242" t="s">
        <v>998</v>
      </c>
      <c r="B1455" s="242" t="s">
        <v>997</v>
      </c>
      <c r="C1455" s="242" t="s">
        <v>229</v>
      </c>
      <c r="D1455" s="242" t="s">
        <v>216</v>
      </c>
      <c r="E1455" s="243">
        <v>41640</v>
      </c>
      <c r="F1455" s="243">
        <v>42004</v>
      </c>
      <c r="G1455" s="242">
        <v>2014</v>
      </c>
      <c r="H1455" s="116">
        <v>20073</v>
      </c>
      <c r="I1455" s="116">
        <v>4195</v>
      </c>
      <c r="J1455" s="244">
        <v>42542</v>
      </c>
      <c r="K1455" s="245" t="s">
        <v>221</v>
      </c>
      <c r="L1455" s="246" t="s">
        <v>207</v>
      </c>
      <c r="M1455" s="244">
        <v>42542</v>
      </c>
      <c r="N1455" s="242" t="s">
        <v>996</v>
      </c>
      <c r="O1455" s="242" t="s">
        <v>995</v>
      </c>
      <c r="P1455" s="242" t="s">
        <v>226</v>
      </c>
      <c r="Q1455" s="242" t="s">
        <v>391</v>
      </c>
      <c r="R1455" s="242" t="s">
        <v>247</v>
      </c>
      <c r="S1455" s="119" t="s">
        <v>209</v>
      </c>
      <c r="T1455" s="118" t="s">
        <v>994</v>
      </c>
      <c r="U1455" s="116">
        <v>4195</v>
      </c>
      <c r="V1455" s="115">
        <v>0</v>
      </c>
      <c r="W1455" s="115">
        <v>0</v>
      </c>
      <c r="X1455" s="115">
        <v>0</v>
      </c>
      <c r="Y1455" s="116">
        <v>15878</v>
      </c>
      <c r="Z1455" s="115">
        <v>0</v>
      </c>
      <c r="AA1455" s="115">
        <v>0</v>
      </c>
      <c r="AB1455" s="115">
        <v>0</v>
      </c>
      <c r="AC1455" s="114" t="s">
        <v>993</v>
      </c>
    </row>
    <row r="1456" spans="1:29" x14ac:dyDescent="0.25">
      <c r="A1456" s="242" t="s">
        <v>814</v>
      </c>
      <c r="B1456" s="242" t="s">
        <v>795</v>
      </c>
      <c r="C1456" s="242" t="s">
        <v>229</v>
      </c>
      <c r="D1456" s="242" t="s">
        <v>216</v>
      </c>
      <c r="E1456" s="243">
        <v>39448</v>
      </c>
      <c r="F1456" s="243">
        <v>39813</v>
      </c>
      <c r="G1456" s="242">
        <v>2008</v>
      </c>
      <c r="H1456" s="116">
        <v>1000</v>
      </c>
      <c r="I1456" s="116">
        <v>192</v>
      </c>
      <c r="J1456" s="244">
        <v>42542</v>
      </c>
      <c r="K1456" s="245" t="s">
        <v>215</v>
      </c>
      <c r="L1456" s="246">
        <v>43606</v>
      </c>
      <c r="M1456" s="244">
        <v>42542</v>
      </c>
      <c r="N1456" s="242" t="s">
        <v>794</v>
      </c>
      <c r="O1456" s="242" t="s">
        <v>793</v>
      </c>
      <c r="P1456" s="242" t="s">
        <v>226</v>
      </c>
      <c r="Q1456" s="242" t="s">
        <v>211</v>
      </c>
      <c r="R1456" s="242" t="s">
        <v>210</v>
      </c>
      <c r="S1456" s="119" t="s">
        <v>209</v>
      </c>
      <c r="T1456" s="118" t="s">
        <v>792</v>
      </c>
      <c r="U1456" s="116">
        <v>192</v>
      </c>
      <c r="V1456" s="115">
        <v>0</v>
      </c>
      <c r="W1456" s="115">
        <v>0</v>
      </c>
      <c r="X1456" s="115">
        <v>0</v>
      </c>
      <c r="Y1456" s="116">
        <v>808</v>
      </c>
      <c r="Z1456" s="115">
        <v>0</v>
      </c>
      <c r="AA1456" s="115">
        <v>0</v>
      </c>
      <c r="AB1456" s="115">
        <v>0</v>
      </c>
      <c r="AC1456" s="114" t="s">
        <v>813</v>
      </c>
    </row>
    <row r="1457" spans="1:29" x14ac:dyDescent="0.25">
      <c r="A1457" s="242" t="s">
        <v>321</v>
      </c>
      <c r="B1457" s="242">
        <v>559</v>
      </c>
      <c r="C1457" s="242" t="s">
        <v>258</v>
      </c>
      <c r="D1457" s="242" t="s">
        <v>216</v>
      </c>
      <c r="E1457" s="243">
        <v>41640</v>
      </c>
      <c r="F1457" s="243">
        <v>42004</v>
      </c>
      <c r="G1457" s="242">
        <v>2014</v>
      </c>
      <c r="H1457" s="116">
        <v>24729</v>
      </c>
      <c r="I1457" s="117" t="s">
        <v>207</v>
      </c>
      <c r="J1457" s="244">
        <v>42542</v>
      </c>
      <c r="K1457" s="245" t="s">
        <v>221</v>
      </c>
      <c r="L1457" s="246" t="s">
        <v>207</v>
      </c>
      <c r="M1457" s="244">
        <v>42542</v>
      </c>
      <c r="N1457" s="242" t="s">
        <v>319</v>
      </c>
      <c r="O1457" s="242" t="s">
        <v>268</v>
      </c>
      <c r="P1457" s="242" t="s">
        <v>267</v>
      </c>
      <c r="Q1457" s="242" t="s">
        <v>318</v>
      </c>
      <c r="R1457" s="242" t="s">
        <v>247</v>
      </c>
      <c r="S1457" s="119" t="s">
        <v>209</v>
      </c>
      <c r="T1457" s="118" t="s">
        <v>317</v>
      </c>
      <c r="U1457" s="117" t="s">
        <v>207</v>
      </c>
      <c r="V1457" s="115">
        <v>0</v>
      </c>
      <c r="W1457" s="115">
        <v>0</v>
      </c>
      <c r="X1457" s="115">
        <v>0</v>
      </c>
      <c r="Y1457" s="116">
        <v>24729</v>
      </c>
      <c r="Z1457" s="115">
        <v>0</v>
      </c>
      <c r="AA1457" s="115">
        <v>0</v>
      </c>
      <c r="AB1457" s="115">
        <v>0</v>
      </c>
      <c r="AC1457" s="114" t="s">
        <v>207</v>
      </c>
    </row>
    <row r="1458" spans="1:29" x14ac:dyDescent="0.25">
      <c r="A1458" s="242" t="s">
        <v>275</v>
      </c>
      <c r="B1458" s="242" t="s">
        <v>270</v>
      </c>
      <c r="C1458" s="242" t="s">
        <v>258</v>
      </c>
      <c r="D1458" s="242" t="s">
        <v>216</v>
      </c>
      <c r="E1458" s="243">
        <v>41913</v>
      </c>
      <c r="F1458" s="243">
        <v>42004</v>
      </c>
      <c r="G1458" s="242">
        <v>2014</v>
      </c>
      <c r="H1458" s="116">
        <v>64987</v>
      </c>
      <c r="I1458" s="117" t="s">
        <v>207</v>
      </c>
      <c r="J1458" s="244">
        <v>42542</v>
      </c>
      <c r="K1458" s="245" t="s">
        <v>215</v>
      </c>
      <c r="L1458" s="246">
        <v>42731</v>
      </c>
      <c r="M1458" s="244">
        <v>42542</v>
      </c>
      <c r="N1458" s="242" t="s">
        <v>269</v>
      </c>
      <c r="O1458" s="242" t="s">
        <v>268</v>
      </c>
      <c r="P1458" s="242" t="s">
        <v>267</v>
      </c>
      <c r="Q1458" s="242" t="s">
        <v>266</v>
      </c>
      <c r="R1458" s="242" t="s">
        <v>247</v>
      </c>
      <c r="S1458" s="119" t="s">
        <v>209</v>
      </c>
      <c r="T1458" s="118" t="s">
        <v>265</v>
      </c>
      <c r="U1458" s="117" t="s">
        <v>207</v>
      </c>
      <c r="V1458" s="115">
        <v>0</v>
      </c>
      <c r="W1458" s="115">
        <v>0</v>
      </c>
      <c r="X1458" s="115">
        <v>0</v>
      </c>
      <c r="Y1458" s="116">
        <v>64987</v>
      </c>
      <c r="Z1458" s="115">
        <v>0</v>
      </c>
      <c r="AA1458" s="115">
        <v>0</v>
      </c>
      <c r="AB1458" s="115">
        <v>0</v>
      </c>
      <c r="AC1458" s="114" t="s">
        <v>207</v>
      </c>
    </row>
    <row r="1459" spans="1:29" x14ac:dyDescent="0.25">
      <c r="A1459" s="242" t="s">
        <v>223</v>
      </c>
      <c r="B1459" s="242" t="s">
        <v>218</v>
      </c>
      <c r="C1459" s="242" t="s">
        <v>217</v>
      </c>
      <c r="D1459" s="242" t="s">
        <v>216</v>
      </c>
      <c r="E1459" s="243">
        <v>40909</v>
      </c>
      <c r="F1459" s="243">
        <v>41274</v>
      </c>
      <c r="G1459" s="242">
        <v>2012</v>
      </c>
      <c r="H1459" s="116">
        <v>11196</v>
      </c>
      <c r="I1459" s="117" t="s">
        <v>207</v>
      </c>
      <c r="J1459" s="244">
        <v>42542</v>
      </c>
      <c r="K1459" s="245" t="s">
        <v>221</v>
      </c>
      <c r="L1459" s="246" t="s">
        <v>207</v>
      </c>
      <c r="M1459" s="244">
        <v>42542</v>
      </c>
      <c r="N1459" s="242" t="s">
        <v>214</v>
      </c>
      <c r="O1459" s="242" t="s">
        <v>213</v>
      </c>
      <c r="P1459" s="242" t="s">
        <v>220</v>
      </c>
      <c r="Q1459" s="242" t="s">
        <v>211</v>
      </c>
      <c r="R1459" s="242" t="s">
        <v>210</v>
      </c>
      <c r="S1459" s="119" t="s">
        <v>209</v>
      </c>
      <c r="T1459" s="118" t="s">
        <v>208</v>
      </c>
      <c r="U1459" s="117" t="s">
        <v>207</v>
      </c>
      <c r="V1459" s="115">
        <v>0</v>
      </c>
      <c r="W1459" s="115">
        <v>0</v>
      </c>
      <c r="X1459" s="115">
        <v>0</v>
      </c>
      <c r="Y1459" s="116">
        <v>11196</v>
      </c>
      <c r="Z1459" s="115">
        <v>0</v>
      </c>
      <c r="AA1459" s="115">
        <v>0</v>
      </c>
      <c r="AB1459" s="115">
        <v>0</v>
      </c>
      <c r="AC1459" s="114" t="s">
        <v>207</v>
      </c>
    </row>
    <row r="1460" spans="1:29" x14ac:dyDescent="0.25">
      <c r="A1460" s="242" t="s">
        <v>222</v>
      </c>
      <c r="B1460" s="242" t="s">
        <v>218</v>
      </c>
      <c r="C1460" s="242" t="s">
        <v>217</v>
      </c>
      <c r="D1460" s="242" t="s">
        <v>216</v>
      </c>
      <c r="E1460" s="243">
        <v>41275</v>
      </c>
      <c r="F1460" s="243">
        <v>41639</v>
      </c>
      <c r="G1460" s="242">
        <v>2013</v>
      </c>
      <c r="H1460" s="116">
        <v>16645</v>
      </c>
      <c r="I1460" s="117" t="s">
        <v>207</v>
      </c>
      <c r="J1460" s="244">
        <v>42542</v>
      </c>
      <c r="K1460" s="245" t="s">
        <v>221</v>
      </c>
      <c r="L1460" s="246" t="s">
        <v>207</v>
      </c>
      <c r="M1460" s="244">
        <v>42542</v>
      </c>
      <c r="N1460" s="242" t="s">
        <v>214</v>
      </c>
      <c r="O1460" s="242" t="s">
        <v>213</v>
      </c>
      <c r="P1460" s="242" t="s">
        <v>220</v>
      </c>
      <c r="Q1460" s="242" t="s">
        <v>211</v>
      </c>
      <c r="R1460" s="242" t="s">
        <v>210</v>
      </c>
      <c r="S1460" s="119" t="s">
        <v>209</v>
      </c>
      <c r="T1460" s="118" t="s">
        <v>208</v>
      </c>
      <c r="U1460" s="117" t="s">
        <v>207</v>
      </c>
      <c r="V1460" s="115">
        <v>0</v>
      </c>
      <c r="W1460" s="115">
        <v>0</v>
      </c>
      <c r="X1460" s="115">
        <v>0</v>
      </c>
      <c r="Y1460" s="116">
        <v>16645</v>
      </c>
      <c r="Z1460" s="115">
        <v>0</v>
      </c>
      <c r="AA1460" s="115">
        <v>0</v>
      </c>
      <c r="AB1460" s="115">
        <v>0</v>
      </c>
      <c r="AC1460" s="114" t="s">
        <v>207</v>
      </c>
    </row>
    <row r="1461" spans="1:29" x14ac:dyDescent="0.25">
      <c r="A1461" s="242" t="s">
        <v>3819</v>
      </c>
      <c r="B1461" s="242" t="s">
        <v>3810</v>
      </c>
      <c r="C1461" s="242" t="s">
        <v>217</v>
      </c>
      <c r="D1461" s="242" t="s">
        <v>1254</v>
      </c>
      <c r="E1461" s="243">
        <v>41730</v>
      </c>
      <c r="F1461" s="243">
        <v>42094</v>
      </c>
      <c r="G1461" s="242">
        <v>2015</v>
      </c>
      <c r="H1461" s="116">
        <v>13102</v>
      </c>
      <c r="I1461" s="117" t="s">
        <v>207</v>
      </c>
      <c r="J1461" s="244">
        <v>42528</v>
      </c>
      <c r="K1461" s="245" t="s">
        <v>215</v>
      </c>
      <c r="L1461" s="246">
        <v>43144</v>
      </c>
      <c r="M1461" s="244">
        <v>42094</v>
      </c>
      <c r="N1461" s="242" t="s">
        <v>3809</v>
      </c>
      <c r="O1461" s="242" t="s">
        <v>3809</v>
      </c>
      <c r="P1461" s="242" t="s">
        <v>220</v>
      </c>
      <c r="Q1461" s="242" t="s">
        <v>332</v>
      </c>
      <c r="R1461" s="242" t="s">
        <v>247</v>
      </c>
      <c r="S1461" s="119" t="s">
        <v>209</v>
      </c>
      <c r="T1461" s="118" t="s">
        <v>3808</v>
      </c>
      <c r="U1461" s="117" t="s">
        <v>207</v>
      </c>
      <c r="V1461" s="115">
        <v>0</v>
      </c>
      <c r="W1461" s="115">
        <v>0</v>
      </c>
      <c r="X1461" s="115">
        <v>0</v>
      </c>
      <c r="Y1461" s="116">
        <v>13102</v>
      </c>
      <c r="Z1461" s="115">
        <v>0</v>
      </c>
      <c r="AA1461" s="115">
        <v>0</v>
      </c>
      <c r="AB1461" s="115">
        <v>0</v>
      </c>
      <c r="AC1461" s="114" t="s">
        <v>207</v>
      </c>
    </row>
    <row r="1462" spans="1:29" x14ac:dyDescent="0.25">
      <c r="A1462" s="242" t="s">
        <v>3428</v>
      </c>
      <c r="B1462" s="242" t="s">
        <v>3419</v>
      </c>
      <c r="C1462" s="242" t="s">
        <v>217</v>
      </c>
      <c r="D1462" s="242" t="s">
        <v>1254</v>
      </c>
      <c r="E1462" s="243">
        <v>41944</v>
      </c>
      <c r="F1462" s="243">
        <v>42308</v>
      </c>
      <c r="G1462" s="242">
        <v>2015</v>
      </c>
      <c r="H1462" s="116">
        <v>7334</v>
      </c>
      <c r="I1462" s="117" t="s">
        <v>207</v>
      </c>
      <c r="J1462" s="244">
        <v>42528</v>
      </c>
      <c r="K1462" s="245" t="s">
        <v>215</v>
      </c>
      <c r="L1462" s="246">
        <v>43046</v>
      </c>
      <c r="M1462" s="244">
        <v>42308</v>
      </c>
      <c r="N1462" s="242" t="s">
        <v>392</v>
      </c>
      <c r="O1462" s="242" t="s">
        <v>3418</v>
      </c>
      <c r="P1462" s="242" t="s">
        <v>220</v>
      </c>
      <c r="Q1462" s="242" t="s">
        <v>391</v>
      </c>
      <c r="R1462" s="242" t="s">
        <v>247</v>
      </c>
      <c r="S1462" s="119" t="s">
        <v>209</v>
      </c>
      <c r="T1462" s="118" t="s">
        <v>3417</v>
      </c>
      <c r="U1462" s="117" t="s">
        <v>207</v>
      </c>
      <c r="V1462" s="115">
        <v>0</v>
      </c>
      <c r="W1462" s="115">
        <v>0</v>
      </c>
      <c r="X1462" s="115">
        <v>0</v>
      </c>
      <c r="Y1462" s="116">
        <v>7334</v>
      </c>
      <c r="Z1462" s="115">
        <v>0</v>
      </c>
      <c r="AA1462" s="115">
        <v>0</v>
      </c>
      <c r="AB1462" s="115">
        <v>0</v>
      </c>
      <c r="AC1462" s="114" t="s">
        <v>207</v>
      </c>
    </row>
    <row r="1463" spans="1:29" x14ac:dyDescent="0.25">
      <c r="A1463" s="242" t="s">
        <v>4038</v>
      </c>
      <c r="B1463" s="242" t="s">
        <v>4031</v>
      </c>
      <c r="C1463" s="242" t="s">
        <v>217</v>
      </c>
      <c r="D1463" s="242" t="s">
        <v>1254</v>
      </c>
      <c r="E1463" s="243">
        <v>41760</v>
      </c>
      <c r="F1463" s="243">
        <v>42124</v>
      </c>
      <c r="G1463" s="242">
        <v>2015</v>
      </c>
      <c r="H1463" s="116">
        <v>13506</v>
      </c>
      <c r="I1463" s="117" t="s">
        <v>207</v>
      </c>
      <c r="J1463" s="244">
        <v>42514</v>
      </c>
      <c r="K1463" s="245" t="s">
        <v>215</v>
      </c>
      <c r="L1463" s="246">
        <v>42696</v>
      </c>
      <c r="M1463" s="244">
        <v>42124</v>
      </c>
      <c r="N1463" s="242" t="s">
        <v>4030</v>
      </c>
      <c r="O1463" s="242" t="s">
        <v>494</v>
      </c>
      <c r="P1463" s="242" t="s">
        <v>212</v>
      </c>
      <c r="Q1463" s="242" t="s">
        <v>492</v>
      </c>
      <c r="R1463" s="242" t="s">
        <v>247</v>
      </c>
      <c r="S1463" s="119" t="s">
        <v>209</v>
      </c>
      <c r="T1463" s="118" t="s">
        <v>4029</v>
      </c>
      <c r="U1463" s="117" t="s">
        <v>207</v>
      </c>
      <c r="V1463" s="115">
        <v>0</v>
      </c>
      <c r="W1463" s="115">
        <v>0</v>
      </c>
      <c r="X1463" s="115">
        <v>0</v>
      </c>
      <c r="Y1463" s="115">
        <v>0</v>
      </c>
      <c r="Z1463" s="115">
        <v>0</v>
      </c>
      <c r="AA1463" s="115">
        <v>13506</v>
      </c>
      <c r="AB1463" s="115">
        <v>0</v>
      </c>
      <c r="AC1463" s="114" t="s">
        <v>207</v>
      </c>
    </row>
    <row r="1464" spans="1:29" x14ac:dyDescent="0.25">
      <c r="A1464" s="242" t="s">
        <v>2924</v>
      </c>
      <c r="B1464" s="242" t="s">
        <v>2923</v>
      </c>
      <c r="C1464" s="242" t="s">
        <v>503</v>
      </c>
      <c r="D1464" s="242" t="s">
        <v>1254</v>
      </c>
      <c r="E1464" s="243">
        <v>42327</v>
      </c>
      <c r="F1464" s="243">
        <v>42363</v>
      </c>
      <c r="G1464" s="242">
        <v>2015</v>
      </c>
      <c r="H1464" s="116">
        <v>108622</v>
      </c>
      <c r="I1464" s="117" t="s">
        <v>207</v>
      </c>
      <c r="J1464" s="244">
        <v>42514</v>
      </c>
      <c r="K1464" s="245" t="s">
        <v>215</v>
      </c>
      <c r="L1464" s="246">
        <v>43431</v>
      </c>
      <c r="M1464" s="244">
        <v>42363</v>
      </c>
      <c r="N1464" s="242" t="s">
        <v>2922</v>
      </c>
      <c r="O1464" s="242" t="s">
        <v>507</v>
      </c>
      <c r="P1464" s="242" t="s">
        <v>267</v>
      </c>
      <c r="Q1464" s="242" t="s">
        <v>500</v>
      </c>
      <c r="R1464" s="242" t="s">
        <v>247</v>
      </c>
      <c r="S1464" s="119" t="s">
        <v>209</v>
      </c>
      <c r="T1464" s="118" t="s">
        <v>2921</v>
      </c>
      <c r="U1464" s="117" t="s">
        <v>207</v>
      </c>
      <c r="V1464" s="115">
        <v>0</v>
      </c>
      <c r="W1464" s="115">
        <v>0</v>
      </c>
      <c r="X1464" s="115">
        <v>0</v>
      </c>
      <c r="Y1464" s="116">
        <v>108622</v>
      </c>
      <c r="Z1464" s="115">
        <v>0</v>
      </c>
      <c r="AA1464" s="115">
        <v>0</v>
      </c>
      <c r="AB1464" s="115">
        <v>0</v>
      </c>
      <c r="AC1464" s="114" t="s">
        <v>207</v>
      </c>
    </row>
    <row r="1465" spans="1:29" x14ac:dyDescent="0.25">
      <c r="A1465" s="242" t="s">
        <v>930</v>
      </c>
      <c r="B1465" s="242" t="s">
        <v>915</v>
      </c>
      <c r="C1465" s="242" t="s">
        <v>229</v>
      </c>
      <c r="D1465" s="242" t="s">
        <v>216</v>
      </c>
      <c r="E1465" s="243">
        <v>40179</v>
      </c>
      <c r="F1465" s="243">
        <v>40543</v>
      </c>
      <c r="G1465" s="242">
        <v>2010</v>
      </c>
      <c r="H1465" s="116">
        <v>25000</v>
      </c>
      <c r="I1465" s="116">
        <v>4810</v>
      </c>
      <c r="J1465" s="244">
        <v>42514</v>
      </c>
      <c r="K1465" s="245" t="s">
        <v>221</v>
      </c>
      <c r="L1465" s="246" t="s">
        <v>207</v>
      </c>
      <c r="M1465" s="244">
        <v>42514</v>
      </c>
      <c r="N1465" s="242" t="s">
        <v>914</v>
      </c>
      <c r="O1465" s="242" t="s">
        <v>869</v>
      </c>
      <c r="P1465" s="242" t="s">
        <v>226</v>
      </c>
      <c r="Q1465" s="242" t="s">
        <v>211</v>
      </c>
      <c r="R1465" s="242" t="s">
        <v>210</v>
      </c>
      <c r="S1465" s="119" t="s">
        <v>209</v>
      </c>
      <c r="T1465" s="118" t="s">
        <v>913</v>
      </c>
      <c r="U1465" s="116">
        <v>4810</v>
      </c>
      <c r="V1465" s="115">
        <v>0</v>
      </c>
      <c r="W1465" s="115">
        <v>0</v>
      </c>
      <c r="X1465" s="115">
        <v>0</v>
      </c>
      <c r="Y1465" s="116">
        <v>20190</v>
      </c>
      <c r="Z1465" s="115">
        <v>0</v>
      </c>
      <c r="AA1465" s="115">
        <v>0</v>
      </c>
      <c r="AB1465" s="115">
        <v>0</v>
      </c>
      <c r="AC1465" s="114" t="s">
        <v>902</v>
      </c>
    </row>
    <row r="1466" spans="1:29" x14ac:dyDescent="0.25">
      <c r="A1466" s="242" t="s">
        <v>3788</v>
      </c>
      <c r="B1466" s="242" t="s">
        <v>3785</v>
      </c>
      <c r="C1466" s="242" t="s">
        <v>217</v>
      </c>
      <c r="D1466" s="242" t="s">
        <v>1254</v>
      </c>
      <c r="E1466" s="243">
        <v>41944</v>
      </c>
      <c r="F1466" s="243">
        <v>42308</v>
      </c>
      <c r="G1466" s="242">
        <v>2015</v>
      </c>
      <c r="H1466" s="116">
        <v>22318</v>
      </c>
      <c r="I1466" s="117" t="s">
        <v>207</v>
      </c>
      <c r="J1466" s="244">
        <v>42500</v>
      </c>
      <c r="K1466" s="245" t="s">
        <v>215</v>
      </c>
      <c r="L1466" s="246">
        <v>42878</v>
      </c>
      <c r="M1466" s="244">
        <v>42308</v>
      </c>
      <c r="N1466" s="242" t="s">
        <v>1142</v>
      </c>
      <c r="O1466" s="242" t="s">
        <v>3784</v>
      </c>
      <c r="P1466" s="242" t="s">
        <v>939</v>
      </c>
      <c r="Q1466" s="242" t="s">
        <v>1141</v>
      </c>
      <c r="R1466" s="242" t="s">
        <v>247</v>
      </c>
      <c r="S1466" s="119" t="s">
        <v>209</v>
      </c>
      <c r="T1466" s="118" t="s">
        <v>3783</v>
      </c>
      <c r="U1466" s="117" t="s">
        <v>207</v>
      </c>
      <c r="V1466" s="115">
        <v>0</v>
      </c>
      <c r="W1466" s="115">
        <v>0</v>
      </c>
      <c r="X1466" s="115">
        <v>0</v>
      </c>
      <c r="Y1466" s="116">
        <v>22318</v>
      </c>
      <c r="Z1466" s="115">
        <v>0</v>
      </c>
      <c r="AA1466" s="115">
        <v>0</v>
      </c>
      <c r="AB1466" s="115">
        <v>0</v>
      </c>
      <c r="AC1466" s="114" t="s">
        <v>207</v>
      </c>
    </row>
    <row r="1467" spans="1:29" x14ac:dyDescent="0.25">
      <c r="A1467" s="242" t="s">
        <v>3782</v>
      </c>
      <c r="B1467" s="242" t="s">
        <v>3777</v>
      </c>
      <c r="C1467" s="242" t="s">
        <v>217</v>
      </c>
      <c r="D1467" s="242" t="s">
        <v>1254</v>
      </c>
      <c r="E1467" s="243">
        <v>41487</v>
      </c>
      <c r="F1467" s="243">
        <v>42216</v>
      </c>
      <c r="G1467" s="242">
        <v>2015</v>
      </c>
      <c r="H1467" s="116">
        <v>22901</v>
      </c>
      <c r="I1467" s="117" t="s">
        <v>207</v>
      </c>
      <c r="J1467" s="244">
        <v>42500</v>
      </c>
      <c r="K1467" s="245" t="s">
        <v>215</v>
      </c>
      <c r="L1467" s="246">
        <v>42899</v>
      </c>
      <c r="M1467" s="244">
        <v>42216</v>
      </c>
      <c r="N1467" s="242" t="s">
        <v>250</v>
      </c>
      <c r="O1467" s="242" t="s">
        <v>3776</v>
      </c>
      <c r="P1467" s="242" t="s">
        <v>325</v>
      </c>
      <c r="Q1467" s="242" t="s">
        <v>248</v>
      </c>
      <c r="R1467" s="242" t="s">
        <v>247</v>
      </c>
      <c r="S1467" s="119" t="s">
        <v>209</v>
      </c>
      <c r="T1467" s="118" t="s">
        <v>3775</v>
      </c>
      <c r="U1467" s="117" t="s">
        <v>207</v>
      </c>
      <c r="V1467" s="115">
        <v>0</v>
      </c>
      <c r="W1467" s="115">
        <v>0</v>
      </c>
      <c r="X1467" s="115">
        <v>0</v>
      </c>
      <c r="Y1467" s="116">
        <v>22901</v>
      </c>
      <c r="Z1467" s="115">
        <v>0</v>
      </c>
      <c r="AA1467" s="115">
        <v>0</v>
      </c>
      <c r="AB1467" s="115">
        <v>0</v>
      </c>
      <c r="AC1467" s="114" t="s">
        <v>207</v>
      </c>
    </row>
    <row r="1468" spans="1:29" x14ac:dyDescent="0.25">
      <c r="A1468" s="242" t="s">
        <v>344</v>
      </c>
      <c r="B1468" s="242" t="s">
        <v>343</v>
      </c>
      <c r="C1468" s="242" t="s">
        <v>217</v>
      </c>
      <c r="D1468" s="242" t="s">
        <v>216</v>
      </c>
      <c r="E1468" s="243">
        <v>41640</v>
      </c>
      <c r="F1468" s="243">
        <v>41851</v>
      </c>
      <c r="G1468" s="242">
        <v>2014</v>
      </c>
      <c r="H1468" s="116">
        <v>2762</v>
      </c>
      <c r="I1468" s="117" t="s">
        <v>207</v>
      </c>
      <c r="J1468" s="244">
        <v>42500</v>
      </c>
      <c r="K1468" s="245" t="s">
        <v>215</v>
      </c>
      <c r="L1468" s="246">
        <v>42787</v>
      </c>
      <c r="M1468" s="244">
        <v>42500</v>
      </c>
      <c r="N1468" s="242" t="s">
        <v>342</v>
      </c>
      <c r="O1468" s="242" t="s">
        <v>337</v>
      </c>
      <c r="P1468" s="242" t="s">
        <v>267</v>
      </c>
      <c r="Q1468" s="242" t="s">
        <v>332</v>
      </c>
      <c r="R1468" s="242" t="s">
        <v>247</v>
      </c>
      <c r="S1468" s="119" t="s">
        <v>209</v>
      </c>
      <c r="T1468" s="118" t="s">
        <v>341</v>
      </c>
      <c r="U1468" s="117" t="s">
        <v>207</v>
      </c>
      <c r="V1468" s="115">
        <v>0</v>
      </c>
      <c r="W1468" s="115">
        <v>0</v>
      </c>
      <c r="X1468" s="115">
        <v>0</v>
      </c>
      <c r="Y1468" s="116">
        <v>2762</v>
      </c>
      <c r="Z1468" s="115">
        <v>0</v>
      </c>
      <c r="AA1468" s="115">
        <v>0</v>
      </c>
      <c r="AB1468" s="115">
        <v>0</v>
      </c>
      <c r="AC1468" s="114" t="s">
        <v>207</v>
      </c>
    </row>
    <row r="1469" spans="1:29" x14ac:dyDescent="0.25">
      <c r="A1469" s="242" t="s">
        <v>340</v>
      </c>
      <c r="B1469" s="242" t="s">
        <v>339</v>
      </c>
      <c r="C1469" s="242" t="s">
        <v>217</v>
      </c>
      <c r="D1469" s="242" t="s">
        <v>216</v>
      </c>
      <c r="E1469" s="243">
        <v>41487</v>
      </c>
      <c r="F1469" s="243">
        <v>41851</v>
      </c>
      <c r="G1469" s="242">
        <v>2014</v>
      </c>
      <c r="H1469" s="116">
        <v>20464</v>
      </c>
      <c r="I1469" s="117" t="s">
        <v>207</v>
      </c>
      <c r="J1469" s="244">
        <v>42500</v>
      </c>
      <c r="K1469" s="245" t="s">
        <v>215</v>
      </c>
      <c r="L1469" s="246">
        <v>42787</v>
      </c>
      <c r="M1469" s="244">
        <v>42500</v>
      </c>
      <c r="N1469" s="242" t="s">
        <v>338</v>
      </c>
      <c r="O1469" s="242" t="s">
        <v>337</v>
      </c>
      <c r="P1469" s="242" t="s">
        <v>267</v>
      </c>
      <c r="Q1469" s="242" t="s">
        <v>332</v>
      </c>
      <c r="R1469" s="242" t="s">
        <v>247</v>
      </c>
      <c r="S1469" s="119" t="s">
        <v>209</v>
      </c>
      <c r="T1469" s="118" t="s">
        <v>336</v>
      </c>
      <c r="U1469" s="117" t="s">
        <v>207</v>
      </c>
      <c r="V1469" s="115">
        <v>0</v>
      </c>
      <c r="W1469" s="115">
        <v>0</v>
      </c>
      <c r="X1469" s="115">
        <v>0</v>
      </c>
      <c r="Y1469" s="116">
        <v>20464</v>
      </c>
      <c r="Z1469" s="115">
        <v>0</v>
      </c>
      <c r="AA1469" s="115">
        <v>0</v>
      </c>
      <c r="AB1469" s="115">
        <v>0</v>
      </c>
      <c r="AC1469" s="114" t="s">
        <v>207</v>
      </c>
    </row>
    <row r="1470" spans="1:29" x14ac:dyDescent="0.25">
      <c r="A1470" s="242" t="s">
        <v>4497</v>
      </c>
      <c r="B1470" s="242" t="s">
        <v>4487</v>
      </c>
      <c r="C1470" s="242" t="s">
        <v>229</v>
      </c>
      <c r="D1470" s="242" t="s">
        <v>1254</v>
      </c>
      <c r="E1470" s="243">
        <v>41456</v>
      </c>
      <c r="F1470" s="243">
        <v>41820</v>
      </c>
      <c r="G1470" s="242">
        <v>2014</v>
      </c>
      <c r="H1470" s="116">
        <v>7185</v>
      </c>
      <c r="I1470" s="116">
        <v>1380</v>
      </c>
      <c r="J1470" s="244">
        <v>42486</v>
      </c>
      <c r="K1470" s="245" t="s">
        <v>221</v>
      </c>
      <c r="L1470" s="246" t="s">
        <v>207</v>
      </c>
      <c r="M1470" s="244">
        <v>41820</v>
      </c>
      <c r="N1470" s="242" t="s">
        <v>4486</v>
      </c>
      <c r="O1470" s="242" t="s">
        <v>3257</v>
      </c>
      <c r="P1470" s="242" t="s">
        <v>255</v>
      </c>
      <c r="Q1470" s="242" t="s">
        <v>211</v>
      </c>
      <c r="R1470" s="242" t="s">
        <v>210</v>
      </c>
      <c r="S1470" s="119" t="s">
        <v>209</v>
      </c>
      <c r="T1470" s="118" t="s">
        <v>4485</v>
      </c>
      <c r="U1470" s="116">
        <v>1380</v>
      </c>
      <c r="V1470" s="115">
        <v>0</v>
      </c>
      <c r="W1470" s="115">
        <v>0</v>
      </c>
      <c r="X1470" s="115">
        <v>0</v>
      </c>
      <c r="Y1470" s="116">
        <v>5805</v>
      </c>
      <c r="Z1470" s="115">
        <v>0</v>
      </c>
      <c r="AA1470" s="115">
        <v>0</v>
      </c>
      <c r="AB1470" s="115">
        <v>0</v>
      </c>
      <c r="AC1470" s="114" t="s">
        <v>4496</v>
      </c>
    </row>
    <row r="1471" spans="1:29" x14ac:dyDescent="0.25">
      <c r="A1471" s="242" t="s">
        <v>4495</v>
      </c>
      <c r="B1471" s="242" t="s">
        <v>4487</v>
      </c>
      <c r="C1471" s="242" t="s">
        <v>229</v>
      </c>
      <c r="D1471" s="242" t="s">
        <v>1254</v>
      </c>
      <c r="E1471" s="243">
        <v>41821</v>
      </c>
      <c r="F1471" s="243">
        <v>42185</v>
      </c>
      <c r="G1471" s="242">
        <v>2015</v>
      </c>
      <c r="H1471" s="116">
        <v>7316</v>
      </c>
      <c r="I1471" s="116">
        <v>1405</v>
      </c>
      <c r="J1471" s="244">
        <v>42486</v>
      </c>
      <c r="K1471" s="245" t="s">
        <v>221</v>
      </c>
      <c r="L1471" s="246" t="s">
        <v>207</v>
      </c>
      <c r="M1471" s="244">
        <v>42185</v>
      </c>
      <c r="N1471" s="242" t="s">
        <v>4486</v>
      </c>
      <c r="O1471" s="242" t="s">
        <v>3257</v>
      </c>
      <c r="P1471" s="242" t="s">
        <v>255</v>
      </c>
      <c r="Q1471" s="242" t="s">
        <v>211</v>
      </c>
      <c r="R1471" s="242" t="s">
        <v>210</v>
      </c>
      <c r="S1471" s="119" t="s">
        <v>209</v>
      </c>
      <c r="T1471" s="118" t="s">
        <v>4485</v>
      </c>
      <c r="U1471" s="116">
        <v>1405</v>
      </c>
      <c r="V1471" s="115">
        <v>0</v>
      </c>
      <c r="W1471" s="115">
        <v>0</v>
      </c>
      <c r="X1471" s="115">
        <v>0</v>
      </c>
      <c r="Y1471" s="116">
        <v>5911</v>
      </c>
      <c r="Z1471" s="115">
        <v>0</v>
      </c>
      <c r="AA1471" s="115">
        <v>0</v>
      </c>
      <c r="AB1471" s="115">
        <v>0</v>
      </c>
      <c r="AC1471" s="114" t="s">
        <v>4494</v>
      </c>
    </row>
    <row r="1472" spans="1:29" x14ac:dyDescent="0.25">
      <c r="A1472" s="242" t="s">
        <v>4065</v>
      </c>
      <c r="B1472" s="242" t="s">
        <v>4058</v>
      </c>
      <c r="C1472" s="242" t="s">
        <v>217</v>
      </c>
      <c r="D1472" s="242" t="s">
        <v>1254</v>
      </c>
      <c r="E1472" s="243">
        <v>41730</v>
      </c>
      <c r="F1472" s="243">
        <v>42094</v>
      </c>
      <c r="G1472" s="242">
        <v>2015</v>
      </c>
      <c r="H1472" s="116">
        <v>9635</v>
      </c>
      <c r="I1472" s="117" t="s">
        <v>207</v>
      </c>
      <c r="J1472" s="244">
        <v>42486</v>
      </c>
      <c r="K1472" s="245" t="s">
        <v>215</v>
      </c>
      <c r="L1472" s="246">
        <v>42731</v>
      </c>
      <c r="M1472" s="244">
        <v>42094</v>
      </c>
      <c r="N1472" s="242" t="s">
        <v>4057</v>
      </c>
      <c r="O1472" s="242" t="s">
        <v>543</v>
      </c>
      <c r="P1472" s="242" t="s">
        <v>212</v>
      </c>
      <c r="Q1472" s="242" t="s">
        <v>492</v>
      </c>
      <c r="R1472" s="242" t="s">
        <v>247</v>
      </c>
      <c r="S1472" s="119" t="s">
        <v>209</v>
      </c>
      <c r="T1472" s="118" t="s">
        <v>4056</v>
      </c>
      <c r="U1472" s="117" t="s">
        <v>207</v>
      </c>
      <c r="V1472" s="115">
        <v>0</v>
      </c>
      <c r="W1472" s="115">
        <v>0</v>
      </c>
      <c r="X1472" s="115">
        <v>0</v>
      </c>
      <c r="Y1472" s="116">
        <v>9635</v>
      </c>
      <c r="Z1472" s="115">
        <v>0</v>
      </c>
      <c r="AA1472" s="115">
        <v>0</v>
      </c>
      <c r="AB1472" s="115">
        <v>0</v>
      </c>
      <c r="AC1472" s="114" t="s">
        <v>207</v>
      </c>
    </row>
    <row r="1473" spans="1:29" x14ac:dyDescent="0.25">
      <c r="A1473" s="242" t="s">
        <v>2916</v>
      </c>
      <c r="B1473" s="242" t="s">
        <v>2915</v>
      </c>
      <c r="C1473" s="242" t="s">
        <v>503</v>
      </c>
      <c r="D1473" s="242" t="s">
        <v>1254</v>
      </c>
      <c r="E1473" s="243">
        <v>42418</v>
      </c>
      <c r="F1473" s="243">
        <v>42425</v>
      </c>
      <c r="G1473" s="242">
        <v>2016</v>
      </c>
      <c r="H1473" s="116">
        <v>140871</v>
      </c>
      <c r="I1473" s="117" t="s">
        <v>207</v>
      </c>
      <c r="J1473" s="244">
        <v>42486</v>
      </c>
      <c r="K1473" s="245" t="s">
        <v>221</v>
      </c>
      <c r="L1473" s="246" t="s">
        <v>207</v>
      </c>
      <c r="M1473" s="244">
        <v>42425</v>
      </c>
      <c r="N1473" s="242" t="s">
        <v>2914</v>
      </c>
      <c r="O1473" s="242" t="s">
        <v>635</v>
      </c>
      <c r="P1473" s="242" t="s">
        <v>212</v>
      </c>
      <c r="Q1473" s="242" t="s">
        <v>516</v>
      </c>
      <c r="R1473" s="242" t="s">
        <v>210</v>
      </c>
      <c r="S1473" s="119" t="s">
        <v>209</v>
      </c>
      <c r="T1473" s="118" t="s">
        <v>2913</v>
      </c>
      <c r="U1473" s="117" t="s">
        <v>207</v>
      </c>
      <c r="V1473" s="115">
        <v>0</v>
      </c>
      <c r="W1473" s="115">
        <v>0</v>
      </c>
      <c r="X1473" s="115">
        <v>0</v>
      </c>
      <c r="Y1473" s="115">
        <v>0</v>
      </c>
      <c r="Z1473" s="115">
        <v>112871</v>
      </c>
      <c r="AA1473" s="115">
        <v>28000</v>
      </c>
      <c r="AB1473" s="115">
        <v>0</v>
      </c>
      <c r="AC1473" s="114" t="s">
        <v>207</v>
      </c>
    </row>
    <row r="1474" spans="1:29" x14ac:dyDescent="0.25">
      <c r="A1474" s="242" t="s">
        <v>951</v>
      </c>
      <c r="B1474" s="242" t="s">
        <v>949</v>
      </c>
      <c r="C1474" s="242" t="s">
        <v>217</v>
      </c>
      <c r="D1474" s="242" t="s">
        <v>216</v>
      </c>
      <c r="E1474" s="243">
        <v>40544</v>
      </c>
      <c r="F1474" s="243">
        <v>40908</v>
      </c>
      <c r="G1474" s="242">
        <v>2011</v>
      </c>
      <c r="H1474" s="116">
        <v>16828</v>
      </c>
      <c r="I1474" s="117" t="s">
        <v>207</v>
      </c>
      <c r="J1474" s="244">
        <v>42486</v>
      </c>
      <c r="K1474" s="245" t="s">
        <v>215</v>
      </c>
      <c r="L1474" s="246">
        <v>42577</v>
      </c>
      <c r="M1474" s="244">
        <v>42486</v>
      </c>
      <c r="N1474" s="242" t="s">
        <v>948</v>
      </c>
      <c r="O1474" s="242" t="s">
        <v>947</v>
      </c>
      <c r="P1474" s="242" t="s">
        <v>939</v>
      </c>
      <c r="Q1474" s="242" t="s">
        <v>855</v>
      </c>
      <c r="R1474" s="242" t="s">
        <v>247</v>
      </c>
      <c r="S1474" s="119" t="s">
        <v>209</v>
      </c>
      <c r="T1474" s="118" t="s">
        <v>946</v>
      </c>
      <c r="U1474" s="117" t="s">
        <v>207</v>
      </c>
      <c r="V1474" s="115">
        <v>0</v>
      </c>
      <c r="W1474" s="115">
        <v>0</v>
      </c>
      <c r="X1474" s="115">
        <v>0</v>
      </c>
      <c r="Y1474" s="116">
        <v>11261</v>
      </c>
      <c r="Z1474" s="115">
        <v>5567</v>
      </c>
      <c r="AA1474" s="115">
        <v>0</v>
      </c>
      <c r="AB1474" s="115">
        <v>0</v>
      </c>
      <c r="AC1474" s="114" t="s">
        <v>207</v>
      </c>
    </row>
    <row r="1475" spans="1:29" x14ac:dyDescent="0.25">
      <c r="A1475" s="242" t="s">
        <v>950</v>
      </c>
      <c r="B1475" s="242" t="s">
        <v>949</v>
      </c>
      <c r="C1475" s="242" t="s">
        <v>217</v>
      </c>
      <c r="D1475" s="242" t="s">
        <v>216</v>
      </c>
      <c r="E1475" s="243">
        <v>40909</v>
      </c>
      <c r="F1475" s="243">
        <v>41274</v>
      </c>
      <c r="G1475" s="242">
        <v>2012</v>
      </c>
      <c r="H1475" s="116">
        <v>16984</v>
      </c>
      <c r="I1475" s="117" t="s">
        <v>207</v>
      </c>
      <c r="J1475" s="244">
        <v>42486</v>
      </c>
      <c r="K1475" s="245" t="s">
        <v>215</v>
      </c>
      <c r="L1475" s="246">
        <v>42577</v>
      </c>
      <c r="M1475" s="244">
        <v>42486</v>
      </c>
      <c r="N1475" s="242" t="s">
        <v>948</v>
      </c>
      <c r="O1475" s="242" t="s">
        <v>947</v>
      </c>
      <c r="P1475" s="242" t="s">
        <v>939</v>
      </c>
      <c r="Q1475" s="242" t="s">
        <v>855</v>
      </c>
      <c r="R1475" s="242" t="s">
        <v>247</v>
      </c>
      <c r="S1475" s="119" t="s">
        <v>209</v>
      </c>
      <c r="T1475" s="118" t="s">
        <v>946</v>
      </c>
      <c r="U1475" s="117" t="s">
        <v>207</v>
      </c>
      <c r="V1475" s="115">
        <v>0</v>
      </c>
      <c r="W1475" s="115">
        <v>0</v>
      </c>
      <c r="X1475" s="115">
        <v>0</v>
      </c>
      <c r="Y1475" s="116">
        <v>16642</v>
      </c>
      <c r="Z1475" s="115">
        <v>342</v>
      </c>
      <c r="AA1475" s="115">
        <v>0</v>
      </c>
      <c r="AB1475" s="115">
        <v>0</v>
      </c>
      <c r="AC1475" s="114" t="s">
        <v>207</v>
      </c>
    </row>
    <row r="1476" spans="1:29" x14ac:dyDescent="0.25">
      <c r="A1476" s="242" t="s">
        <v>450</v>
      </c>
      <c r="B1476" s="242" t="s">
        <v>447</v>
      </c>
      <c r="C1476" s="242" t="s">
        <v>229</v>
      </c>
      <c r="D1476" s="242" t="s">
        <v>216</v>
      </c>
      <c r="E1476" s="243">
        <v>41402</v>
      </c>
      <c r="F1476" s="243">
        <v>41639</v>
      </c>
      <c r="G1476" s="242">
        <v>2013</v>
      </c>
      <c r="H1476" s="116">
        <v>115972</v>
      </c>
      <c r="I1476" s="116">
        <v>22313</v>
      </c>
      <c r="J1476" s="244">
        <v>42486</v>
      </c>
      <c r="K1476" s="245" t="s">
        <v>221</v>
      </c>
      <c r="L1476" s="246" t="s">
        <v>207</v>
      </c>
      <c r="M1476" s="244">
        <v>42486</v>
      </c>
      <c r="N1476" s="242" t="s">
        <v>446</v>
      </c>
      <c r="O1476" s="242" t="s">
        <v>445</v>
      </c>
      <c r="P1476" s="242" t="s">
        <v>226</v>
      </c>
      <c r="Q1476" s="242" t="s">
        <v>211</v>
      </c>
      <c r="R1476" s="242" t="s">
        <v>210</v>
      </c>
      <c r="S1476" s="119" t="s">
        <v>209</v>
      </c>
      <c r="T1476" s="118" t="s">
        <v>444</v>
      </c>
      <c r="U1476" s="116">
        <v>22313</v>
      </c>
      <c r="V1476" s="115">
        <v>0</v>
      </c>
      <c r="W1476" s="115">
        <v>0</v>
      </c>
      <c r="X1476" s="115">
        <v>0</v>
      </c>
      <c r="Y1476" s="115">
        <v>0</v>
      </c>
      <c r="Z1476" s="115">
        <v>50000</v>
      </c>
      <c r="AA1476" s="115">
        <v>0</v>
      </c>
      <c r="AB1476" s="115">
        <v>0</v>
      </c>
      <c r="AC1476" s="114" t="s">
        <v>449</v>
      </c>
    </row>
    <row r="1477" spans="1:29" x14ac:dyDescent="0.25">
      <c r="A1477" s="242" t="s">
        <v>4355</v>
      </c>
      <c r="B1477" s="242" t="s">
        <v>4350</v>
      </c>
      <c r="C1477" s="242" t="s">
        <v>217</v>
      </c>
      <c r="D1477" s="242" t="s">
        <v>1254</v>
      </c>
      <c r="E1477" s="243">
        <v>41913</v>
      </c>
      <c r="F1477" s="243">
        <v>42277</v>
      </c>
      <c r="G1477" s="242">
        <v>2015</v>
      </c>
      <c r="H1477" s="116">
        <v>41572</v>
      </c>
      <c r="I1477" s="117" t="s">
        <v>207</v>
      </c>
      <c r="J1477" s="244">
        <v>42472</v>
      </c>
      <c r="K1477" s="245" t="s">
        <v>215</v>
      </c>
      <c r="L1477" s="246">
        <v>42787</v>
      </c>
      <c r="M1477" s="244">
        <v>42277</v>
      </c>
      <c r="N1477" s="242" t="s">
        <v>4349</v>
      </c>
      <c r="O1477" s="242" t="s">
        <v>4352</v>
      </c>
      <c r="P1477" s="242" t="s">
        <v>212</v>
      </c>
      <c r="Q1477" s="242" t="s">
        <v>452</v>
      </c>
      <c r="R1477" s="242" t="s">
        <v>247</v>
      </c>
      <c r="S1477" s="119" t="s">
        <v>209</v>
      </c>
      <c r="T1477" s="118" t="s">
        <v>4348</v>
      </c>
      <c r="U1477" s="117" t="s">
        <v>207</v>
      </c>
      <c r="V1477" s="115">
        <v>0</v>
      </c>
      <c r="W1477" s="115">
        <v>0</v>
      </c>
      <c r="X1477" s="115">
        <v>0</v>
      </c>
      <c r="Y1477" s="116">
        <v>41572</v>
      </c>
      <c r="Z1477" s="115">
        <v>0</v>
      </c>
      <c r="AA1477" s="115">
        <v>0</v>
      </c>
      <c r="AB1477" s="115">
        <v>0</v>
      </c>
      <c r="AC1477" s="114" t="s">
        <v>207</v>
      </c>
    </row>
    <row r="1478" spans="1:29" x14ac:dyDescent="0.25">
      <c r="A1478" s="242" t="s">
        <v>4225</v>
      </c>
      <c r="B1478" s="242" t="s">
        <v>4221</v>
      </c>
      <c r="C1478" s="242" t="s">
        <v>217</v>
      </c>
      <c r="D1478" s="242" t="s">
        <v>1254</v>
      </c>
      <c r="E1478" s="243">
        <v>41671</v>
      </c>
      <c r="F1478" s="243">
        <v>42035</v>
      </c>
      <c r="G1478" s="242">
        <v>2015</v>
      </c>
      <c r="H1478" s="116">
        <v>12450</v>
      </c>
      <c r="I1478" s="117" t="s">
        <v>207</v>
      </c>
      <c r="J1478" s="244">
        <v>42472</v>
      </c>
      <c r="K1478" s="245" t="s">
        <v>215</v>
      </c>
      <c r="L1478" s="246">
        <v>42836</v>
      </c>
      <c r="M1478" s="244">
        <v>42035</v>
      </c>
      <c r="N1478" s="242" t="s">
        <v>4220</v>
      </c>
      <c r="O1478" s="242" t="s">
        <v>281</v>
      </c>
      <c r="P1478" s="242" t="s">
        <v>1524</v>
      </c>
      <c r="Q1478" s="242" t="s">
        <v>717</v>
      </c>
      <c r="R1478" s="242" t="s">
        <v>247</v>
      </c>
      <c r="S1478" s="119" t="s">
        <v>209</v>
      </c>
      <c r="T1478" s="118" t="s">
        <v>4219</v>
      </c>
      <c r="U1478" s="117" t="s">
        <v>207</v>
      </c>
      <c r="V1478" s="115">
        <v>0</v>
      </c>
      <c r="W1478" s="115">
        <v>0</v>
      </c>
      <c r="X1478" s="115">
        <v>0</v>
      </c>
      <c r="Y1478" s="115">
        <v>0</v>
      </c>
      <c r="Z1478" s="115">
        <v>12450</v>
      </c>
      <c r="AA1478" s="115">
        <v>0</v>
      </c>
      <c r="AB1478" s="115">
        <v>0</v>
      </c>
      <c r="AC1478" s="114" t="s">
        <v>207</v>
      </c>
    </row>
    <row r="1479" spans="1:29" x14ac:dyDescent="0.25">
      <c r="A1479" s="242" t="s">
        <v>4206</v>
      </c>
      <c r="B1479" s="242" t="s">
        <v>4201</v>
      </c>
      <c r="C1479" s="242" t="s">
        <v>217</v>
      </c>
      <c r="D1479" s="242" t="s">
        <v>1254</v>
      </c>
      <c r="E1479" s="243">
        <v>41640</v>
      </c>
      <c r="F1479" s="243">
        <v>42004</v>
      </c>
      <c r="G1479" s="242">
        <v>2014</v>
      </c>
      <c r="H1479" s="116">
        <v>19635</v>
      </c>
      <c r="I1479" s="117" t="s">
        <v>207</v>
      </c>
      <c r="J1479" s="244">
        <v>42472</v>
      </c>
      <c r="K1479" s="245" t="s">
        <v>215</v>
      </c>
      <c r="L1479" s="246">
        <v>42759</v>
      </c>
      <c r="M1479" s="244">
        <v>42004</v>
      </c>
      <c r="N1479" s="242" t="s">
        <v>4200</v>
      </c>
      <c r="O1479" s="242" t="s">
        <v>281</v>
      </c>
      <c r="P1479" s="242" t="s">
        <v>1524</v>
      </c>
      <c r="Q1479" s="242" t="s">
        <v>717</v>
      </c>
      <c r="R1479" s="242" t="s">
        <v>247</v>
      </c>
      <c r="S1479" s="119" t="s">
        <v>209</v>
      </c>
      <c r="T1479" s="118" t="s">
        <v>4199</v>
      </c>
      <c r="U1479" s="117" t="s">
        <v>207</v>
      </c>
      <c r="V1479" s="115">
        <v>0</v>
      </c>
      <c r="W1479" s="115">
        <v>0</v>
      </c>
      <c r="X1479" s="115">
        <v>0</v>
      </c>
      <c r="Y1479" s="116">
        <v>19635</v>
      </c>
      <c r="Z1479" s="115">
        <v>0</v>
      </c>
      <c r="AA1479" s="115">
        <v>0</v>
      </c>
      <c r="AB1479" s="115">
        <v>0</v>
      </c>
      <c r="AC1479" s="114" t="s">
        <v>207</v>
      </c>
    </row>
    <row r="1480" spans="1:29" x14ac:dyDescent="0.25">
      <c r="A1480" s="242" t="s">
        <v>905</v>
      </c>
      <c r="B1480" s="242" t="s">
        <v>890</v>
      </c>
      <c r="C1480" s="242" t="s">
        <v>229</v>
      </c>
      <c r="D1480" s="242" t="s">
        <v>216</v>
      </c>
      <c r="E1480" s="243">
        <v>39448</v>
      </c>
      <c r="F1480" s="243">
        <v>39813</v>
      </c>
      <c r="G1480" s="242">
        <v>2008</v>
      </c>
      <c r="H1480" s="116">
        <v>45000</v>
      </c>
      <c r="I1480" s="116">
        <v>8658</v>
      </c>
      <c r="J1480" s="244">
        <v>42472</v>
      </c>
      <c r="K1480" s="245" t="s">
        <v>215</v>
      </c>
      <c r="L1480" s="246">
        <v>43368</v>
      </c>
      <c r="M1480" s="244">
        <v>42472</v>
      </c>
      <c r="N1480" s="242" t="s">
        <v>889</v>
      </c>
      <c r="O1480" s="242" t="s">
        <v>869</v>
      </c>
      <c r="P1480" s="242" t="s">
        <v>226</v>
      </c>
      <c r="Q1480" s="242" t="s">
        <v>211</v>
      </c>
      <c r="R1480" s="242" t="s">
        <v>210</v>
      </c>
      <c r="S1480" s="119" t="s">
        <v>209</v>
      </c>
      <c r="T1480" s="118" t="s">
        <v>888</v>
      </c>
      <c r="U1480" s="116">
        <v>8658</v>
      </c>
      <c r="V1480" s="115">
        <v>0</v>
      </c>
      <c r="W1480" s="115">
        <v>0</v>
      </c>
      <c r="X1480" s="115">
        <v>0</v>
      </c>
      <c r="Y1480" s="116">
        <v>26733</v>
      </c>
      <c r="Z1480" s="115">
        <v>9609</v>
      </c>
      <c r="AA1480" s="115">
        <v>0</v>
      </c>
      <c r="AB1480" s="115">
        <v>0</v>
      </c>
      <c r="AC1480" s="114" t="s">
        <v>904</v>
      </c>
    </row>
    <row r="1481" spans="1:29" x14ac:dyDescent="0.25">
      <c r="A1481" s="242" t="s">
        <v>277</v>
      </c>
      <c r="B1481" s="242" t="s">
        <v>270</v>
      </c>
      <c r="C1481" s="242" t="s">
        <v>258</v>
      </c>
      <c r="D1481" s="242" t="s">
        <v>216</v>
      </c>
      <c r="E1481" s="243">
        <v>41699</v>
      </c>
      <c r="F1481" s="243">
        <v>41912</v>
      </c>
      <c r="G1481" s="242">
        <v>2014</v>
      </c>
      <c r="H1481" s="116">
        <v>199146</v>
      </c>
      <c r="I1481" s="117" t="s">
        <v>207</v>
      </c>
      <c r="J1481" s="244">
        <v>42472</v>
      </c>
      <c r="K1481" s="245" t="s">
        <v>215</v>
      </c>
      <c r="L1481" s="246">
        <v>42731</v>
      </c>
      <c r="M1481" s="244">
        <v>42472</v>
      </c>
      <c r="N1481" s="242" t="s">
        <v>269</v>
      </c>
      <c r="O1481" s="242" t="s">
        <v>268</v>
      </c>
      <c r="P1481" s="242" t="s">
        <v>267</v>
      </c>
      <c r="Q1481" s="242" t="s">
        <v>266</v>
      </c>
      <c r="R1481" s="242" t="s">
        <v>247</v>
      </c>
      <c r="S1481" s="119" t="s">
        <v>209</v>
      </c>
      <c r="T1481" s="118" t="s">
        <v>265</v>
      </c>
      <c r="U1481" s="117" t="s">
        <v>207</v>
      </c>
      <c r="V1481" s="115">
        <v>0</v>
      </c>
      <c r="W1481" s="115">
        <v>0</v>
      </c>
      <c r="X1481" s="115">
        <v>0</v>
      </c>
      <c r="Y1481" s="116">
        <v>199146</v>
      </c>
      <c r="Z1481" s="115">
        <v>0</v>
      </c>
      <c r="AA1481" s="115">
        <v>0</v>
      </c>
      <c r="AB1481" s="115">
        <v>0</v>
      </c>
      <c r="AC1481" s="114" t="s">
        <v>207</v>
      </c>
    </row>
    <row r="1482" spans="1:29" x14ac:dyDescent="0.25">
      <c r="A1482" s="242" t="s">
        <v>4234</v>
      </c>
      <c r="B1482" s="242" t="s">
        <v>4229</v>
      </c>
      <c r="C1482" s="242" t="s">
        <v>217</v>
      </c>
      <c r="D1482" s="242" t="s">
        <v>1254</v>
      </c>
      <c r="E1482" s="243">
        <v>41640</v>
      </c>
      <c r="F1482" s="243">
        <v>42004</v>
      </c>
      <c r="G1482" s="242">
        <v>2014</v>
      </c>
      <c r="H1482" s="116">
        <v>4377</v>
      </c>
      <c r="I1482" s="117" t="s">
        <v>207</v>
      </c>
      <c r="J1482" s="244">
        <v>42451</v>
      </c>
      <c r="K1482" s="245" t="s">
        <v>215</v>
      </c>
      <c r="L1482" s="246">
        <v>43095</v>
      </c>
      <c r="M1482" s="244">
        <v>42004</v>
      </c>
      <c r="N1482" s="242" t="s">
        <v>4228</v>
      </c>
      <c r="O1482" s="242" t="s">
        <v>281</v>
      </c>
      <c r="P1482" s="242" t="s">
        <v>1524</v>
      </c>
      <c r="Q1482" s="242" t="s">
        <v>717</v>
      </c>
      <c r="R1482" s="242" t="s">
        <v>247</v>
      </c>
      <c r="S1482" s="119" t="s">
        <v>209</v>
      </c>
      <c r="T1482" s="118" t="s">
        <v>4227</v>
      </c>
      <c r="U1482" s="117" t="s">
        <v>207</v>
      </c>
      <c r="V1482" s="115">
        <v>0</v>
      </c>
      <c r="W1482" s="115">
        <v>0</v>
      </c>
      <c r="X1482" s="115">
        <v>0</v>
      </c>
      <c r="Y1482" s="116">
        <v>4377</v>
      </c>
      <c r="Z1482" s="115">
        <v>0</v>
      </c>
      <c r="AA1482" s="115">
        <v>0</v>
      </c>
      <c r="AB1482" s="115">
        <v>0</v>
      </c>
      <c r="AC1482" s="114" t="s">
        <v>207</v>
      </c>
    </row>
    <row r="1483" spans="1:29" x14ac:dyDescent="0.25">
      <c r="A1483" s="242" t="s">
        <v>4217</v>
      </c>
      <c r="B1483" s="242" t="s">
        <v>4210</v>
      </c>
      <c r="C1483" s="242" t="s">
        <v>217</v>
      </c>
      <c r="D1483" s="242" t="s">
        <v>1254</v>
      </c>
      <c r="E1483" s="243">
        <v>41640</v>
      </c>
      <c r="F1483" s="243">
        <v>42004</v>
      </c>
      <c r="G1483" s="242">
        <v>2014</v>
      </c>
      <c r="H1483" s="116">
        <v>8823</v>
      </c>
      <c r="I1483" s="117" t="s">
        <v>207</v>
      </c>
      <c r="J1483" s="244">
        <v>42451</v>
      </c>
      <c r="K1483" s="245" t="s">
        <v>215</v>
      </c>
      <c r="L1483" s="246">
        <v>42745</v>
      </c>
      <c r="M1483" s="244">
        <v>42004</v>
      </c>
      <c r="N1483" s="242" t="s">
        <v>4209</v>
      </c>
      <c r="O1483" s="242" t="s">
        <v>281</v>
      </c>
      <c r="P1483" s="242" t="s">
        <v>1524</v>
      </c>
      <c r="Q1483" s="242" t="s">
        <v>717</v>
      </c>
      <c r="R1483" s="242" t="s">
        <v>247</v>
      </c>
      <c r="S1483" s="119" t="s">
        <v>209</v>
      </c>
      <c r="T1483" s="118" t="s">
        <v>4208</v>
      </c>
      <c r="U1483" s="117" t="s">
        <v>207</v>
      </c>
      <c r="V1483" s="115">
        <v>0</v>
      </c>
      <c r="W1483" s="115">
        <v>0</v>
      </c>
      <c r="X1483" s="115">
        <v>0</v>
      </c>
      <c r="Y1483" s="116">
        <v>8823</v>
      </c>
      <c r="Z1483" s="115">
        <v>0</v>
      </c>
      <c r="AA1483" s="115">
        <v>0</v>
      </c>
      <c r="AB1483" s="115">
        <v>0</v>
      </c>
      <c r="AC1483" s="114" t="s">
        <v>207</v>
      </c>
    </row>
    <row r="1484" spans="1:29" x14ac:dyDescent="0.25">
      <c r="A1484" s="242" t="s">
        <v>3845</v>
      </c>
      <c r="B1484" s="242" t="s">
        <v>3841</v>
      </c>
      <c r="C1484" s="242" t="s">
        <v>217</v>
      </c>
      <c r="D1484" s="242" t="s">
        <v>1254</v>
      </c>
      <c r="E1484" s="243">
        <v>42005</v>
      </c>
      <c r="F1484" s="243">
        <v>42277</v>
      </c>
      <c r="G1484" s="242">
        <v>2015</v>
      </c>
      <c r="H1484" s="116">
        <v>18620</v>
      </c>
      <c r="I1484" s="117" t="s">
        <v>207</v>
      </c>
      <c r="J1484" s="244">
        <v>42451</v>
      </c>
      <c r="K1484" s="245" t="s">
        <v>215</v>
      </c>
      <c r="L1484" s="246">
        <v>42836</v>
      </c>
      <c r="M1484" s="244">
        <v>42277</v>
      </c>
      <c r="N1484" s="242" t="s">
        <v>3840</v>
      </c>
      <c r="O1484" s="242" t="s">
        <v>563</v>
      </c>
      <c r="P1484" s="242" t="s">
        <v>220</v>
      </c>
      <c r="Q1484" s="242" t="s">
        <v>332</v>
      </c>
      <c r="R1484" s="242" t="s">
        <v>247</v>
      </c>
      <c r="S1484" s="119" t="s">
        <v>209</v>
      </c>
      <c r="T1484" s="118" t="s">
        <v>3839</v>
      </c>
      <c r="U1484" s="117" t="s">
        <v>207</v>
      </c>
      <c r="V1484" s="115">
        <v>0</v>
      </c>
      <c r="W1484" s="115">
        <v>0</v>
      </c>
      <c r="X1484" s="115">
        <v>0</v>
      </c>
      <c r="Y1484" s="116">
        <v>18620</v>
      </c>
      <c r="Z1484" s="115">
        <v>0</v>
      </c>
      <c r="AA1484" s="115">
        <v>0</v>
      </c>
      <c r="AB1484" s="115">
        <v>0</v>
      </c>
      <c r="AC1484" s="114" t="s">
        <v>207</v>
      </c>
    </row>
    <row r="1485" spans="1:29" x14ac:dyDescent="0.25">
      <c r="A1485" s="242" t="s">
        <v>3255</v>
      </c>
      <c r="B1485" s="242" t="s">
        <v>3254</v>
      </c>
      <c r="C1485" s="242" t="s">
        <v>503</v>
      </c>
      <c r="D1485" s="242" t="s">
        <v>1254</v>
      </c>
      <c r="E1485" s="243">
        <v>41981</v>
      </c>
      <c r="F1485" s="243">
        <v>42186</v>
      </c>
      <c r="G1485" s="242">
        <v>2015</v>
      </c>
      <c r="H1485" s="116">
        <v>135577</v>
      </c>
      <c r="I1485" s="117" t="s">
        <v>207</v>
      </c>
      <c r="J1485" s="244">
        <v>42451</v>
      </c>
      <c r="K1485" s="245" t="s">
        <v>215</v>
      </c>
      <c r="L1485" s="246">
        <v>43487</v>
      </c>
      <c r="M1485" s="244">
        <v>42186</v>
      </c>
      <c r="N1485" s="242" t="s">
        <v>3253</v>
      </c>
      <c r="O1485" s="242" t="s">
        <v>613</v>
      </c>
      <c r="P1485" s="242" t="s">
        <v>267</v>
      </c>
      <c r="Q1485" s="242" t="s">
        <v>500</v>
      </c>
      <c r="R1485" s="242" t="s">
        <v>247</v>
      </c>
      <c r="S1485" s="119" t="s">
        <v>209</v>
      </c>
      <c r="T1485" s="118" t="s">
        <v>3252</v>
      </c>
      <c r="U1485" s="115">
        <v>0</v>
      </c>
      <c r="V1485" s="115">
        <v>0</v>
      </c>
      <c r="W1485" s="115">
        <v>0</v>
      </c>
      <c r="X1485" s="115">
        <v>0</v>
      </c>
      <c r="Y1485" s="116">
        <v>135577</v>
      </c>
      <c r="Z1485" s="115">
        <v>0</v>
      </c>
      <c r="AA1485" s="115">
        <v>0</v>
      </c>
      <c r="AB1485" s="115">
        <v>0</v>
      </c>
      <c r="AC1485" s="114" t="s">
        <v>207</v>
      </c>
    </row>
    <row r="1486" spans="1:29" x14ac:dyDescent="0.25">
      <c r="A1486" s="242" t="s">
        <v>3176</v>
      </c>
      <c r="B1486" s="242" t="s">
        <v>3175</v>
      </c>
      <c r="C1486" s="242" t="s">
        <v>503</v>
      </c>
      <c r="D1486" s="242" t="s">
        <v>1254</v>
      </c>
      <c r="E1486" s="243">
        <v>42382</v>
      </c>
      <c r="F1486" s="243">
        <v>42393</v>
      </c>
      <c r="G1486" s="242">
        <v>2016</v>
      </c>
      <c r="H1486" s="116">
        <v>124882</v>
      </c>
      <c r="I1486" s="117" t="s">
        <v>207</v>
      </c>
      <c r="J1486" s="244">
        <v>42451</v>
      </c>
      <c r="K1486" s="245" t="s">
        <v>221</v>
      </c>
      <c r="L1486" s="246" t="s">
        <v>207</v>
      </c>
      <c r="M1486" s="244">
        <v>42393</v>
      </c>
      <c r="N1486" s="242" t="s">
        <v>3174</v>
      </c>
      <c r="O1486" s="242" t="s">
        <v>635</v>
      </c>
      <c r="P1486" s="242" t="s">
        <v>212</v>
      </c>
      <c r="Q1486" s="242" t="s">
        <v>500</v>
      </c>
      <c r="R1486" s="242" t="s">
        <v>247</v>
      </c>
      <c r="S1486" s="119" t="s">
        <v>209</v>
      </c>
      <c r="T1486" s="118" t="s">
        <v>3173</v>
      </c>
      <c r="U1486" s="117" t="s">
        <v>207</v>
      </c>
      <c r="V1486" s="115">
        <v>0</v>
      </c>
      <c r="W1486" s="115">
        <v>0</v>
      </c>
      <c r="X1486" s="115">
        <v>0</v>
      </c>
      <c r="Y1486" s="116">
        <v>124882</v>
      </c>
      <c r="Z1486" s="115">
        <v>0</v>
      </c>
      <c r="AA1486" s="115">
        <v>0</v>
      </c>
      <c r="AB1486" s="115">
        <v>0</v>
      </c>
      <c r="AC1486" s="114" t="s">
        <v>207</v>
      </c>
    </row>
    <row r="1487" spans="1:29" x14ac:dyDescent="0.25">
      <c r="A1487" s="242" t="s">
        <v>3141</v>
      </c>
      <c r="B1487" s="242" t="s">
        <v>3140</v>
      </c>
      <c r="C1487" s="242" t="s">
        <v>503</v>
      </c>
      <c r="D1487" s="242" t="s">
        <v>1254</v>
      </c>
      <c r="E1487" s="243">
        <v>42367</v>
      </c>
      <c r="F1487" s="243">
        <v>42381</v>
      </c>
      <c r="G1487" s="242">
        <v>2016</v>
      </c>
      <c r="H1487" s="116">
        <v>116836</v>
      </c>
      <c r="I1487" s="117" t="s">
        <v>207</v>
      </c>
      <c r="J1487" s="244">
        <v>42451</v>
      </c>
      <c r="K1487" s="245" t="s">
        <v>215</v>
      </c>
      <c r="L1487" s="246">
        <v>42542</v>
      </c>
      <c r="M1487" s="244">
        <v>42381</v>
      </c>
      <c r="N1487" s="242" t="s">
        <v>3139</v>
      </c>
      <c r="O1487" s="242" t="s">
        <v>2568</v>
      </c>
      <c r="P1487" s="242" t="s">
        <v>212</v>
      </c>
      <c r="Q1487" s="242" t="s">
        <v>500</v>
      </c>
      <c r="R1487" s="242" t="s">
        <v>210</v>
      </c>
      <c r="S1487" s="119" t="s">
        <v>209</v>
      </c>
      <c r="T1487" s="118" t="s">
        <v>3138</v>
      </c>
      <c r="U1487" s="115">
        <v>0</v>
      </c>
      <c r="V1487" s="115">
        <v>0</v>
      </c>
      <c r="W1487" s="115">
        <v>0</v>
      </c>
      <c r="X1487" s="115">
        <v>0</v>
      </c>
      <c r="Y1487" s="116">
        <v>65257</v>
      </c>
      <c r="Z1487" s="115">
        <v>22358</v>
      </c>
      <c r="AA1487" s="115">
        <v>29221</v>
      </c>
      <c r="AB1487" s="115">
        <v>0</v>
      </c>
      <c r="AC1487" s="114" t="s">
        <v>207</v>
      </c>
    </row>
    <row r="1488" spans="1:29" x14ac:dyDescent="0.25">
      <c r="A1488" s="242" t="s">
        <v>1038</v>
      </c>
      <c r="B1488" s="242" t="s">
        <v>1033</v>
      </c>
      <c r="C1488" s="242" t="s">
        <v>229</v>
      </c>
      <c r="D1488" s="242" t="s">
        <v>216</v>
      </c>
      <c r="E1488" s="243">
        <v>40909</v>
      </c>
      <c r="F1488" s="243">
        <v>41274</v>
      </c>
      <c r="G1488" s="242">
        <v>2012</v>
      </c>
      <c r="H1488" s="116">
        <v>2389</v>
      </c>
      <c r="I1488" s="116">
        <v>499</v>
      </c>
      <c r="J1488" s="244">
        <v>42451</v>
      </c>
      <c r="K1488" s="245" t="s">
        <v>221</v>
      </c>
      <c r="L1488" s="246" t="s">
        <v>207</v>
      </c>
      <c r="M1488" s="244">
        <v>42451</v>
      </c>
      <c r="N1488" s="242" t="s">
        <v>1032</v>
      </c>
      <c r="O1488" s="242" t="s">
        <v>1031</v>
      </c>
      <c r="P1488" s="242" t="s">
        <v>255</v>
      </c>
      <c r="Q1488" s="242" t="s">
        <v>391</v>
      </c>
      <c r="R1488" s="242" t="s">
        <v>247</v>
      </c>
      <c r="S1488" s="119" t="s">
        <v>209</v>
      </c>
      <c r="T1488" s="118" t="s">
        <v>1030</v>
      </c>
      <c r="U1488" s="115">
        <v>499</v>
      </c>
      <c r="V1488" s="115">
        <v>0</v>
      </c>
      <c r="W1488" s="115">
        <v>0</v>
      </c>
      <c r="X1488" s="115">
        <v>0</v>
      </c>
      <c r="Y1488" s="115">
        <v>0</v>
      </c>
      <c r="Z1488" s="115">
        <v>0</v>
      </c>
      <c r="AA1488" s="115">
        <v>0</v>
      </c>
      <c r="AB1488" s="115">
        <v>1890</v>
      </c>
      <c r="AC1488" s="114" t="s">
        <v>1037</v>
      </c>
    </row>
    <row r="1489" spans="1:29" x14ac:dyDescent="0.25">
      <c r="A1489" s="242" t="s">
        <v>1036</v>
      </c>
      <c r="B1489" s="242" t="s">
        <v>1033</v>
      </c>
      <c r="C1489" s="242" t="s">
        <v>229</v>
      </c>
      <c r="D1489" s="242" t="s">
        <v>216</v>
      </c>
      <c r="E1489" s="243">
        <v>41275</v>
      </c>
      <c r="F1489" s="243">
        <v>41639</v>
      </c>
      <c r="G1489" s="242">
        <v>2013</v>
      </c>
      <c r="H1489" s="116">
        <v>1722</v>
      </c>
      <c r="I1489" s="116">
        <v>360</v>
      </c>
      <c r="J1489" s="244">
        <v>42451</v>
      </c>
      <c r="K1489" s="245" t="s">
        <v>221</v>
      </c>
      <c r="L1489" s="246" t="s">
        <v>207</v>
      </c>
      <c r="M1489" s="244">
        <v>42451</v>
      </c>
      <c r="N1489" s="242" t="s">
        <v>1032</v>
      </c>
      <c r="O1489" s="242" t="s">
        <v>1031</v>
      </c>
      <c r="P1489" s="242" t="s">
        <v>255</v>
      </c>
      <c r="Q1489" s="242" t="s">
        <v>391</v>
      </c>
      <c r="R1489" s="242" t="s">
        <v>247</v>
      </c>
      <c r="S1489" s="119" t="s">
        <v>209</v>
      </c>
      <c r="T1489" s="118" t="s">
        <v>1030</v>
      </c>
      <c r="U1489" s="115">
        <v>360</v>
      </c>
      <c r="V1489" s="115">
        <v>0</v>
      </c>
      <c r="W1489" s="115">
        <v>0</v>
      </c>
      <c r="X1489" s="115">
        <v>0</v>
      </c>
      <c r="Y1489" s="115">
        <v>0</v>
      </c>
      <c r="Z1489" s="115">
        <v>0</v>
      </c>
      <c r="AA1489" s="115">
        <v>0</v>
      </c>
      <c r="AB1489" s="115">
        <v>1362</v>
      </c>
      <c r="AC1489" s="114" t="s">
        <v>1035</v>
      </c>
    </row>
    <row r="1490" spans="1:29" x14ac:dyDescent="0.25">
      <c r="A1490" s="242" t="s">
        <v>1034</v>
      </c>
      <c r="B1490" s="242" t="s">
        <v>1033</v>
      </c>
      <c r="C1490" s="242" t="s">
        <v>229</v>
      </c>
      <c r="D1490" s="242" t="s">
        <v>216</v>
      </c>
      <c r="E1490" s="243">
        <v>41640</v>
      </c>
      <c r="F1490" s="243">
        <v>42004</v>
      </c>
      <c r="G1490" s="242">
        <v>2014</v>
      </c>
      <c r="H1490" s="116">
        <v>3202</v>
      </c>
      <c r="I1490" s="116">
        <v>669</v>
      </c>
      <c r="J1490" s="244">
        <v>42451</v>
      </c>
      <c r="K1490" s="245" t="s">
        <v>221</v>
      </c>
      <c r="L1490" s="246" t="s">
        <v>207</v>
      </c>
      <c r="M1490" s="244">
        <v>42451</v>
      </c>
      <c r="N1490" s="242" t="s">
        <v>1032</v>
      </c>
      <c r="O1490" s="242" t="s">
        <v>1031</v>
      </c>
      <c r="P1490" s="242" t="s">
        <v>255</v>
      </c>
      <c r="Q1490" s="242" t="s">
        <v>391</v>
      </c>
      <c r="R1490" s="242" t="s">
        <v>247</v>
      </c>
      <c r="S1490" s="119" t="s">
        <v>209</v>
      </c>
      <c r="T1490" s="118" t="s">
        <v>1030</v>
      </c>
      <c r="U1490" s="115">
        <v>669</v>
      </c>
      <c r="V1490" s="115">
        <v>0</v>
      </c>
      <c r="W1490" s="115">
        <v>0</v>
      </c>
      <c r="X1490" s="115">
        <v>0</v>
      </c>
      <c r="Y1490" s="115">
        <v>0</v>
      </c>
      <c r="Z1490" s="115">
        <v>0</v>
      </c>
      <c r="AA1490" s="115">
        <v>0</v>
      </c>
      <c r="AB1490" s="115">
        <v>2533</v>
      </c>
      <c r="AC1490" s="114" t="s">
        <v>1029</v>
      </c>
    </row>
    <row r="1491" spans="1:29" ht="31.5" x14ac:dyDescent="0.25">
      <c r="A1491" s="242" t="s">
        <v>4119</v>
      </c>
      <c r="B1491" s="242" t="s">
        <v>4118</v>
      </c>
      <c r="C1491" s="242" t="s">
        <v>229</v>
      </c>
      <c r="D1491" s="242" t="s">
        <v>1254</v>
      </c>
      <c r="E1491" s="243">
        <v>41519</v>
      </c>
      <c r="F1491" s="243">
        <v>41699</v>
      </c>
      <c r="G1491" s="242">
        <v>2014</v>
      </c>
      <c r="H1491" s="116">
        <v>4343</v>
      </c>
      <c r="I1491" s="116">
        <v>834</v>
      </c>
      <c r="J1491" s="244">
        <v>42437</v>
      </c>
      <c r="K1491" s="245" t="s">
        <v>221</v>
      </c>
      <c r="L1491" s="246" t="s">
        <v>207</v>
      </c>
      <c r="M1491" s="244">
        <v>41699</v>
      </c>
      <c r="N1491" s="242" t="s">
        <v>4117</v>
      </c>
      <c r="O1491" s="242" t="s">
        <v>646</v>
      </c>
      <c r="P1491" s="242" t="s">
        <v>3994</v>
      </c>
      <c r="Q1491" s="242" t="s">
        <v>211</v>
      </c>
      <c r="R1491" s="242" t="s">
        <v>210</v>
      </c>
      <c r="S1491" s="119" t="s">
        <v>209</v>
      </c>
      <c r="T1491" s="118" t="s">
        <v>4116</v>
      </c>
      <c r="U1491" s="116">
        <v>834</v>
      </c>
      <c r="V1491" s="115">
        <v>0</v>
      </c>
      <c r="W1491" s="115">
        <v>0</v>
      </c>
      <c r="X1491" s="115">
        <v>0</v>
      </c>
      <c r="Y1491" s="116">
        <v>3509</v>
      </c>
      <c r="Z1491" s="115">
        <v>0</v>
      </c>
      <c r="AA1491" s="115">
        <v>0</v>
      </c>
      <c r="AB1491" s="115">
        <v>0</v>
      </c>
      <c r="AC1491" s="114" t="s">
        <v>4115</v>
      </c>
    </row>
    <row r="1492" spans="1:29" x14ac:dyDescent="0.25">
      <c r="A1492" s="242" t="s">
        <v>4008</v>
      </c>
      <c r="B1492" s="242" t="s">
        <v>4000</v>
      </c>
      <c r="C1492" s="242" t="s">
        <v>229</v>
      </c>
      <c r="D1492" s="242" t="s">
        <v>1254</v>
      </c>
      <c r="E1492" s="243">
        <v>41117</v>
      </c>
      <c r="F1492" s="243">
        <v>41846</v>
      </c>
      <c r="G1492" s="242">
        <v>2014</v>
      </c>
      <c r="H1492" s="116">
        <v>70663</v>
      </c>
      <c r="I1492" s="116">
        <v>12791</v>
      </c>
      <c r="J1492" s="244">
        <v>42437</v>
      </c>
      <c r="K1492" s="245" t="s">
        <v>221</v>
      </c>
      <c r="L1492" s="246" t="s">
        <v>207</v>
      </c>
      <c r="M1492" s="244">
        <v>41846</v>
      </c>
      <c r="N1492" s="242" t="s">
        <v>3999</v>
      </c>
      <c r="O1492" s="242" t="s">
        <v>832</v>
      </c>
      <c r="P1492" s="242" t="s">
        <v>3994</v>
      </c>
      <c r="Q1492" s="242" t="s">
        <v>516</v>
      </c>
      <c r="R1492" s="242" t="s">
        <v>247</v>
      </c>
      <c r="S1492" s="119" t="s">
        <v>209</v>
      </c>
      <c r="T1492" s="118" t="s">
        <v>3997</v>
      </c>
      <c r="U1492" s="116">
        <v>12791</v>
      </c>
      <c r="V1492" s="115">
        <v>0</v>
      </c>
      <c r="W1492" s="115">
        <v>0</v>
      </c>
      <c r="X1492" s="115">
        <v>0</v>
      </c>
      <c r="Y1492" s="116">
        <v>57872</v>
      </c>
      <c r="Z1492" s="115">
        <v>0</v>
      </c>
      <c r="AA1492" s="115">
        <v>0</v>
      </c>
      <c r="AB1492" s="115">
        <v>0</v>
      </c>
      <c r="AC1492" s="114" t="s">
        <v>4007</v>
      </c>
    </row>
    <row r="1493" spans="1:29" x14ac:dyDescent="0.25">
      <c r="A1493" s="242" t="s">
        <v>567</v>
      </c>
      <c r="B1493" s="242" t="s">
        <v>565</v>
      </c>
      <c r="C1493" s="242" t="s">
        <v>217</v>
      </c>
      <c r="D1493" s="242" t="s">
        <v>216</v>
      </c>
      <c r="E1493" s="243">
        <v>41456</v>
      </c>
      <c r="F1493" s="243">
        <v>41820</v>
      </c>
      <c r="G1493" s="242">
        <v>2014</v>
      </c>
      <c r="H1493" s="116">
        <v>19870</v>
      </c>
      <c r="I1493" s="117" t="s">
        <v>207</v>
      </c>
      <c r="J1493" s="244">
        <v>42437</v>
      </c>
      <c r="K1493" s="245" t="s">
        <v>215</v>
      </c>
      <c r="L1493" s="246">
        <v>42836</v>
      </c>
      <c r="M1493" s="244">
        <v>42437</v>
      </c>
      <c r="N1493" s="242" t="s">
        <v>564</v>
      </c>
      <c r="O1493" s="242" t="s">
        <v>563</v>
      </c>
      <c r="P1493" s="242" t="s">
        <v>267</v>
      </c>
      <c r="Q1493" s="242" t="s">
        <v>332</v>
      </c>
      <c r="R1493" s="242" t="s">
        <v>247</v>
      </c>
      <c r="S1493" s="119" t="s">
        <v>209</v>
      </c>
      <c r="T1493" s="118" t="s">
        <v>562</v>
      </c>
      <c r="U1493" s="117" t="s">
        <v>207</v>
      </c>
      <c r="V1493" s="115">
        <v>0</v>
      </c>
      <c r="W1493" s="115">
        <v>0</v>
      </c>
      <c r="X1493" s="115">
        <v>0</v>
      </c>
      <c r="Y1493" s="116">
        <v>19870</v>
      </c>
      <c r="Z1493" s="115">
        <v>0</v>
      </c>
      <c r="AA1493" s="115">
        <v>0</v>
      </c>
      <c r="AB1493" s="115">
        <v>0</v>
      </c>
      <c r="AC1493" s="114" t="s">
        <v>207</v>
      </c>
    </row>
    <row r="1494" spans="1:29" x14ac:dyDescent="0.25">
      <c r="A1494" s="242" t="s">
        <v>566</v>
      </c>
      <c r="B1494" s="242" t="s">
        <v>565</v>
      </c>
      <c r="C1494" s="242" t="s">
        <v>217</v>
      </c>
      <c r="D1494" s="242" t="s">
        <v>216</v>
      </c>
      <c r="E1494" s="243">
        <v>41821</v>
      </c>
      <c r="F1494" s="243">
        <v>42004</v>
      </c>
      <c r="G1494" s="242">
        <v>2014</v>
      </c>
      <c r="H1494" s="116">
        <v>10591</v>
      </c>
      <c r="I1494" s="117" t="s">
        <v>207</v>
      </c>
      <c r="J1494" s="244">
        <v>42437</v>
      </c>
      <c r="K1494" s="245" t="s">
        <v>215</v>
      </c>
      <c r="L1494" s="246">
        <v>42836</v>
      </c>
      <c r="M1494" s="244">
        <v>42437</v>
      </c>
      <c r="N1494" s="242" t="s">
        <v>564</v>
      </c>
      <c r="O1494" s="242" t="s">
        <v>563</v>
      </c>
      <c r="P1494" s="242" t="s">
        <v>267</v>
      </c>
      <c r="Q1494" s="242" t="s">
        <v>332</v>
      </c>
      <c r="R1494" s="242" t="s">
        <v>247</v>
      </c>
      <c r="S1494" s="119" t="s">
        <v>209</v>
      </c>
      <c r="T1494" s="118" t="s">
        <v>562</v>
      </c>
      <c r="U1494" s="117" t="s">
        <v>207</v>
      </c>
      <c r="V1494" s="115">
        <v>0</v>
      </c>
      <c r="W1494" s="115">
        <v>0</v>
      </c>
      <c r="X1494" s="115">
        <v>0</v>
      </c>
      <c r="Y1494" s="116">
        <v>10591</v>
      </c>
      <c r="Z1494" s="115">
        <v>0</v>
      </c>
      <c r="AA1494" s="115">
        <v>0</v>
      </c>
      <c r="AB1494" s="115">
        <v>0</v>
      </c>
      <c r="AC1494" s="114" t="s">
        <v>207</v>
      </c>
    </row>
    <row r="1495" spans="1:29" x14ac:dyDescent="0.25">
      <c r="A1495" s="242" t="s">
        <v>4554</v>
      </c>
      <c r="B1495" s="242" t="s">
        <v>4545</v>
      </c>
      <c r="C1495" s="242" t="s">
        <v>229</v>
      </c>
      <c r="D1495" s="242" t="s">
        <v>1254</v>
      </c>
      <c r="E1495" s="243">
        <v>41730</v>
      </c>
      <c r="F1495" s="243">
        <v>42094</v>
      </c>
      <c r="G1495" s="242">
        <v>2015</v>
      </c>
      <c r="H1495" s="116">
        <v>19520</v>
      </c>
      <c r="I1495" s="116">
        <v>3084</v>
      </c>
      <c r="J1495" s="244">
        <v>42423</v>
      </c>
      <c r="K1495" s="245" t="s">
        <v>215</v>
      </c>
      <c r="L1495" s="246">
        <v>43081</v>
      </c>
      <c r="M1495" s="244">
        <v>42094</v>
      </c>
      <c r="N1495" s="242" t="s">
        <v>4544</v>
      </c>
      <c r="O1495" s="242" t="s">
        <v>677</v>
      </c>
      <c r="P1495" s="242" t="s">
        <v>255</v>
      </c>
      <c r="Q1495" s="242" t="s">
        <v>211</v>
      </c>
      <c r="R1495" s="242" t="s">
        <v>210</v>
      </c>
      <c r="S1495" s="119" t="s">
        <v>209</v>
      </c>
      <c r="T1495" s="118" t="s">
        <v>4543</v>
      </c>
      <c r="U1495" s="116">
        <v>3084</v>
      </c>
      <c r="V1495" s="115">
        <v>0</v>
      </c>
      <c r="W1495" s="115">
        <v>0</v>
      </c>
      <c r="X1495" s="115">
        <v>0</v>
      </c>
      <c r="Y1495" s="116">
        <v>15614</v>
      </c>
      <c r="Z1495" s="115">
        <v>822</v>
      </c>
      <c r="AA1495" s="115">
        <v>0</v>
      </c>
      <c r="AB1495" s="115">
        <v>0</v>
      </c>
      <c r="AC1495" s="114" t="s">
        <v>4553</v>
      </c>
    </row>
    <row r="1496" spans="1:29" x14ac:dyDescent="0.25">
      <c r="A1496" s="242" t="s">
        <v>4256</v>
      </c>
      <c r="B1496" s="242" t="s">
        <v>4252</v>
      </c>
      <c r="C1496" s="242" t="s">
        <v>217</v>
      </c>
      <c r="D1496" s="242" t="s">
        <v>1254</v>
      </c>
      <c r="E1496" s="243">
        <v>41944</v>
      </c>
      <c r="F1496" s="243">
        <v>42308</v>
      </c>
      <c r="G1496" s="242">
        <v>2015</v>
      </c>
      <c r="H1496" s="116">
        <v>4727</v>
      </c>
      <c r="I1496" s="117" t="s">
        <v>207</v>
      </c>
      <c r="J1496" s="244">
        <v>42423</v>
      </c>
      <c r="K1496" s="245" t="s">
        <v>215</v>
      </c>
      <c r="L1496" s="246">
        <v>43242</v>
      </c>
      <c r="M1496" s="244">
        <v>42308</v>
      </c>
      <c r="N1496" s="242" t="s">
        <v>4251</v>
      </c>
      <c r="O1496" s="242" t="s">
        <v>4250</v>
      </c>
      <c r="P1496" s="242" t="s">
        <v>939</v>
      </c>
      <c r="Q1496" s="242" t="s">
        <v>279</v>
      </c>
      <c r="R1496" s="242" t="s">
        <v>247</v>
      </c>
      <c r="S1496" s="119" t="s">
        <v>209</v>
      </c>
      <c r="T1496" s="118" t="s">
        <v>4249</v>
      </c>
      <c r="U1496" s="117" t="s">
        <v>207</v>
      </c>
      <c r="V1496" s="115">
        <v>0</v>
      </c>
      <c r="W1496" s="115">
        <v>0</v>
      </c>
      <c r="X1496" s="115">
        <v>0</v>
      </c>
      <c r="Y1496" s="116">
        <v>4727</v>
      </c>
      <c r="Z1496" s="115">
        <v>0</v>
      </c>
      <c r="AA1496" s="115">
        <v>0</v>
      </c>
      <c r="AB1496" s="115">
        <v>0</v>
      </c>
      <c r="AC1496" s="114" t="s">
        <v>207</v>
      </c>
    </row>
    <row r="1497" spans="1:29" x14ac:dyDescent="0.25">
      <c r="A1497" s="242" t="s">
        <v>3996</v>
      </c>
      <c r="B1497" s="242" t="s">
        <v>3985</v>
      </c>
      <c r="C1497" s="242" t="s">
        <v>229</v>
      </c>
      <c r="D1497" s="242" t="s">
        <v>1254</v>
      </c>
      <c r="E1497" s="243">
        <v>41275</v>
      </c>
      <c r="F1497" s="243">
        <v>41882</v>
      </c>
      <c r="G1497" s="242">
        <v>2014</v>
      </c>
      <c r="H1497" s="116">
        <v>861342</v>
      </c>
      <c r="I1497" s="116">
        <v>165724</v>
      </c>
      <c r="J1497" s="244">
        <v>42423</v>
      </c>
      <c r="K1497" s="245" t="s">
        <v>215</v>
      </c>
      <c r="L1497" s="246">
        <v>43081</v>
      </c>
      <c r="M1497" s="244">
        <v>41882</v>
      </c>
      <c r="N1497" s="242" t="s">
        <v>3995</v>
      </c>
      <c r="O1497" s="242" t="s">
        <v>579</v>
      </c>
      <c r="P1497" s="242" t="s">
        <v>3994</v>
      </c>
      <c r="Q1497" s="242" t="s">
        <v>279</v>
      </c>
      <c r="R1497" s="242" t="s">
        <v>247</v>
      </c>
      <c r="S1497" s="119" t="s">
        <v>209</v>
      </c>
      <c r="T1497" s="118" t="s">
        <v>3982</v>
      </c>
      <c r="U1497" s="116">
        <v>165724</v>
      </c>
      <c r="V1497" s="115">
        <v>0</v>
      </c>
      <c r="W1497" s="115">
        <v>0</v>
      </c>
      <c r="X1497" s="115">
        <v>0</v>
      </c>
      <c r="Y1497" s="116">
        <v>695618</v>
      </c>
      <c r="Z1497" s="115">
        <v>0</v>
      </c>
      <c r="AA1497" s="115">
        <v>0</v>
      </c>
      <c r="AB1497" s="115">
        <v>0</v>
      </c>
      <c r="AC1497" s="114" t="s">
        <v>3993</v>
      </c>
    </row>
    <row r="1498" spans="1:29" x14ac:dyDescent="0.25">
      <c r="A1498" s="242" t="s">
        <v>3830</v>
      </c>
      <c r="B1498" s="242" t="s">
        <v>3823</v>
      </c>
      <c r="C1498" s="242" t="s">
        <v>217</v>
      </c>
      <c r="D1498" s="242" t="s">
        <v>1254</v>
      </c>
      <c r="E1498" s="243">
        <v>41730</v>
      </c>
      <c r="F1498" s="243">
        <v>42094</v>
      </c>
      <c r="G1498" s="242">
        <v>2015</v>
      </c>
      <c r="H1498" s="116">
        <v>11633</v>
      </c>
      <c r="I1498" s="117" t="s">
        <v>207</v>
      </c>
      <c r="J1498" s="244">
        <v>42423</v>
      </c>
      <c r="K1498" s="245" t="s">
        <v>215</v>
      </c>
      <c r="L1498" s="246">
        <v>42731</v>
      </c>
      <c r="M1498" s="244">
        <v>42094</v>
      </c>
      <c r="N1498" s="242" t="s">
        <v>3822</v>
      </c>
      <c r="O1498" s="242" t="s">
        <v>3822</v>
      </c>
      <c r="P1498" s="242" t="s">
        <v>220</v>
      </c>
      <c r="Q1498" s="242" t="s">
        <v>500</v>
      </c>
      <c r="R1498" s="242" t="s">
        <v>247</v>
      </c>
      <c r="S1498" s="119" t="s">
        <v>209</v>
      </c>
      <c r="T1498" s="118" t="s">
        <v>3821</v>
      </c>
      <c r="U1498" s="117" t="s">
        <v>207</v>
      </c>
      <c r="V1498" s="115">
        <v>0</v>
      </c>
      <c r="W1498" s="115">
        <v>0</v>
      </c>
      <c r="X1498" s="115">
        <v>0</v>
      </c>
      <c r="Y1498" s="116">
        <v>11633</v>
      </c>
      <c r="Z1498" s="115">
        <v>0</v>
      </c>
      <c r="AA1498" s="115">
        <v>0</v>
      </c>
      <c r="AB1498" s="115">
        <v>0</v>
      </c>
      <c r="AC1498" s="114" t="s">
        <v>207</v>
      </c>
    </row>
    <row r="1499" spans="1:29" x14ac:dyDescent="0.25">
      <c r="A1499" s="242" t="s">
        <v>3806</v>
      </c>
      <c r="B1499" s="242" t="s">
        <v>3798</v>
      </c>
      <c r="C1499" s="242" t="s">
        <v>217</v>
      </c>
      <c r="D1499" s="242" t="s">
        <v>1254</v>
      </c>
      <c r="E1499" s="243">
        <v>41730</v>
      </c>
      <c r="F1499" s="243">
        <v>42094</v>
      </c>
      <c r="G1499" s="242">
        <v>2015</v>
      </c>
      <c r="H1499" s="116">
        <v>12678</v>
      </c>
      <c r="I1499" s="117" t="s">
        <v>207</v>
      </c>
      <c r="J1499" s="244">
        <v>42423</v>
      </c>
      <c r="K1499" s="245" t="s">
        <v>215</v>
      </c>
      <c r="L1499" s="246">
        <v>42731</v>
      </c>
      <c r="M1499" s="244">
        <v>42094</v>
      </c>
      <c r="N1499" s="242" t="s">
        <v>1074</v>
      </c>
      <c r="O1499" s="242" t="s">
        <v>1074</v>
      </c>
      <c r="P1499" s="242" t="s">
        <v>220</v>
      </c>
      <c r="Q1499" s="242" t="s">
        <v>855</v>
      </c>
      <c r="R1499" s="242" t="s">
        <v>247</v>
      </c>
      <c r="S1499" s="119" t="s">
        <v>209</v>
      </c>
      <c r="T1499" s="118" t="s">
        <v>3797</v>
      </c>
      <c r="U1499" s="117" t="s">
        <v>207</v>
      </c>
      <c r="V1499" s="115">
        <v>0</v>
      </c>
      <c r="W1499" s="115">
        <v>0</v>
      </c>
      <c r="X1499" s="115">
        <v>0</v>
      </c>
      <c r="Y1499" s="116">
        <v>12678</v>
      </c>
      <c r="Z1499" s="115">
        <v>0</v>
      </c>
      <c r="AA1499" s="115">
        <v>0</v>
      </c>
      <c r="AB1499" s="115">
        <v>0</v>
      </c>
      <c r="AC1499" s="114" t="s">
        <v>207</v>
      </c>
    </row>
    <row r="1500" spans="1:29" x14ac:dyDescent="0.25">
      <c r="A1500" s="242" t="s">
        <v>3338</v>
      </c>
      <c r="B1500" s="242" t="s">
        <v>3337</v>
      </c>
      <c r="C1500" s="242" t="s">
        <v>503</v>
      </c>
      <c r="D1500" s="242" t="s">
        <v>1254</v>
      </c>
      <c r="E1500" s="243">
        <v>42345</v>
      </c>
      <c r="F1500" s="243">
        <v>42359</v>
      </c>
      <c r="G1500" s="242">
        <v>2015</v>
      </c>
      <c r="H1500" s="116">
        <v>135017</v>
      </c>
      <c r="I1500" s="117" t="s">
        <v>207</v>
      </c>
      <c r="J1500" s="244">
        <v>42423</v>
      </c>
      <c r="K1500" s="245" t="s">
        <v>221</v>
      </c>
      <c r="L1500" s="246" t="s">
        <v>207</v>
      </c>
      <c r="M1500" s="244">
        <v>42359</v>
      </c>
      <c r="N1500" s="242" t="s">
        <v>3336</v>
      </c>
      <c r="O1500" s="242" t="s">
        <v>635</v>
      </c>
      <c r="P1500" s="242" t="s">
        <v>267</v>
      </c>
      <c r="Q1500" s="242" t="s">
        <v>500</v>
      </c>
      <c r="R1500" s="242" t="s">
        <v>247</v>
      </c>
      <c r="S1500" s="119" t="s">
        <v>209</v>
      </c>
      <c r="T1500" s="118" t="s">
        <v>3335</v>
      </c>
      <c r="U1500" s="117" t="s">
        <v>207</v>
      </c>
      <c r="V1500" s="115">
        <v>0</v>
      </c>
      <c r="W1500" s="115">
        <v>0</v>
      </c>
      <c r="X1500" s="115">
        <v>0</v>
      </c>
      <c r="Y1500" s="116">
        <v>135017</v>
      </c>
      <c r="Z1500" s="115">
        <v>0</v>
      </c>
      <c r="AA1500" s="115">
        <v>0</v>
      </c>
      <c r="AB1500" s="115">
        <v>0</v>
      </c>
      <c r="AC1500" s="114" t="s">
        <v>207</v>
      </c>
    </row>
    <row r="1501" spans="1:29" x14ac:dyDescent="0.25">
      <c r="A1501" s="242" t="s">
        <v>759</v>
      </c>
      <c r="B1501" s="242" t="s">
        <v>748</v>
      </c>
      <c r="C1501" s="242" t="s">
        <v>229</v>
      </c>
      <c r="D1501" s="242" t="s">
        <v>216</v>
      </c>
      <c r="E1501" s="243">
        <v>38353</v>
      </c>
      <c r="F1501" s="243">
        <v>38717</v>
      </c>
      <c r="G1501" s="242">
        <v>2005</v>
      </c>
      <c r="H1501" s="116">
        <v>11887</v>
      </c>
      <c r="I1501" s="116">
        <v>2404</v>
      </c>
      <c r="J1501" s="244">
        <v>42423</v>
      </c>
      <c r="K1501" s="245" t="s">
        <v>215</v>
      </c>
      <c r="L1501" s="246">
        <v>43144</v>
      </c>
      <c r="M1501" s="244">
        <v>42423</v>
      </c>
      <c r="N1501" s="242" t="s">
        <v>747</v>
      </c>
      <c r="O1501" s="242" t="s">
        <v>417</v>
      </c>
      <c r="P1501" s="242" t="s">
        <v>255</v>
      </c>
      <c r="Q1501" s="242" t="s">
        <v>416</v>
      </c>
      <c r="R1501" s="242" t="s">
        <v>247</v>
      </c>
      <c r="S1501" s="119" t="s">
        <v>209</v>
      </c>
      <c r="T1501" s="118" t="s">
        <v>746</v>
      </c>
      <c r="U1501" s="116">
        <v>2404</v>
      </c>
      <c r="V1501" s="115">
        <v>0</v>
      </c>
      <c r="W1501" s="115">
        <v>0</v>
      </c>
      <c r="X1501" s="115">
        <v>0</v>
      </c>
      <c r="Y1501" s="115">
        <v>0</v>
      </c>
      <c r="Z1501" s="115">
        <v>9483</v>
      </c>
      <c r="AA1501" s="115">
        <v>0</v>
      </c>
      <c r="AB1501" s="115">
        <v>0</v>
      </c>
      <c r="AC1501" s="114" t="s">
        <v>758</v>
      </c>
    </row>
    <row r="1502" spans="1:29" x14ac:dyDescent="0.25">
      <c r="A1502" s="242" t="s">
        <v>757</v>
      </c>
      <c r="B1502" s="242" t="s">
        <v>748</v>
      </c>
      <c r="C1502" s="242" t="s">
        <v>229</v>
      </c>
      <c r="D1502" s="242" t="s">
        <v>216</v>
      </c>
      <c r="E1502" s="243">
        <v>38718</v>
      </c>
      <c r="F1502" s="243">
        <v>39082</v>
      </c>
      <c r="G1502" s="242">
        <v>2006</v>
      </c>
      <c r="H1502" s="116">
        <v>26969</v>
      </c>
      <c r="I1502" s="116">
        <v>5454</v>
      </c>
      <c r="J1502" s="244">
        <v>42423</v>
      </c>
      <c r="K1502" s="245" t="s">
        <v>215</v>
      </c>
      <c r="L1502" s="246">
        <v>43144</v>
      </c>
      <c r="M1502" s="244">
        <v>42423</v>
      </c>
      <c r="N1502" s="242" t="s">
        <v>747</v>
      </c>
      <c r="O1502" s="242" t="s">
        <v>417</v>
      </c>
      <c r="P1502" s="242" t="s">
        <v>255</v>
      </c>
      <c r="Q1502" s="242" t="s">
        <v>416</v>
      </c>
      <c r="R1502" s="242" t="s">
        <v>247</v>
      </c>
      <c r="S1502" s="119" t="s">
        <v>209</v>
      </c>
      <c r="T1502" s="118" t="s">
        <v>746</v>
      </c>
      <c r="U1502" s="116">
        <v>5454</v>
      </c>
      <c r="V1502" s="115">
        <v>0</v>
      </c>
      <c r="W1502" s="115">
        <v>0</v>
      </c>
      <c r="X1502" s="115">
        <v>0</v>
      </c>
      <c r="Y1502" s="115">
        <v>0</v>
      </c>
      <c r="Z1502" s="115">
        <v>21515</v>
      </c>
      <c r="AA1502" s="115">
        <v>0</v>
      </c>
      <c r="AB1502" s="115">
        <v>0</v>
      </c>
      <c r="AC1502" s="114" t="s">
        <v>756</v>
      </c>
    </row>
    <row r="1503" spans="1:29" x14ac:dyDescent="0.25">
      <c r="A1503" s="242" t="s">
        <v>755</v>
      </c>
      <c r="B1503" s="242" t="s">
        <v>748</v>
      </c>
      <c r="C1503" s="242" t="s">
        <v>229</v>
      </c>
      <c r="D1503" s="242" t="s">
        <v>216</v>
      </c>
      <c r="E1503" s="243">
        <v>39083</v>
      </c>
      <c r="F1503" s="243">
        <v>39447</v>
      </c>
      <c r="G1503" s="242">
        <v>2007</v>
      </c>
      <c r="H1503" s="116">
        <v>13828</v>
      </c>
      <c r="I1503" s="116">
        <v>2797</v>
      </c>
      <c r="J1503" s="244">
        <v>42423</v>
      </c>
      <c r="K1503" s="245" t="s">
        <v>215</v>
      </c>
      <c r="L1503" s="246">
        <v>43144</v>
      </c>
      <c r="M1503" s="244">
        <v>42423</v>
      </c>
      <c r="N1503" s="242" t="s">
        <v>747</v>
      </c>
      <c r="O1503" s="242" t="s">
        <v>417</v>
      </c>
      <c r="P1503" s="242" t="s">
        <v>255</v>
      </c>
      <c r="Q1503" s="242" t="s">
        <v>416</v>
      </c>
      <c r="R1503" s="242" t="s">
        <v>247</v>
      </c>
      <c r="S1503" s="119" t="s">
        <v>209</v>
      </c>
      <c r="T1503" s="118" t="s">
        <v>746</v>
      </c>
      <c r="U1503" s="116">
        <v>2797</v>
      </c>
      <c r="V1503" s="115">
        <v>0</v>
      </c>
      <c r="W1503" s="115">
        <v>0</v>
      </c>
      <c r="X1503" s="115">
        <v>0</v>
      </c>
      <c r="Y1503" s="115">
        <v>0</v>
      </c>
      <c r="Z1503" s="115">
        <v>11031</v>
      </c>
      <c r="AA1503" s="115">
        <v>0</v>
      </c>
      <c r="AB1503" s="115">
        <v>0</v>
      </c>
      <c r="AC1503" s="114" t="s">
        <v>754</v>
      </c>
    </row>
    <row r="1504" spans="1:29" x14ac:dyDescent="0.25">
      <c r="A1504" s="242" t="s">
        <v>753</v>
      </c>
      <c r="B1504" s="242" t="s">
        <v>748</v>
      </c>
      <c r="C1504" s="242" t="s">
        <v>229</v>
      </c>
      <c r="D1504" s="242" t="s">
        <v>216</v>
      </c>
      <c r="E1504" s="243">
        <v>39448</v>
      </c>
      <c r="F1504" s="243">
        <v>39813</v>
      </c>
      <c r="G1504" s="242">
        <v>2008</v>
      </c>
      <c r="H1504" s="116">
        <v>12781</v>
      </c>
      <c r="I1504" s="116">
        <v>2585</v>
      </c>
      <c r="J1504" s="244">
        <v>42423</v>
      </c>
      <c r="K1504" s="245" t="s">
        <v>215</v>
      </c>
      <c r="L1504" s="246">
        <v>43144</v>
      </c>
      <c r="M1504" s="244">
        <v>42423</v>
      </c>
      <c r="N1504" s="242" t="s">
        <v>747</v>
      </c>
      <c r="O1504" s="242" t="s">
        <v>417</v>
      </c>
      <c r="P1504" s="242" t="s">
        <v>255</v>
      </c>
      <c r="Q1504" s="242" t="s">
        <v>416</v>
      </c>
      <c r="R1504" s="242" t="s">
        <v>247</v>
      </c>
      <c r="S1504" s="119" t="s">
        <v>209</v>
      </c>
      <c r="T1504" s="118" t="s">
        <v>746</v>
      </c>
      <c r="U1504" s="116">
        <v>2585</v>
      </c>
      <c r="V1504" s="115">
        <v>0</v>
      </c>
      <c r="W1504" s="115">
        <v>0</v>
      </c>
      <c r="X1504" s="115">
        <v>0</v>
      </c>
      <c r="Y1504" s="115">
        <v>0</v>
      </c>
      <c r="Z1504" s="115">
        <v>10196</v>
      </c>
      <c r="AA1504" s="115">
        <v>0</v>
      </c>
      <c r="AB1504" s="115">
        <v>0</v>
      </c>
      <c r="AC1504" s="114" t="s">
        <v>752</v>
      </c>
    </row>
    <row r="1505" spans="1:29" x14ac:dyDescent="0.25">
      <c r="A1505" s="242" t="s">
        <v>751</v>
      </c>
      <c r="B1505" s="242" t="s">
        <v>748</v>
      </c>
      <c r="C1505" s="242" t="s">
        <v>229</v>
      </c>
      <c r="D1505" s="242" t="s">
        <v>216</v>
      </c>
      <c r="E1505" s="243">
        <v>39814</v>
      </c>
      <c r="F1505" s="243">
        <v>40178</v>
      </c>
      <c r="G1505" s="242">
        <v>2009</v>
      </c>
      <c r="H1505" s="116">
        <v>18250</v>
      </c>
      <c r="I1505" s="116">
        <v>3691</v>
      </c>
      <c r="J1505" s="244">
        <v>42423</v>
      </c>
      <c r="K1505" s="245" t="s">
        <v>215</v>
      </c>
      <c r="L1505" s="246">
        <v>43144</v>
      </c>
      <c r="M1505" s="244">
        <v>42423</v>
      </c>
      <c r="N1505" s="242" t="s">
        <v>747</v>
      </c>
      <c r="O1505" s="242" t="s">
        <v>417</v>
      </c>
      <c r="P1505" s="242" t="s">
        <v>255</v>
      </c>
      <c r="Q1505" s="242" t="s">
        <v>416</v>
      </c>
      <c r="R1505" s="242" t="s">
        <v>247</v>
      </c>
      <c r="S1505" s="119" t="s">
        <v>209</v>
      </c>
      <c r="T1505" s="118" t="s">
        <v>746</v>
      </c>
      <c r="U1505" s="116">
        <v>3691</v>
      </c>
      <c r="V1505" s="115">
        <v>0</v>
      </c>
      <c r="W1505" s="115">
        <v>0</v>
      </c>
      <c r="X1505" s="115">
        <v>0</v>
      </c>
      <c r="Y1505" s="115">
        <v>0</v>
      </c>
      <c r="Z1505" s="115">
        <v>14559</v>
      </c>
      <c r="AA1505" s="115">
        <v>0</v>
      </c>
      <c r="AB1505" s="115">
        <v>0</v>
      </c>
      <c r="AC1505" s="114" t="s">
        <v>750</v>
      </c>
    </row>
    <row r="1506" spans="1:29" x14ac:dyDescent="0.25">
      <c r="A1506" s="242" t="s">
        <v>749</v>
      </c>
      <c r="B1506" s="242" t="s">
        <v>748</v>
      </c>
      <c r="C1506" s="242" t="s">
        <v>229</v>
      </c>
      <c r="D1506" s="242" t="s">
        <v>216</v>
      </c>
      <c r="E1506" s="243">
        <v>40544</v>
      </c>
      <c r="F1506" s="243">
        <v>40908</v>
      </c>
      <c r="G1506" s="242">
        <v>2011</v>
      </c>
      <c r="H1506" s="116">
        <v>9445</v>
      </c>
      <c r="I1506" s="116">
        <v>1910</v>
      </c>
      <c r="J1506" s="244">
        <v>42423</v>
      </c>
      <c r="K1506" s="245" t="s">
        <v>215</v>
      </c>
      <c r="L1506" s="246">
        <v>43144</v>
      </c>
      <c r="M1506" s="244">
        <v>42423</v>
      </c>
      <c r="N1506" s="242" t="s">
        <v>747</v>
      </c>
      <c r="O1506" s="242" t="s">
        <v>417</v>
      </c>
      <c r="P1506" s="242" t="s">
        <v>255</v>
      </c>
      <c r="Q1506" s="242" t="s">
        <v>416</v>
      </c>
      <c r="R1506" s="242" t="s">
        <v>247</v>
      </c>
      <c r="S1506" s="119" t="s">
        <v>209</v>
      </c>
      <c r="T1506" s="118" t="s">
        <v>746</v>
      </c>
      <c r="U1506" s="116">
        <v>1910</v>
      </c>
      <c r="V1506" s="115">
        <v>0</v>
      </c>
      <c r="W1506" s="115">
        <v>0</v>
      </c>
      <c r="X1506" s="115">
        <v>0</v>
      </c>
      <c r="Y1506" s="115">
        <v>0</v>
      </c>
      <c r="Z1506" s="115">
        <v>7535</v>
      </c>
      <c r="AA1506" s="115">
        <v>0</v>
      </c>
      <c r="AB1506" s="115">
        <v>0</v>
      </c>
      <c r="AC1506" s="114" t="s">
        <v>745</v>
      </c>
    </row>
    <row r="1507" spans="1:29" x14ac:dyDescent="0.25">
      <c r="A1507" s="242" t="s">
        <v>316</v>
      </c>
      <c r="B1507" s="242" t="s">
        <v>308</v>
      </c>
      <c r="C1507" s="242" t="s">
        <v>229</v>
      </c>
      <c r="D1507" s="242" t="s">
        <v>216</v>
      </c>
      <c r="E1507" s="243">
        <v>39255</v>
      </c>
      <c r="F1507" s="243">
        <v>39447</v>
      </c>
      <c r="G1507" s="242">
        <v>2007</v>
      </c>
      <c r="H1507" s="116">
        <v>46155</v>
      </c>
      <c r="I1507" s="116">
        <v>8880</v>
      </c>
      <c r="J1507" s="244">
        <v>42423</v>
      </c>
      <c r="K1507" s="245" t="s">
        <v>221</v>
      </c>
      <c r="L1507" s="246" t="s">
        <v>207</v>
      </c>
      <c r="M1507" s="244">
        <v>42423</v>
      </c>
      <c r="N1507" s="242" t="s">
        <v>307</v>
      </c>
      <c r="O1507" s="242" t="s">
        <v>306</v>
      </c>
      <c r="P1507" s="242" t="s">
        <v>212</v>
      </c>
      <c r="Q1507" s="242" t="s">
        <v>305</v>
      </c>
      <c r="R1507" s="242" t="s">
        <v>247</v>
      </c>
      <c r="S1507" s="119" t="s">
        <v>209</v>
      </c>
      <c r="T1507" s="118" t="s">
        <v>304</v>
      </c>
      <c r="U1507" s="116">
        <v>8880</v>
      </c>
      <c r="V1507" s="115">
        <v>0</v>
      </c>
      <c r="W1507" s="115">
        <v>0</v>
      </c>
      <c r="X1507" s="115">
        <v>0</v>
      </c>
      <c r="Y1507" s="116">
        <v>4790</v>
      </c>
      <c r="Z1507" s="115">
        <v>0</v>
      </c>
      <c r="AA1507" s="115">
        <v>0</v>
      </c>
      <c r="AB1507" s="115">
        <v>32485</v>
      </c>
      <c r="AC1507" s="114" t="s">
        <v>315</v>
      </c>
    </row>
    <row r="1508" spans="1:29" x14ac:dyDescent="0.25">
      <c r="A1508" s="242" t="s">
        <v>314</v>
      </c>
      <c r="B1508" s="242" t="s">
        <v>308</v>
      </c>
      <c r="C1508" s="242" t="s">
        <v>229</v>
      </c>
      <c r="D1508" s="242" t="s">
        <v>216</v>
      </c>
      <c r="E1508" s="243">
        <v>39448</v>
      </c>
      <c r="F1508" s="243">
        <v>39813</v>
      </c>
      <c r="G1508" s="242">
        <v>2008</v>
      </c>
      <c r="H1508" s="116">
        <v>3816</v>
      </c>
      <c r="I1508" s="116">
        <v>734</v>
      </c>
      <c r="J1508" s="244">
        <v>42423</v>
      </c>
      <c r="K1508" s="245" t="s">
        <v>221</v>
      </c>
      <c r="L1508" s="246" t="s">
        <v>207</v>
      </c>
      <c r="M1508" s="244">
        <v>42423</v>
      </c>
      <c r="N1508" s="242" t="s">
        <v>307</v>
      </c>
      <c r="O1508" s="242" t="s">
        <v>306</v>
      </c>
      <c r="P1508" s="242" t="s">
        <v>212</v>
      </c>
      <c r="Q1508" s="242" t="s">
        <v>305</v>
      </c>
      <c r="R1508" s="242" t="s">
        <v>247</v>
      </c>
      <c r="S1508" s="119" t="s">
        <v>209</v>
      </c>
      <c r="T1508" s="118" t="s">
        <v>304</v>
      </c>
      <c r="U1508" s="116">
        <v>734</v>
      </c>
      <c r="V1508" s="115">
        <v>0</v>
      </c>
      <c r="W1508" s="115">
        <v>0</v>
      </c>
      <c r="X1508" s="115">
        <v>0</v>
      </c>
      <c r="Y1508" s="116">
        <v>397</v>
      </c>
      <c r="Z1508" s="115">
        <v>0</v>
      </c>
      <c r="AA1508" s="115">
        <v>0</v>
      </c>
      <c r="AB1508" s="115">
        <v>2685</v>
      </c>
      <c r="AC1508" s="114" t="s">
        <v>303</v>
      </c>
    </row>
    <row r="1509" spans="1:29" x14ac:dyDescent="0.25">
      <c r="A1509" s="242" t="s">
        <v>313</v>
      </c>
      <c r="B1509" s="242" t="s">
        <v>308</v>
      </c>
      <c r="C1509" s="242" t="s">
        <v>229</v>
      </c>
      <c r="D1509" s="242" t="s">
        <v>216</v>
      </c>
      <c r="E1509" s="243">
        <v>39814</v>
      </c>
      <c r="F1509" s="243">
        <v>40178</v>
      </c>
      <c r="G1509" s="242">
        <v>2009</v>
      </c>
      <c r="H1509" s="116">
        <v>3816</v>
      </c>
      <c r="I1509" s="116">
        <v>734</v>
      </c>
      <c r="J1509" s="244">
        <v>42423</v>
      </c>
      <c r="K1509" s="245" t="s">
        <v>221</v>
      </c>
      <c r="L1509" s="246" t="s">
        <v>207</v>
      </c>
      <c r="M1509" s="244">
        <v>42423</v>
      </c>
      <c r="N1509" s="242" t="s">
        <v>307</v>
      </c>
      <c r="O1509" s="242" t="s">
        <v>306</v>
      </c>
      <c r="P1509" s="242" t="s">
        <v>212</v>
      </c>
      <c r="Q1509" s="242" t="s">
        <v>305</v>
      </c>
      <c r="R1509" s="242" t="s">
        <v>247</v>
      </c>
      <c r="S1509" s="119" t="s">
        <v>209</v>
      </c>
      <c r="T1509" s="118" t="s">
        <v>304</v>
      </c>
      <c r="U1509" s="116">
        <v>734</v>
      </c>
      <c r="V1509" s="115">
        <v>0</v>
      </c>
      <c r="W1509" s="115">
        <v>0</v>
      </c>
      <c r="X1509" s="115">
        <v>0</v>
      </c>
      <c r="Y1509" s="116">
        <v>397</v>
      </c>
      <c r="Z1509" s="115">
        <v>0</v>
      </c>
      <c r="AA1509" s="115">
        <v>0</v>
      </c>
      <c r="AB1509" s="115">
        <v>2685</v>
      </c>
      <c r="AC1509" s="114" t="s">
        <v>303</v>
      </c>
    </row>
    <row r="1510" spans="1:29" x14ac:dyDescent="0.25">
      <c r="A1510" s="242" t="s">
        <v>312</v>
      </c>
      <c r="B1510" s="242" t="s">
        <v>308</v>
      </c>
      <c r="C1510" s="242" t="s">
        <v>229</v>
      </c>
      <c r="D1510" s="242" t="s">
        <v>216</v>
      </c>
      <c r="E1510" s="243">
        <v>40179</v>
      </c>
      <c r="F1510" s="243">
        <v>40543</v>
      </c>
      <c r="G1510" s="242">
        <v>2010</v>
      </c>
      <c r="H1510" s="116">
        <v>3816</v>
      </c>
      <c r="I1510" s="116">
        <v>734</v>
      </c>
      <c r="J1510" s="244">
        <v>42423</v>
      </c>
      <c r="K1510" s="245" t="s">
        <v>221</v>
      </c>
      <c r="L1510" s="246" t="s">
        <v>207</v>
      </c>
      <c r="M1510" s="244">
        <v>42423</v>
      </c>
      <c r="N1510" s="242" t="s">
        <v>307</v>
      </c>
      <c r="O1510" s="242" t="s">
        <v>306</v>
      </c>
      <c r="P1510" s="242" t="s">
        <v>212</v>
      </c>
      <c r="Q1510" s="242" t="s">
        <v>305</v>
      </c>
      <c r="R1510" s="242" t="s">
        <v>247</v>
      </c>
      <c r="S1510" s="119" t="s">
        <v>209</v>
      </c>
      <c r="T1510" s="118" t="s">
        <v>304</v>
      </c>
      <c r="U1510" s="116">
        <v>734</v>
      </c>
      <c r="V1510" s="115">
        <v>0</v>
      </c>
      <c r="W1510" s="115">
        <v>0</v>
      </c>
      <c r="X1510" s="115">
        <v>0</v>
      </c>
      <c r="Y1510" s="116">
        <v>397</v>
      </c>
      <c r="Z1510" s="115">
        <v>0</v>
      </c>
      <c r="AA1510" s="115">
        <v>0</v>
      </c>
      <c r="AB1510" s="115">
        <v>2685</v>
      </c>
      <c r="AC1510" s="114" t="s">
        <v>303</v>
      </c>
    </row>
    <row r="1511" spans="1:29" x14ac:dyDescent="0.25">
      <c r="A1511" s="242" t="s">
        <v>311</v>
      </c>
      <c r="B1511" s="242" t="s">
        <v>308</v>
      </c>
      <c r="C1511" s="242" t="s">
        <v>229</v>
      </c>
      <c r="D1511" s="242" t="s">
        <v>216</v>
      </c>
      <c r="E1511" s="243">
        <v>40544</v>
      </c>
      <c r="F1511" s="243">
        <v>40908</v>
      </c>
      <c r="G1511" s="242">
        <v>2011</v>
      </c>
      <c r="H1511" s="116">
        <v>3816</v>
      </c>
      <c r="I1511" s="116">
        <v>734</v>
      </c>
      <c r="J1511" s="244">
        <v>42423</v>
      </c>
      <c r="K1511" s="245" t="s">
        <v>221</v>
      </c>
      <c r="L1511" s="246" t="s">
        <v>207</v>
      </c>
      <c r="M1511" s="244">
        <v>42423</v>
      </c>
      <c r="N1511" s="242" t="s">
        <v>307</v>
      </c>
      <c r="O1511" s="242" t="s">
        <v>306</v>
      </c>
      <c r="P1511" s="242" t="s">
        <v>212</v>
      </c>
      <c r="Q1511" s="242" t="s">
        <v>305</v>
      </c>
      <c r="R1511" s="242" t="s">
        <v>247</v>
      </c>
      <c r="S1511" s="119" t="s">
        <v>209</v>
      </c>
      <c r="T1511" s="118" t="s">
        <v>304</v>
      </c>
      <c r="U1511" s="116">
        <v>734</v>
      </c>
      <c r="V1511" s="115">
        <v>0</v>
      </c>
      <c r="W1511" s="115">
        <v>0</v>
      </c>
      <c r="X1511" s="115">
        <v>0</v>
      </c>
      <c r="Y1511" s="116">
        <v>397</v>
      </c>
      <c r="Z1511" s="115">
        <v>0</v>
      </c>
      <c r="AA1511" s="115">
        <v>0</v>
      </c>
      <c r="AB1511" s="115">
        <v>2685</v>
      </c>
      <c r="AC1511" s="114" t="s">
        <v>303</v>
      </c>
    </row>
    <row r="1512" spans="1:29" x14ac:dyDescent="0.25">
      <c r="A1512" s="242" t="s">
        <v>310</v>
      </c>
      <c r="B1512" s="242" t="s">
        <v>308</v>
      </c>
      <c r="C1512" s="242" t="s">
        <v>229</v>
      </c>
      <c r="D1512" s="242" t="s">
        <v>216</v>
      </c>
      <c r="E1512" s="243">
        <v>40909</v>
      </c>
      <c r="F1512" s="243">
        <v>41274</v>
      </c>
      <c r="G1512" s="242">
        <v>2012</v>
      </c>
      <c r="H1512" s="116">
        <v>3816</v>
      </c>
      <c r="I1512" s="116">
        <v>734</v>
      </c>
      <c r="J1512" s="244">
        <v>42423</v>
      </c>
      <c r="K1512" s="245" t="s">
        <v>221</v>
      </c>
      <c r="L1512" s="246" t="s">
        <v>207</v>
      </c>
      <c r="M1512" s="244">
        <v>42423</v>
      </c>
      <c r="N1512" s="242" t="s">
        <v>307</v>
      </c>
      <c r="O1512" s="242" t="s">
        <v>306</v>
      </c>
      <c r="P1512" s="242" t="s">
        <v>212</v>
      </c>
      <c r="Q1512" s="242" t="s">
        <v>305</v>
      </c>
      <c r="R1512" s="242" t="s">
        <v>247</v>
      </c>
      <c r="S1512" s="119" t="s">
        <v>209</v>
      </c>
      <c r="T1512" s="118" t="s">
        <v>304</v>
      </c>
      <c r="U1512" s="116">
        <v>734</v>
      </c>
      <c r="V1512" s="115">
        <v>0</v>
      </c>
      <c r="W1512" s="115">
        <v>0</v>
      </c>
      <c r="X1512" s="115">
        <v>0</v>
      </c>
      <c r="Y1512" s="116">
        <v>397</v>
      </c>
      <c r="Z1512" s="115">
        <v>0</v>
      </c>
      <c r="AA1512" s="115">
        <v>0</v>
      </c>
      <c r="AB1512" s="115">
        <v>2685</v>
      </c>
      <c r="AC1512" s="114" t="s">
        <v>303</v>
      </c>
    </row>
    <row r="1513" spans="1:29" x14ac:dyDescent="0.25">
      <c r="A1513" s="242" t="s">
        <v>309</v>
      </c>
      <c r="B1513" s="242" t="s">
        <v>308</v>
      </c>
      <c r="C1513" s="242" t="s">
        <v>229</v>
      </c>
      <c r="D1513" s="242" t="s">
        <v>216</v>
      </c>
      <c r="E1513" s="243">
        <v>41275</v>
      </c>
      <c r="F1513" s="243">
        <v>41639</v>
      </c>
      <c r="G1513" s="242">
        <v>2013</v>
      </c>
      <c r="H1513" s="116">
        <v>3816</v>
      </c>
      <c r="I1513" s="116">
        <v>734</v>
      </c>
      <c r="J1513" s="244">
        <v>42423</v>
      </c>
      <c r="K1513" s="245" t="s">
        <v>221</v>
      </c>
      <c r="L1513" s="246" t="s">
        <v>207</v>
      </c>
      <c r="M1513" s="244">
        <v>42423</v>
      </c>
      <c r="N1513" s="242" t="s">
        <v>307</v>
      </c>
      <c r="O1513" s="242" t="s">
        <v>306</v>
      </c>
      <c r="P1513" s="242" t="s">
        <v>212</v>
      </c>
      <c r="Q1513" s="242" t="s">
        <v>305</v>
      </c>
      <c r="R1513" s="242" t="s">
        <v>247</v>
      </c>
      <c r="S1513" s="119" t="s">
        <v>209</v>
      </c>
      <c r="T1513" s="118" t="s">
        <v>304</v>
      </c>
      <c r="U1513" s="116">
        <v>734</v>
      </c>
      <c r="V1513" s="115">
        <v>0</v>
      </c>
      <c r="W1513" s="115">
        <v>0</v>
      </c>
      <c r="X1513" s="115">
        <v>0</v>
      </c>
      <c r="Y1513" s="116">
        <v>397</v>
      </c>
      <c r="Z1513" s="115">
        <v>0</v>
      </c>
      <c r="AA1513" s="115">
        <v>0</v>
      </c>
      <c r="AB1513" s="115">
        <v>2685</v>
      </c>
      <c r="AC1513" s="114" t="s">
        <v>303</v>
      </c>
    </row>
    <row r="1514" spans="1:29" x14ac:dyDescent="0.25">
      <c r="A1514" s="242" t="s">
        <v>4474</v>
      </c>
      <c r="B1514" s="242" t="s">
        <v>4470</v>
      </c>
      <c r="C1514" s="242" t="s">
        <v>217</v>
      </c>
      <c r="D1514" s="242" t="s">
        <v>1254</v>
      </c>
      <c r="E1514" s="243">
        <v>41730</v>
      </c>
      <c r="F1514" s="243">
        <v>42094</v>
      </c>
      <c r="G1514" s="242">
        <v>2015</v>
      </c>
      <c r="H1514" s="116">
        <v>7599</v>
      </c>
      <c r="I1514" s="117" t="s">
        <v>207</v>
      </c>
      <c r="J1514" s="244">
        <v>42409</v>
      </c>
      <c r="K1514" s="245" t="s">
        <v>215</v>
      </c>
      <c r="L1514" s="246">
        <v>43046</v>
      </c>
      <c r="M1514" s="244">
        <v>42094</v>
      </c>
      <c r="N1514" s="242" t="s">
        <v>4469</v>
      </c>
      <c r="O1514" s="242" t="s">
        <v>4468</v>
      </c>
      <c r="P1514" s="242" t="s">
        <v>212</v>
      </c>
      <c r="Q1514" s="242" t="s">
        <v>332</v>
      </c>
      <c r="R1514" s="242" t="s">
        <v>247</v>
      </c>
      <c r="S1514" s="119" t="s">
        <v>209</v>
      </c>
      <c r="T1514" s="118" t="s">
        <v>4467</v>
      </c>
      <c r="U1514" s="117" t="s">
        <v>207</v>
      </c>
      <c r="V1514" s="115">
        <v>0</v>
      </c>
      <c r="W1514" s="115">
        <v>0</v>
      </c>
      <c r="X1514" s="115">
        <v>0</v>
      </c>
      <c r="Y1514" s="116">
        <v>7599</v>
      </c>
      <c r="Z1514" s="115">
        <v>0</v>
      </c>
      <c r="AA1514" s="115">
        <v>0</v>
      </c>
      <c r="AB1514" s="115">
        <v>0</v>
      </c>
      <c r="AC1514" s="114" t="s">
        <v>207</v>
      </c>
    </row>
    <row r="1515" spans="1:29" x14ac:dyDescent="0.25">
      <c r="A1515" s="242" t="s">
        <v>4465</v>
      </c>
      <c r="B1515" s="242" t="s">
        <v>4458</v>
      </c>
      <c r="C1515" s="242" t="s">
        <v>217</v>
      </c>
      <c r="D1515" s="242" t="s">
        <v>1254</v>
      </c>
      <c r="E1515" s="243">
        <v>41730</v>
      </c>
      <c r="F1515" s="243">
        <v>42094</v>
      </c>
      <c r="G1515" s="242">
        <v>2015</v>
      </c>
      <c r="H1515" s="116">
        <v>4095</v>
      </c>
      <c r="I1515" s="117" t="s">
        <v>207</v>
      </c>
      <c r="J1515" s="244">
        <v>42409</v>
      </c>
      <c r="K1515" s="245" t="s">
        <v>215</v>
      </c>
      <c r="L1515" s="246">
        <v>43046</v>
      </c>
      <c r="M1515" s="244">
        <v>42094</v>
      </c>
      <c r="N1515" s="242" t="s">
        <v>4457</v>
      </c>
      <c r="O1515" s="242" t="s">
        <v>4460</v>
      </c>
      <c r="P1515" s="242" t="s">
        <v>212</v>
      </c>
      <c r="Q1515" s="242" t="s">
        <v>332</v>
      </c>
      <c r="R1515" s="242" t="s">
        <v>247</v>
      </c>
      <c r="S1515" s="119" t="s">
        <v>209</v>
      </c>
      <c r="T1515" s="118" t="s">
        <v>4455</v>
      </c>
      <c r="U1515" s="117" t="s">
        <v>207</v>
      </c>
      <c r="V1515" s="115">
        <v>0</v>
      </c>
      <c r="W1515" s="115">
        <v>0</v>
      </c>
      <c r="X1515" s="115">
        <v>0</v>
      </c>
      <c r="Y1515" s="116">
        <v>4095</v>
      </c>
      <c r="Z1515" s="115">
        <v>0</v>
      </c>
      <c r="AA1515" s="115">
        <v>0</v>
      </c>
      <c r="AB1515" s="115">
        <v>0</v>
      </c>
      <c r="AC1515" s="114" t="s">
        <v>207</v>
      </c>
    </row>
    <row r="1516" spans="1:29" x14ac:dyDescent="0.25">
      <c r="A1516" s="242" t="s">
        <v>4453</v>
      </c>
      <c r="B1516" s="242" t="s">
        <v>4442</v>
      </c>
      <c r="C1516" s="242" t="s">
        <v>217</v>
      </c>
      <c r="D1516" s="242" t="s">
        <v>1254</v>
      </c>
      <c r="E1516" s="243">
        <v>41730</v>
      </c>
      <c r="F1516" s="243">
        <v>42094</v>
      </c>
      <c r="G1516" s="242">
        <v>2015</v>
      </c>
      <c r="H1516" s="116">
        <v>16381</v>
      </c>
      <c r="I1516" s="117" t="s">
        <v>207</v>
      </c>
      <c r="J1516" s="244">
        <v>42409</v>
      </c>
      <c r="K1516" s="245" t="s">
        <v>215</v>
      </c>
      <c r="L1516" s="246">
        <v>43060</v>
      </c>
      <c r="M1516" s="244">
        <v>42094</v>
      </c>
      <c r="N1516" s="242" t="s">
        <v>4441</v>
      </c>
      <c r="O1516" s="242" t="s">
        <v>4444</v>
      </c>
      <c r="P1516" s="242" t="s">
        <v>212</v>
      </c>
      <c r="Q1516" s="242" t="s">
        <v>332</v>
      </c>
      <c r="R1516" s="242" t="s">
        <v>247</v>
      </c>
      <c r="S1516" s="119" t="s">
        <v>209</v>
      </c>
      <c r="T1516" s="118" t="s">
        <v>4439</v>
      </c>
      <c r="U1516" s="117" t="s">
        <v>207</v>
      </c>
      <c r="V1516" s="115">
        <v>0</v>
      </c>
      <c r="W1516" s="115">
        <v>0</v>
      </c>
      <c r="X1516" s="115">
        <v>0</v>
      </c>
      <c r="Y1516" s="116">
        <v>16381</v>
      </c>
      <c r="Z1516" s="115">
        <v>0</v>
      </c>
      <c r="AA1516" s="115">
        <v>0</v>
      </c>
      <c r="AB1516" s="115">
        <v>0</v>
      </c>
      <c r="AC1516" s="114" t="s">
        <v>207</v>
      </c>
    </row>
    <row r="1517" spans="1:29" ht="31.5" x14ac:dyDescent="0.25">
      <c r="A1517" s="242" t="s">
        <v>3951</v>
      </c>
      <c r="B1517" s="242" t="s">
        <v>3938</v>
      </c>
      <c r="C1517" s="242" t="s">
        <v>229</v>
      </c>
      <c r="D1517" s="242" t="s">
        <v>1254</v>
      </c>
      <c r="E1517" s="243">
        <v>41263</v>
      </c>
      <c r="F1517" s="243">
        <v>41992</v>
      </c>
      <c r="G1517" s="242">
        <v>2014</v>
      </c>
      <c r="H1517" s="116">
        <v>46875</v>
      </c>
      <c r="I1517" s="116">
        <v>9000</v>
      </c>
      <c r="J1517" s="244">
        <v>42409</v>
      </c>
      <c r="K1517" s="245" t="s">
        <v>221</v>
      </c>
      <c r="L1517" s="246" t="s">
        <v>207</v>
      </c>
      <c r="M1517" s="244">
        <v>41992</v>
      </c>
      <c r="N1517" s="242" t="s">
        <v>3937</v>
      </c>
      <c r="O1517" s="242" t="s">
        <v>3936</v>
      </c>
      <c r="P1517" s="242" t="s">
        <v>226</v>
      </c>
      <c r="Q1517" s="242" t="s">
        <v>248</v>
      </c>
      <c r="R1517" s="242" t="s">
        <v>247</v>
      </c>
      <c r="S1517" s="119" t="s">
        <v>209</v>
      </c>
      <c r="T1517" s="118" t="s">
        <v>3935</v>
      </c>
      <c r="U1517" s="116">
        <v>9000</v>
      </c>
      <c r="V1517" s="115">
        <v>0</v>
      </c>
      <c r="W1517" s="116">
        <v>37875</v>
      </c>
      <c r="X1517" s="115">
        <v>0</v>
      </c>
      <c r="Y1517" s="115">
        <v>0</v>
      </c>
      <c r="Z1517" s="115">
        <v>0</v>
      </c>
      <c r="AA1517" s="115">
        <v>0</v>
      </c>
      <c r="AB1517" s="115">
        <v>0</v>
      </c>
      <c r="AC1517" s="114" t="s">
        <v>3950</v>
      </c>
    </row>
    <row r="1518" spans="1:29" x14ac:dyDescent="0.25">
      <c r="A1518" s="242" t="s">
        <v>3342</v>
      </c>
      <c r="B1518" s="242" t="s">
        <v>3341</v>
      </c>
      <c r="C1518" s="242" t="s">
        <v>503</v>
      </c>
      <c r="D1518" s="242" t="s">
        <v>1254</v>
      </c>
      <c r="E1518" s="243">
        <v>42311</v>
      </c>
      <c r="F1518" s="243">
        <v>42327</v>
      </c>
      <c r="G1518" s="242">
        <v>2015</v>
      </c>
      <c r="H1518" s="116">
        <v>140736</v>
      </c>
      <c r="I1518" s="117" t="s">
        <v>207</v>
      </c>
      <c r="J1518" s="244">
        <v>42409</v>
      </c>
      <c r="K1518" s="245" t="s">
        <v>221</v>
      </c>
      <c r="L1518" s="246" t="s">
        <v>207</v>
      </c>
      <c r="M1518" s="244">
        <v>42327</v>
      </c>
      <c r="N1518" s="242" t="s">
        <v>3340</v>
      </c>
      <c r="O1518" s="242" t="s">
        <v>635</v>
      </c>
      <c r="P1518" s="242" t="s">
        <v>267</v>
      </c>
      <c r="Q1518" s="242" t="s">
        <v>500</v>
      </c>
      <c r="R1518" s="242" t="s">
        <v>247</v>
      </c>
      <c r="S1518" s="119" t="s">
        <v>209</v>
      </c>
      <c r="T1518" s="118" t="s">
        <v>3339</v>
      </c>
      <c r="U1518" s="117" t="s">
        <v>207</v>
      </c>
      <c r="V1518" s="115">
        <v>0</v>
      </c>
      <c r="W1518" s="115">
        <v>0</v>
      </c>
      <c r="X1518" s="115">
        <v>0</v>
      </c>
      <c r="Y1518" s="116">
        <v>140736</v>
      </c>
      <c r="Z1518" s="115">
        <v>0</v>
      </c>
      <c r="AA1518" s="115">
        <v>0</v>
      </c>
      <c r="AB1518" s="115">
        <v>0</v>
      </c>
      <c r="AC1518" s="114" t="s">
        <v>207</v>
      </c>
    </row>
    <row r="1519" spans="1:29" s="120" customFormat="1" x14ac:dyDescent="0.25">
      <c r="A1519" s="242" t="s">
        <v>824</v>
      </c>
      <c r="B1519" s="242" t="s">
        <v>795</v>
      </c>
      <c r="C1519" s="242" t="s">
        <v>229</v>
      </c>
      <c r="D1519" s="242" t="s">
        <v>216</v>
      </c>
      <c r="E1519" s="243">
        <v>38718</v>
      </c>
      <c r="F1519" s="243">
        <v>39082</v>
      </c>
      <c r="G1519" s="242">
        <v>2006</v>
      </c>
      <c r="H1519" s="116">
        <v>49497</v>
      </c>
      <c r="I1519" s="116">
        <v>9523</v>
      </c>
      <c r="J1519" s="244">
        <v>42409</v>
      </c>
      <c r="K1519" s="245" t="s">
        <v>215</v>
      </c>
      <c r="L1519" s="246">
        <v>43606</v>
      </c>
      <c r="M1519" s="244">
        <v>42409</v>
      </c>
      <c r="N1519" s="242" t="s">
        <v>794</v>
      </c>
      <c r="O1519" s="242" t="s">
        <v>793</v>
      </c>
      <c r="P1519" s="242" t="s">
        <v>226</v>
      </c>
      <c r="Q1519" s="242" t="s">
        <v>211</v>
      </c>
      <c r="R1519" s="242" t="s">
        <v>210</v>
      </c>
      <c r="S1519" s="119" t="s">
        <v>209</v>
      </c>
      <c r="T1519" s="118" t="s">
        <v>792</v>
      </c>
      <c r="U1519" s="116">
        <v>9523</v>
      </c>
      <c r="V1519" s="115">
        <v>0</v>
      </c>
      <c r="W1519" s="115">
        <v>0</v>
      </c>
      <c r="X1519" s="115">
        <v>0</v>
      </c>
      <c r="Y1519" s="116">
        <v>29248</v>
      </c>
      <c r="Z1519" s="115">
        <v>0</v>
      </c>
      <c r="AA1519" s="115">
        <v>1182</v>
      </c>
      <c r="AB1519" s="115">
        <v>0</v>
      </c>
      <c r="AC1519" s="114" t="s">
        <v>823</v>
      </c>
    </row>
    <row r="1520" spans="1:29" x14ac:dyDescent="0.25">
      <c r="A1520" s="242" t="s">
        <v>820</v>
      </c>
      <c r="B1520" s="242" t="s">
        <v>795</v>
      </c>
      <c r="C1520" s="242" t="s">
        <v>229</v>
      </c>
      <c r="D1520" s="242" t="s">
        <v>216</v>
      </c>
      <c r="E1520" s="243">
        <v>39083</v>
      </c>
      <c r="F1520" s="243">
        <v>39447</v>
      </c>
      <c r="G1520" s="242">
        <v>2007</v>
      </c>
      <c r="H1520" s="116">
        <v>97015</v>
      </c>
      <c r="I1520" s="116">
        <v>18666</v>
      </c>
      <c r="J1520" s="244">
        <v>42409</v>
      </c>
      <c r="K1520" s="245" t="s">
        <v>215</v>
      </c>
      <c r="L1520" s="246">
        <v>43606</v>
      </c>
      <c r="M1520" s="244">
        <v>42409</v>
      </c>
      <c r="N1520" s="242" t="s">
        <v>794</v>
      </c>
      <c r="O1520" s="242" t="s">
        <v>793</v>
      </c>
      <c r="P1520" s="242" t="s">
        <v>226</v>
      </c>
      <c r="Q1520" s="242" t="s">
        <v>211</v>
      </c>
      <c r="R1520" s="242" t="s">
        <v>210</v>
      </c>
      <c r="S1520" s="119" t="s">
        <v>209</v>
      </c>
      <c r="T1520" s="118" t="s">
        <v>792</v>
      </c>
      <c r="U1520" s="116">
        <v>18666</v>
      </c>
      <c r="V1520" s="115">
        <v>0</v>
      </c>
      <c r="W1520" s="115">
        <v>0</v>
      </c>
      <c r="X1520" s="115">
        <v>0</v>
      </c>
      <c r="Y1520" s="116">
        <v>47893</v>
      </c>
      <c r="Z1520" s="115">
        <v>0</v>
      </c>
      <c r="AA1520" s="115">
        <v>8664</v>
      </c>
      <c r="AB1520" s="115">
        <v>0</v>
      </c>
      <c r="AC1520" s="114" t="s">
        <v>819</v>
      </c>
    </row>
    <row r="1521" spans="1:29" x14ac:dyDescent="0.25">
      <c r="A1521" s="242" t="s">
        <v>816</v>
      </c>
      <c r="B1521" s="242" t="s">
        <v>795</v>
      </c>
      <c r="C1521" s="242" t="s">
        <v>229</v>
      </c>
      <c r="D1521" s="242" t="s">
        <v>216</v>
      </c>
      <c r="E1521" s="243">
        <v>39448</v>
      </c>
      <c r="F1521" s="243">
        <v>39813</v>
      </c>
      <c r="G1521" s="242">
        <v>2008</v>
      </c>
      <c r="H1521" s="116">
        <v>689</v>
      </c>
      <c r="I1521" s="116">
        <v>133</v>
      </c>
      <c r="J1521" s="244">
        <v>42409</v>
      </c>
      <c r="K1521" s="245" t="s">
        <v>215</v>
      </c>
      <c r="L1521" s="246">
        <v>43606</v>
      </c>
      <c r="M1521" s="244">
        <v>42409</v>
      </c>
      <c r="N1521" s="242" t="s">
        <v>794</v>
      </c>
      <c r="O1521" s="242" t="s">
        <v>793</v>
      </c>
      <c r="P1521" s="242" t="s">
        <v>226</v>
      </c>
      <c r="Q1521" s="242" t="s">
        <v>211</v>
      </c>
      <c r="R1521" s="242" t="s">
        <v>210</v>
      </c>
      <c r="S1521" s="119" t="s">
        <v>209</v>
      </c>
      <c r="T1521" s="118" t="s">
        <v>792</v>
      </c>
      <c r="U1521" s="116">
        <v>133</v>
      </c>
      <c r="V1521" s="115">
        <v>0</v>
      </c>
      <c r="W1521" s="115">
        <v>0</v>
      </c>
      <c r="X1521" s="115">
        <v>0</v>
      </c>
      <c r="Y1521" s="115">
        <v>0</v>
      </c>
      <c r="Z1521" s="115">
        <v>0</v>
      </c>
      <c r="AA1521" s="115">
        <v>0</v>
      </c>
      <c r="AB1521" s="115">
        <v>0</v>
      </c>
      <c r="AC1521" s="114" t="s">
        <v>815</v>
      </c>
    </row>
    <row r="1522" spans="1:29" x14ac:dyDescent="0.25">
      <c r="A1522" s="242" t="s">
        <v>810</v>
      </c>
      <c r="B1522" s="242" t="s">
        <v>795</v>
      </c>
      <c r="C1522" s="242" t="s">
        <v>229</v>
      </c>
      <c r="D1522" s="242" t="s">
        <v>216</v>
      </c>
      <c r="E1522" s="243">
        <v>39814</v>
      </c>
      <c r="F1522" s="243">
        <v>40178</v>
      </c>
      <c r="G1522" s="242">
        <v>2009</v>
      </c>
      <c r="H1522" s="116">
        <v>30000</v>
      </c>
      <c r="I1522" s="116">
        <v>5772</v>
      </c>
      <c r="J1522" s="244">
        <v>42409</v>
      </c>
      <c r="K1522" s="245" t="s">
        <v>215</v>
      </c>
      <c r="L1522" s="246">
        <v>43606</v>
      </c>
      <c r="M1522" s="244">
        <v>42409</v>
      </c>
      <c r="N1522" s="242" t="s">
        <v>794</v>
      </c>
      <c r="O1522" s="242" t="s">
        <v>793</v>
      </c>
      <c r="P1522" s="242" t="s">
        <v>226</v>
      </c>
      <c r="Q1522" s="242" t="s">
        <v>211</v>
      </c>
      <c r="R1522" s="242" t="s">
        <v>210</v>
      </c>
      <c r="S1522" s="119" t="s">
        <v>209</v>
      </c>
      <c r="T1522" s="118" t="s">
        <v>792</v>
      </c>
      <c r="U1522" s="116">
        <v>5772</v>
      </c>
      <c r="V1522" s="115">
        <v>0</v>
      </c>
      <c r="W1522" s="115">
        <v>0</v>
      </c>
      <c r="X1522" s="115">
        <v>0</v>
      </c>
      <c r="Y1522" s="116">
        <v>20294</v>
      </c>
      <c r="Z1522" s="115">
        <v>0</v>
      </c>
      <c r="AA1522" s="115">
        <v>0</v>
      </c>
      <c r="AB1522" s="115">
        <v>0</v>
      </c>
      <c r="AC1522" s="114" t="s">
        <v>809</v>
      </c>
    </row>
    <row r="1523" spans="1:29" x14ac:dyDescent="0.25">
      <c r="A1523" s="242" t="s">
        <v>806</v>
      </c>
      <c r="B1523" s="242" t="s">
        <v>795</v>
      </c>
      <c r="C1523" s="242" t="s">
        <v>229</v>
      </c>
      <c r="D1523" s="242" t="s">
        <v>216</v>
      </c>
      <c r="E1523" s="243">
        <v>40544</v>
      </c>
      <c r="F1523" s="243">
        <v>40908</v>
      </c>
      <c r="G1523" s="242">
        <v>2011</v>
      </c>
      <c r="H1523" s="116">
        <v>38790</v>
      </c>
      <c r="I1523" s="116">
        <v>7463</v>
      </c>
      <c r="J1523" s="244">
        <v>42409</v>
      </c>
      <c r="K1523" s="245" t="s">
        <v>215</v>
      </c>
      <c r="L1523" s="246">
        <v>43606</v>
      </c>
      <c r="M1523" s="244">
        <v>42409</v>
      </c>
      <c r="N1523" s="242" t="s">
        <v>794</v>
      </c>
      <c r="O1523" s="242" t="s">
        <v>793</v>
      </c>
      <c r="P1523" s="242" t="s">
        <v>226</v>
      </c>
      <c r="Q1523" s="242" t="s">
        <v>211</v>
      </c>
      <c r="R1523" s="242" t="s">
        <v>210</v>
      </c>
      <c r="S1523" s="119" t="s">
        <v>209</v>
      </c>
      <c r="T1523" s="118" t="s">
        <v>792</v>
      </c>
      <c r="U1523" s="116">
        <v>7463</v>
      </c>
      <c r="V1523" s="115">
        <v>0</v>
      </c>
      <c r="W1523" s="115">
        <v>0</v>
      </c>
      <c r="X1523" s="115">
        <v>0</v>
      </c>
      <c r="Y1523" s="116">
        <v>6541</v>
      </c>
      <c r="Z1523" s="115">
        <v>0</v>
      </c>
      <c r="AA1523" s="115">
        <v>0</v>
      </c>
      <c r="AB1523" s="115">
        <v>0</v>
      </c>
      <c r="AC1523" s="114" t="s">
        <v>805</v>
      </c>
    </row>
    <row r="1524" spans="1:29" x14ac:dyDescent="0.25">
      <c r="A1524" s="242" t="s">
        <v>802</v>
      </c>
      <c r="B1524" s="242" t="s">
        <v>795</v>
      </c>
      <c r="C1524" s="242" t="s">
        <v>229</v>
      </c>
      <c r="D1524" s="242" t="s">
        <v>216</v>
      </c>
      <c r="E1524" s="243">
        <v>40909</v>
      </c>
      <c r="F1524" s="243">
        <v>41274</v>
      </c>
      <c r="G1524" s="242">
        <v>2012</v>
      </c>
      <c r="H1524" s="116">
        <v>25144</v>
      </c>
      <c r="I1524" s="116">
        <v>4838</v>
      </c>
      <c r="J1524" s="244">
        <v>42409</v>
      </c>
      <c r="K1524" s="245" t="s">
        <v>215</v>
      </c>
      <c r="L1524" s="246">
        <v>43606</v>
      </c>
      <c r="M1524" s="244">
        <v>42409</v>
      </c>
      <c r="N1524" s="242" t="s">
        <v>794</v>
      </c>
      <c r="O1524" s="242" t="s">
        <v>793</v>
      </c>
      <c r="P1524" s="242" t="s">
        <v>226</v>
      </c>
      <c r="Q1524" s="242" t="s">
        <v>211</v>
      </c>
      <c r="R1524" s="242" t="s">
        <v>210</v>
      </c>
      <c r="S1524" s="119" t="s">
        <v>209</v>
      </c>
      <c r="T1524" s="118" t="s">
        <v>792</v>
      </c>
      <c r="U1524" s="116">
        <v>4838</v>
      </c>
      <c r="V1524" s="115">
        <v>0</v>
      </c>
      <c r="W1524" s="115">
        <v>0</v>
      </c>
      <c r="X1524" s="115">
        <v>0</v>
      </c>
      <c r="Y1524" s="116">
        <v>20306</v>
      </c>
      <c r="Z1524" s="115">
        <v>0</v>
      </c>
      <c r="AA1524" s="115">
        <v>0</v>
      </c>
      <c r="AB1524" s="115">
        <v>0</v>
      </c>
      <c r="AC1524" s="114" t="s">
        <v>801</v>
      </c>
    </row>
    <row r="1525" spans="1:29" x14ac:dyDescent="0.25">
      <c r="A1525" s="242" t="s">
        <v>323</v>
      </c>
      <c r="B1525" s="242">
        <v>559</v>
      </c>
      <c r="C1525" s="242" t="s">
        <v>258</v>
      </c>
      <c r="D1525" s="242" t="s">
        <v>216</v>
      </c>
      <c r="E1525" s="243">
        <v>40909</v>
      </c>
      <c r="F1525" s="243">
        <v>41274</v>
      </c>
      <c r="G1525" s="242">
        <v>2012</v>
      </c>
      <c r="H1525" s="116">
        <v>25740</v>
      </c>
      <c r="I1525" s="117" t="s">
        <v>207</v>
      </c>
      <c r="J1525" s="244">
        <v>42409</v>
      </c>
      <c r="K1525" s="245" t="s">
        <v>221</v>
      </c>
      <c r="L1525" s="246" t="s">
        <v>207</v>
      </c>
      <c r="M1525" s="244">
        <v>42409</v>
      </c>
      <c r="N1525" s="242" t="s">
        <v>319</v>
      </c>
      <c r="O1525" s="242" t="s">
        <v>268</v>
      </c>
      <c r="P1525" s="242" t="s">
        <v>267</v>
      </c>
      <c r="Q1525" s="242" t="s">
        <v>318</v>
      </c>
      <c r="R1525" s="242" t="s">
        <v>247</v>
      </c>
      <c r="S1525" s="119" t="s">
        <v>209</v>
      </c>
      <c r="T1525" s="118" t="s">
        <v>317</v>
      </c>
      <c r="U1525" s="117" t="s">
        <v>207</v>
      </c>
      <c r="V1525" s="115">
        <v>0</v>
      </c>
      <c r="W1525" s="115">
        <v>0</v>
      </c>
      <c r="X1525" s="115">
        <v>0</v>
      </c>
      <c r="Y1525" s="116">
        <v>25740</v>
      </c>
      <c r="Z1525" s="115">
        <v>0</v>
      </c>
      <c r="AA1525" s="115">
        <v>0</v>
      </c>
      <c r="AB1525" s="115">
        <v>0</v>
      </c>
      <c r="AC1525" s="114" t="s">
        <v>207</v>
      </c>
    </row>
    <row r="1526" spans="1:29" x14ac:dyDescent="0.25">
      <c r="A1526" s="242" t="s">
        <v>322</v>
      </c>
      <c r="B1526" s="242">
        <v>559</v>
      </c>
      <c r="C1526" s="242" t="s">
        <v>258</v>
      </c>
      <c r="D1526" s="242" t="s">
        <v>216</v>
      </c>
      <c r="E1526" s="243">
        <v>41275</v>
      </c>
      <c r="F1526" s="243">
        <v>41639</v>
      </c>
      <c r="G1526" s="242">
        <v>2013</v>
      </c>
      <c r="H1526" s="116">
        <v>26595</v>
      </c>
      <c r="I1526" s="117" t="s">
        <v>207</v>
      </c>
      <c r="J1526" s="244">
        <v>42409</v>
      </c>
      <c r="K1526" s="245" t="s">
        <v>221</v>
      </c>
      <c r="L1526" s="246" t="s">
        <v>207</v>
      </c>
      <c r="M1526" s="244">
        <v>42409</v>
      </c>
      <c r="N1526" s="242" t="s">
        <v>319</v>
      </c>
      <c r="O1526" s="242" t="s">
        <v>268</v>
      </c>
      <c r="P1526" s="242" t="s">
        <v>267</v>
      </c>
      <c r="Q1526" s="242" t="s">
        <v>318</v>
      </c>
      <c r="R1526" s="242" t="s">
        <v>247</v>
      </c>
      <c r="S1526" s="119" t="s">
        <v>209</v>
      </c>
      <c r="T1526" s="118" t="s">
        <v>317</v>
      </c>
      <c r="U1526" s="117" t="s">
        <v>207</v>
      </c>
      <c r="V1526" s="115">
        <v>0</v>
      </c>
      <c r="W1526" s="115">
        <v>0</v>
      </c>
      <c r="X1526" s="115">
        <v>0</v>
      </c>
      <c r="Y1526" s="116">
        <v>26595</v>
      </c>
      <c r="Z1526" s="115">
        <v>0</v>
      </c>
      <c r="AA1526" s="115">
        <v>0</v>
      </c>
      <c r="AB1526" s="115">
        <v>0</v>
      </c>
      <c r="AC1526" s="114" t="s">
        <v>207</v>
      </c>
    </row>
    <row r="1527" spans="1:29" x14ac:dyDescent="0.25">
      <c r="A1527" s="242" t="s">
        <v>4433</v>
      </c>
      <c r="B1527" s="242" t="s">
        <v>4426</v>
      </c>
      <c r="C1527" s="242" t="s">
        <v>217</v>
      </c>
      <c r="D1527" s="242" t="s">
        <v>1254</v>
      </c>
      <c r="E1527" s="243">
        <v>41577</v>
      </c>
      <c r="F1527" s="243">
        <v>41941</v>
      </c>
      <c r="G1527" s="242">
        <v>2014</v>
      </c>
      <c r="H1527" s="116">
        <v>24558</v>
      </c>
      <c r="I1527" s="117" t="s">
        <v>207</v>
      </c>
      <c r="J1527" s="244">
        <v>42395</v>
      </c>
      <c r="K1527" s="245" t="s">
        <v>215</v>
      </c>
      <c r="L1527" s="246">
        <v>43060</v>
      </c>
      <c r="M1527" s="244">
        <v>41941</v>
      </c>
      <c r="N1527" s="242" t="s">
        <v>4425</v>
      </c>
      <c r="O1527" s="242" t="s">
        <v>4424</v>
      </c>
      <c r="P1527" s="242" t="s">
        <v>325</v>
      </c>
      <c r="Q1527" s="242" t="s">
        <v>452</v>
      </c>
      <c r="R1527" s="242" t="s">
        <v>247</v>
      </c>
      <c r="S1527" s="119" t="s">
        <v>209</v>
      </c>
      <c r="T1527" s="118" t="s">
        <v>4423</v>
      </c>
      <c r="U1527" s="117" t="s">
        <v>207</v>
      </c>
      <c r="V1527" s="115">
        <v>0</v>
      </c>
      <c r="W1527" s="115">
        <v>0</v>
      </c>
      <c r="X1527" s="115">
        <v>0</v>
      </c>
      <c r="Y1527" s="116">
        <v>24558</v>
      </c>
      <c r="Z1527" s="115">
        <v>0</v>
      </c>
      <c r="AA1527" s="115">
        <v>0</v>
      </c>
      <c r="AB1527" s="115">
        <v>0</v>
      </c>
      <c r="AC1527" s="114" t="s">
        <v>207</v>
      </c>
    </row>
    <row r="1528" spans="1:29" x14ac:dyDescent="0.25">
      <c r="A1528" s="242" t="s">
        <v>3137</v>
      </c>
      <c r="B1528" s="242" t="s">
        <v>3136</v>
      </c>
      <c r="C1528" s="242" t="s">
        <v>503</v>
      </c>
      <c r="D1528" s="242" t="s">
        <v>1254</v>
      </c>
      <c r="E1528" s="243">
        <v>42328</v>
      </c>
      <c r="F1528" s="243">
        <v>42332</v>
      </c>
      <c r="G1528" s="242">
        <v>2015</v>
      </c>
      <c r="H1528" s="116">
        <v>45663</v>
      </c>
      <c r="I1528" s="117" t="s">
        <v>207</v>
      </c>
      <c r="J1528" s="244">
        <v>42395</v>
      </c>
      <c r="K1528" s="245" t="s">
        <v>221</v>
      </c>
      <c r="L1528" s="246" t="s">
        <v>207</v>
      </c>
      <c r="M1528" s="244">
        <v>42332</v>
      </c>
      <c r="N1528" s="242" t="s">
        <v>3135</v>
      </c>
      <c r="O1528" s="242" t="s">
        <v>635</v>
      </c>
      <c r="P1528" s="242" t="s">
        <v>267</v>
      </c>
      <c r="Q1528" s="242" t="s">
        <v>516</v>
      </c>
      <c r="R1528" s="242" t="s">
        <v>247</v>
      </c>
      <c r="S1528" s="119" t="s">
        <v>209</v>
      </c>
      <c r="T1528" s="118" t="s">
        <v>3134</v>
      </c>
      <c r="U1528" s="115">
        <v>0</v>
      </c>
      <c r="V1528" s="115">
        <v>0</v>
      </c>
      <c r="W1528" s="115">
        <v>0</v>
      </c>
      <c r="X1528" s="115">
        <v>0</v>
      </c>
      <c r="Y1528" s="116">
        <v>45663</v>
      </c>
      <c r="Z1528" s="115">
        <v>0</v>
      </c>
      <c r="AA1528" s="115">
        <v>0</v>
      </c>
      <c r="AB1528" s="115">
        <v>0</v>
      </c>
      <c r="AC1528" s="114" t="s">
        <v>207</v>
      </c>
    </row>
    <row r="1529" spans="1:29" x14ac:dyDescent="0.25">
      <c r="A1529" s="242" t="s">
        <v>575</v>
      </c>
      <c r="B1529" s="242" t="s">
        <v>574</v>
      </c>
      <c r="C1529" s="242" t="s">
        <v>217</v>
      </c>
      <c r="D1529" s="242" t="s">
        <v>216</v>
      </c>
      <c r="E1529" s="243">
        <v>41121</v>
      </c>
      <c r="F1529" s="243">
        <v>41517</v>
      </c>
      <c r="G1529" s="242">
        <v>2013</v>
      </c>
      <c r="H1529" s="116">
        <v>7282</v>
      </c>
      <c r="I1529" s="117" t="s">
        <v>207</v>
      </c>
      <c r="J1529" s="244">
        <v>42395</v>
      </c>
      <c r="K1529" s="245" t="s">
        <v>215</v>
      </c>
      <c r="L1529" s="246">
        <v>42563</v>
      </c>
      <c r="M1529" s="244">
        <v>42395</v>
      </c>
      <c r="N1529" s="242" t="s">
        <v>573</v>
      </c>
      <c r="O1529" s="242" t="s">
        <v>349</v>
      </c>
      <c r="P1529" s="242" t="s">
        <v>255</v>
      </c>
      <c r="Q1529" s="242" t="s">
        <v>248</v>
      </c>
      <c r="R1529" s="242" t="s">
        <v>247</v>
      </c>
      <c r="S1529" s="119" t="s">
        <v>209</v>
      </c>
      <c r="T1529" s="118" t="s">
        <v>572</v>
      </c>
      <c r="U1529" s="117" t="s">
        <v>207</v>
      </c>
      <c r="V1529" s="115">
        <v>0</v>
      </c>
      <c r="W1529" s="115">
        <v>0</v>
      </c>
      <c r="X1529" s="115">
        <v>0</v>
      </c>
      <c r="Y1529" s="116">
        <v>7282</v>
      </c>
      <c r="Z1529" s="115">
        <v>0</v>
      </c>
      <c r="AA1529" s="115">
        <v>0</v>
      </c>
      <c r="AB1529" s="115">
        <v>0</v>
      </c>
      <c r="AC1529" s="114" t="s">
        <v>207</v>
      </c>
    </row>
    <row r="1530" spans="1:29" x14ac:dyDescent="0.25">
      <c r="A1530" s="242" t="s">
        <v>442</v>
      </c>
      <c r="B1530" s="242" t="s">
        <v>436</v>
      </c>
      <c r="C1530" s="242" t="s">
        <v>258</v>
      </c>
      <c r="D1530" s="242" t="s">
        <v>216</v>
      </c>
      <c r="E1530" s="243">
        <v>40403</v>
      </c>
      <c r="F1530" s="243">
        <v>40633</v>
      </c>
      <c r="G1530" s="242">
        <v>2011</v>
      </c>
      <c r="H1530" s="116">
        <v>80508</v>
      </c>
      <c r="I1530" s="117" t="s">
        <v>207</v>
      </c>
      <c r="J1530" s="244">
        <v>42395</v>
      </c>
      <c r="K1530" s="245" t="s">
        <v>215</v>
      </c>
      <c r="L1530" s="246">
        <v>42969</v>
      </c>
      <c r="M1530" s="244">
        <v>42395</v>
      </c>
      <c r="N1530" s="242" t="s">
        <v>435</v>
      </c>
      <c r="O1530" s="242" t="s">
        <v>434</v>
      </c>
      <c r="P1530" s="242" t="s">
        <v>325</v>
      </c>
      <c r="Q1530" s="242" t="s">
        <v>254</v>
      </c>
      <c r="R1530" s="242" t="s">
        <v>247</v>
      </c>
      <c r="S1530" s="119" t="s">
        <v>209</v>
      </c>
      <c r="T1530" s="118" t="s">
        <v>433</v>
      </c>
      <c r="U1530" s="117" t="s">
        <v>207</v>
      </c>
      <c r="V1530" s="115">
        <v>0</v>
      </c>
      <c r="W1530" s="115">
        <v>0</v>
      </c>
      <c r="X1530" s="115">
        <v>0</v>
      </c>
      <c r="Y1530" s="116">
        <v>80508</v>
      </c>
      <c r="Z1530" s="115">
        <v>0</v>
      </c>
      <c r="AA1530" s="115">
        <v>0</v>
      </c>
      <c r="AB1530" s="115">
        <v>0</v>
      </c>
      <c r="AC1530" s="114" t="s">
        <v>207</v>
      </c>
    </row>
    <row r="1531" spans="1:29" x14ac:dyDescent="0.25">
      <c r="A1531" s="242" t="s">
        <v>440</v>
      </c>
      <c r="B1531" s="242" t="s">
        <v>436</v>
      </c>
      <c r="C1531" s="242" t="s">
        <v>258</v>
      </c>
      <c r="D1531" s="242" t="s">
        <v>216</v>
      </c>
      <c r="E1531" s="243">
        <v>40634</v>
      </c>
      <c r="F1531" s="243">
        <v>40999</v>
      </c>
      <c r="G1531" s="242">
        <v>2012</v>
      </c>
      <c r="H1531" s="116">
        <v>77081</v>
      </c>
      <c r="I1531" s="117" t="s">
        <v>207</v>
      </c>
      <c r="J1531" s="244">
        <v>42395</v>
      </c>
      <c r="K1531" s="245" t="s">
        <v>215</v>
      </c>
      <c r="L1531" s="246">
        <v>42969</v>
      </c>
      <c r="M1531" s="244">
        <v>42395</v>
      </c>
      <c r="N1531" s="242" t="s">
        <v>435</v>
      </c>
      <c r="O1531" s="242" t="s">
        <v>434</v>
      </c>
      <c r="P1531" s="242" t="s">
        <v>325</v>
      </c>
      <c r="Q1531" s="242" t="s">
        <v>254</v>
      </c>
      <c r="R1531" s="242" t="s">
        <v>247</v>
      </c>
      <c r="S1531" s="119" t="s">
        <v>209</v>
      </c>
      <c r="T1531" s="118" t="s">
        <v>433</v>
      </c>
      <c r="U1531" s="117" t="s">
        <v>207</v>
      </c>
      <c r="V1531" s="115">
        <v>0</v>
      </c>
      <c r="W1531" s="115">
        <v>0</v>
      </c>
      <c r="X1531" s="115">
        <v>0</v>
      </c>
      <c r="Y1531" s="116">
        <v>77081</v>
      </c>
      <c r="Z1531" s="115">
        <v>0</v>
      </c>
      <c r="AA1531" s="115">
        <v>0</v>
      </c>
      <c r="AB1531" s="115">
        <v>0</v>
      </c>
      <c r="AC1531" s="114" t="s">
        <v>207</v>
      </c>
    </row>
    <row r="1532" spans="1:29" x14ac:dyDescent="0.25">
      <c r="A1532" s="242" t="s">
        <v>439</v>
      </c>
      <c r="B1532" s="242" t="s">
        <v>436</v>
      </c>
      <c r="C1532" s="242" t="s">
        <v>258</v>
      </c>
      <c r="D1532" s="242" t="s">
        <v>216</v>
      </c>
      <c r="E1532" s="243">
        <v>41000</v>
      </c>
      <c r="F1532" s="243">
        <v>41364</v>
      </c>
      <c r="G1532" s="242">
        <v>2013</v>
      </c>
      <c r="H1532" s="116">
        <v>83099</v>
      </c>
      <c r="I1532" s="117" t="s">
        <v>207</v>
      </c>
      <c r="J1532" s="244">
        <v>42395</v>
      </c>
      <c r="K1532" s="245" t="s">
        <v>215</v>
      </c>
      <c r="L1532" s="246">
        <v>42969</v>
      </c>
      <c r="M1532" s="244">
        <v>42395</v>
      </c>
      <c r="N1532" s="242" t="s">
        <v>435</v>
      </c>
      <c r="O1532" s="242" t="s">
        <v>434</v>
      </c>
      <c r="P1532" s="242" t="s">
        <v>325</v>
      </c>
      <c r="Q1532" s="242" t="s">
        <v>254</v>
      </c>
      <c r="R1532" s="242" t="s">
        <v>247</v>
      </c>
      <c r="S1532" s="119" t="s">
        <v>209</v>
      </c>
      <c r="T1532" s="118" t="s">
        <v>433</v>
      </c>
      <c r="U1532" s="117" t="s">
        <v>207</v>
      </c>
      <c r="V1532" s="115">
        <v>0</v>
      </c>
      <c r="W1532" s="115">
        <v>0</v>
      </c>
      <c r="X1532" s="115">
        <v>0</v>
      </c>
      <c r="Y1532" s="116">
        <v>83099</v>
      </c>
      <c r="Z1532" s="115">
        <v>0</v>
      </c>
      <c r="AA1532" s="115">
        <v>0</v>
      </c>
      <c r="AB1532" s="115">
        <v>0</v>
      </c>
      <c r="AC1532" s="114" t="s">
        <v>207</v>
      </c>
    </row>
    <row r="1533" spans="1:29" x14ac:dyDescent="0.25">
      <c r="A1533" s="242" t="s">
        <v>438</v>
      </c>
      <c r="B1533" s="242" t="s">
        <v>436</v>
      </c>
      <c r="C1533" s="242" t="s">
        <v>258</v>
      </c>
      <c r="D1533" s="242" t="s">
        <v>216</v>
      </c>
      <c r="E1533" s="243">
        <v>41365</v>
      </c>
      <c r="F1533" s="243">
        <v>41729</v>
      </c>
      <c r="G1533" s="242">
        <v>2014</v>
      </c>
      <c r="H1533" s="116">
        <v>143397</v>
      </c>
      <c r="I1533" s="117" t="s">
        <v>207</v>
      </c>
      <c r="J1533" s="244">
        <v>42395</v>
      </c>
      <c r="K1533" s="245" t="s">
        <v>215</v>
      </c>
      <c r="L1533" s="246">
        <v>42969</v>
      </c>
      <c r="M1533" s="244">
        <v>42395</v>
      </c>
      <c r="N1533" s="242" t="s">
        <v>435</v>
      </c>
      <c r="O1533" s="242" t="s">
        <v>434</v>
      </c>
      <c r="P1533" s="242" t="s">
        <v>325</v>
      </c>
      <c r="Q1533" s="242" t="s">
        <v>254</v>
      </c>
      <c r="R1533" s="242" t="s">
        <v>247</v>
      </c>
      <c r="S1533" s="119" t="s">
        <v>209</v>
      </c>
      <c r="T1533" s="118" t="s">
        <v>433</v>
      </c>
      <c r="U1533" s="117" t="s">
        <v>207</v>
      </c>
      <c r="V1533" s="115">
        <v>0</v>
      </c>
      <c r="W1533" s="115">
        <v>0</v>
      </c>
      <c r="X1533" s="115">
        <v>0</v>
      </c>
      <c r="Y1533" s="116">
        <v>143397</v>
      </c>
      <c r="Z1533" s="115">
        <v>0</v>
      </c>
      <c r="AA1533" s="115">
        <v>0</v>
      </c>
      <c r="AB1533" s="115">
        <v>0</v>
      </c>
      <c r="AC1533" s="114" t="s">
        <v>207</v>
      </c>
    </row>
    <row r="1534" spans="1:29" x14ac:dyDescent="0.25">
      <c r="A1534" s="242" t="s">
        <v>437</v>
      </c>
      <c r="B1534" s="242" t="s">
        <v>436</v>
      </c>
      <c r="C1534" s="242" t="s">
        <v>258</v>
      </c>
      <c r="D1534" s="242" t="s">
        <v>216</v>
      </c>
      <c r="E1534" s="243">
        <v>41730</v>
      </c>
      <c r="F1534" s="243">
        <v>42004</v>
      </c>
      <c r="G1534" s="242">
        <v>2014</v>
      </c>
      <c r="H1534" s="116">
        <v>103591</v>
      </c>
      <c r="I1534" s="117" t="s">
        <v>207</v>
      </c>
      <c r="J1534" s="244">
        <v>42395</v>
      </c>
      <c r="K1534" s="245" t="s">
        <v>215</v>
      </c>
      <c r="L1534" s="246">
        <v>42969</v>
      </c>
      <c r="M1534" s="244">
        <v>42395</v>
      </c>
      <c r="N1534" s="242" t="s">
        <v>435</v>
      </c>
      <c r="O1534" s="242" t="s">
        <v>434</v>
      </c>
      <c r="P1534" s="242" t="s">
        <v>325</v>
      </c>
      <c r="Q1534" s="242" t="s">
        <v>254</v>
      </c>
      <c r="R1534" s="242" t="s">
        <v>247</v>
      </c>
      <c r="S1534" s="119" t="s">
        <v>209</v>
      </c>
      <c r="T1534" s="118" t="s">
        <v>433</v>
      </c>
      <c r="U1534" s="117" t="s">
        <v>207</v>
      </c>
      <c r="V1534" s="115">
        <v>0</v>
      </c>
      <c r="W1534" s="115">
        <v>0</v>
      </c>
      <c r="X1534" s="115">
        <v>0</v>
      </c>
      <c r="Y1534" s="116">
        <v>103591</v>
      </c>
      <c r="Z1534" s="115">
        <v>0</v>
      </c>
      <c r="AA1534" s="115">
        <v>0</v>
      </c>
      <c r="AB1534" s="115">
        <v>0</v>
      </c>
      <c r="AC1534" s="114" t="s">
        <v>207</v>
      </c>
    </row>
    <row r="1535" spans="1:29" x14ac:dyDescent="0.25">
      <c r="A1535" s="242" t="s">
        <v>4516</v>
      </c>
      <c r="B1535" s="242" t="s">
        <v>4507</v>
      </c>
      <c r="C1535" s="242" t="s">
        <v>217</v>
      </c>
      <c r="D1535" s="242" t="s">
        <v>1254</v>
      </c>
      <c r="E1535" s="243">
        <v>41852</v>
      </c>
      <c r="F1535" s="243">
        <v>42216</v>
      </c>
      <c r="G1535" s="242">
        <v>2015</v>
      </c>
      <c r="H1535" s="116">
        <v>50264</v>
      </c>
      <c r="I1535" s="117" t="s">
        <v>207</v>
      </c>
      <c r="J1535" s="244">
        <v>42381</v>
      </c>
      <c r="K1535" s="245" t="s">
        <v>215</v>
      </c>
      <c r="L1535" s="246">
        <v>42927</v>
      </c>
      <c r="M1535" s="244">
        <v>42216</v>
      </c>
      <c r="N1535" s="242" t="s">
        <v>4506</v>
      </c>
      <c r="O1535" s="242" t="s">
        <v>4515</v>
      </c>
      <c r="P1535" s="242" t="s">
        <v>212</v>
      </c>
      <c r="Q1535" s="242" t="s">
        <v>2245</v>
      </c>
      <c r="R1535" s="242" t="s">
        <v>247</v>
      </c>
      <c r="S1535" s="119" t="s">
        <v>209</v>
      </c>
      <c r="T1535" s="118" t="s">
        <v>4504</v>
      </c>
      <c r="U1535" s="117" t="s">
        <v>207</v>
      </c>
      <c r="V1535" s="115">
        <v>0</v>
      </c>
      <c r="W1535" s="115">
        <v>0</v>
      </c>
      <c r="X1535" s="115">
        <v>0</v>
      </c>
      <c r="Y1535" s="116">
        <v>50264</v>
      </c>
      <c r="Z1535" s="115">
        <v>0</v>
      </c>
      <c r="AA1535" s="115">
        <v>0</v>
      </c>
      <c r="AB1535" s="115">
        <v>0</v>
      </c>
      <c r="AC1535" s="114" t="s">
        <v>207</v>
      </c>
    </row>
    <row r="1536" spans="1:29" x14ac:dyDescent="0.25">
      <c r="A1536" s="242" t="s">
        <v>3974</v>
      </c>
      <c r="B1536" s="242" t="s">
        <v>3973</v>
      </c>
      <c r="C1536" s="242" t="s">
        <v>503</v>
      </c>
      <c r="D1536" s="242" t="s">
        <v>1254</v>
      </c>
      <c r="E1536" s="243">
        <v>41731</v>
      </c>
      <c r="F1536" s="243">
        <v>41981</v>
      </c>
      <c r="G1536" s="242">
        <v>2014</v>
      </c>
      <c r="H1536" s="116">
        <v>148331</v>
      </c>
      <c r="I1536" s="117" t="s">
        <v>207</v>
      </c>
      <c r="J1536" s="244">
        <v>42381</v>
      </c>
      <c r="K1536" s="245" t="s">
        <v>215</v>
      </c>
      <c r="L1536" s="246">
        <v>43277</v>
      </c>
      <c r="M1536" s="244">
        <v>41981</v>
      </c>
      <c r="N1536" s="242" t="s">
        <v>3972</v>
      </c>
      <c r="O1536" s="242" t="s">
        <v>613</v>
      </c>
      <c r="P1536" s="242" t="s">
        <v>212</v>
      </c>
      <c r="Q1536" s="242" t="s">
        <v>500</v>
      </c>
      <c r="R1536" s="242" t="s">
        <v>247</v>
      </c>
      <c r="S1536" s="119" t="s">
        <v>209</v>
      </c>
      <c r="T1536" s="118" t="s">
        <v>3971</v>
      </c>
      <c r="U1536" s="117" t="s">
        <v>207</v>
      </c>
      <c r="V1536" s="115">
        <v>0</v>
      </c>
      <c r="W1536" s="115">
        <v>0</v>
      </c>
      <c r="X1536" s="115">
        <v>0</v>
      </c>
      <c r="Y1536" s="116">
        <v>148331</v>
      </c>
      <c r="Z1536" s="115">
        <v>0</v>
      </c>
      <c r="AA1536" s="115">
        <v>0</v>
      </c>
      <c r="AB1536" s="115">
        <v>0</v>
      </c>
      <c r="AC1536" s="114" t="s">
        <v>207</v>
      </c>
    </row>
    <row r="1537" spans="1:29" x14ac:dyDescent="0.25">
      <c r="A1537" s="242" t="s">
        <v>3545</v>
      </c>
      <c r="B1537" s="242" t="s">
        <v>3539</v>
      </c>
      <c r="C1537" s="242" t="s">
        <v>217</v>
      </c>
      <c r="D1537" s="242" t="s">
        <v>1254</v>
      </c>
      <c r="E1537" s="243">
        <v>41730</v>
      </c>
      <c r="F1537" s="243">
        <v>42094</v>
      </c>
      <c r="G1537" s="242">
        <v>2015</v>
      </c>
      <c r="H1537" s="116">
        <v>15841</v>
      </c>
      <c r="I1537" s="117" t="s">
        <v>207</v>
      </c>
      <c r="J1537" s="244">
        <v>42381</v>
      </c>
      <c r="K1537" s="245" t="s">
        <v>215</v>
      </c>
      <c r="L1537" s="246">
        <v>42941</v>
      </c>
      <c r="M1537" s="244">
        <v>42094</v>
      </c>
      <c r="N1537" s="242" t="s">
        <v>356</v>
      </c>
      <c r="O1537" s="242" t="s">
        <v>355</v>
      </c>
      <c r="P1537" s="242" t="s">
        <v>267</v>
      </c>
      <c r="Q1537" s="242" t="s">
        <v>332</v>
      </c>
      <c r="R1537" s="242" t="s">
        <v>247</v>
      </c>
      <c r="S1537" s="119" t="s">
        <v>209</v>
      </c>
      <c r="T1537" s="118" t="s">
        <v>3538</v>
      </c>
      <c r="U1537" s="117" t="s">
        <v>207</v>
      </c>
      <c r="V1537" s="115">
        <v>0</v>
      </c>
      <c r="W1537" s="115">
        <v>0</v>
      </c>
      <c r="X1537" s="115">
        <v>0</v>
      </c>
      <c r="Y1537" s="116">
        <v>10461</v>
      </c>
      <c r="Z1537" s="115">
        <v>0</v>
      </c>
      <c r="AA1537" s="115">
        <v>5380</v>
      </c>
      <c r="AB1537" s="115">
        <v>0</v>
      </c>
      <c r="AC1537" s="114" t="s">
        <v>207</v>
      </c>
    </row>
    <row r="1538" spans="1:29" x14ac:dyDescent="0.25">
      <c r="A1538" s="242" t="s">
        <v>3330</v>
      </c>
      <c r="B1538" s="242" t="s">
        <v>3329</v>
      </c>
      <c r="C1538" s="242" t="s">
        <v>503</v>
      </c>
      <c r="D1538" s="242" t="s">
        <v>1254</v>
      </c>
      <c r="E1538" s="243">
        <v>42266</v>
      </c>
      <c r="F1538" s="243">
        <v>42275</v>
      </c>
      <c r="G1538" s="242">
        <v>2015</v>
      </c>
      <c r="H1538" s="116">
        <v>39036</v>
      </c>
      <c r="I1538" s="117" t="s">
        <v>207</v>
      </c>
      <c r="J1538" s="244">
        <v>42381</v>
      </c>
      <c r="K1538" s="245" t="s">
        <v>221</v>
      </c>
      <c r="L1538" s="246" t="s">
        <v>207</v>
      </c>
      <c r="M1538" s="244">
        <v>42275</v>
      </c>
      <c r="N1538" s="242" t="s">
        <v>3328</v>
      </c>
      <c r="O1538" s="242" t="s">
        <v>2568</v>
      </c>
      <c r="P1538" s="242" t="s">
        <v>212</v>
      </c>
      <c r="Q1538" s="242" t="s">
        <v>500</v>
      </c>
      <c r="R1538" s="242" t="s">
        <v>247</v>
      </c>
      <c r="S1538" s="119" t="s">
        <v>209</v>
      </c>
      <c r="T1538" s="118" t="s">
        <v>3327</v>
      </c>
      <c r="U1538" s="117" t="s">
        <v>207</v>
      </c>
      <c r="V1538" s="115">
        <v>0</v>
      </c>
      <c r="W1538" s="115">
        <v>0</v>
      </c>
      <c r="X1538" s="115">
        <v>0</v>
      </c>
      <c r="Y1538" s="116">
        <v>39036</v>
      </c>
      <c r="Z1538" s="115">
        <v>0</v>
      </c>
      <c r="AA1538" s="115">
        <v>0</v>
      </c>
      <c r="AB1538" s="115">
        <v>0</v>
      </c>
      <c r="AC1538" s="114" t="s">
        <v>207</v>
      </c>
    </row>
    <row r="1539" spans="1:29" x14ac:dyDescent="0.25">
      <c r="A1539" s="242" t="s">
        <v>264</v>
      </c>
      <c r="B1539" s="242">
        <v>13</v>
      </c>
      <c r="C1539" s="242" t="s">
        <v>258</v>
      </c>
      <c r="D1539" s="242" t="s">
        <v>216</v>
      </c>
      <c r="E1539" s="243">
        <v>38804</v>
      </c>
      <c r="F1539" s="243">
        <v>39082</v>
      </c>
      <c r="G1539" s="242">
        <v>2006</v>
      </c>
      <c r="H1539" s="116">
        <v>80314</v>
      </c>
      <c r="I1539" s="117" t="s">
        <v>207</v>
      </c>
      <c r="J1539" s="244">
        <v>42381</v>
      </c>
      <c r="K1539" s="245" t="s">
        <v>221</v>
      </c>
      <c r="L1539" s="246" t="s">
        <v>207</v>
      </c>
      <c r="M1539" s="244">
        <v>42381</v>
      </c>
      <c r="N1539" s="242" t="s">
        <v>257</v>
      </c>
      <c r="O1539" s="242" t="s">
        <v>256</v>
      </c>
      <c r="P1539" s="242" t="s">
        <v>255</v>
      </c>
      <c r="Q1539" s="242" t="s">
        <v>254</v>
      </c>
      <c r="R1539" s="242" t="s">
        <v>247</v>
      </c>
      <c r="S1539" s="119" t="s">
        <v>209</v>
      </c>
      <c r="T1539" s="118" t="s">
        <v>253</v>
      </c>
      <c r="U1539" s="117" t="s">
        <v>207</v>
      </c>
      <c r="V1539" s="115">
        <v>0</v>
      </c>
      <c r="W1539" s="115">
        <v>0</v>
      </c>
      <c r="X1539" s="115">
        <v>0</v>
      </c>
      <c r="Y1539" s="116">
        <v>80314</v>
      </c>
      <c r="Z1539" s="115">
        <v>0</v>
      </c>
      <c r="AA1539" s="115">
        <v>0</v>
      </c>
      <c r="AB1539" s="115">
        <v>0</v>
      </c>
      <c r="AC1539" s="114" t="s">
        <v>207</v>
      </c>
    </row>
    <row r="1540" spans="1:29" x14ac:dyDescent="0.25">
      <c r="A1540" s="242" t="s">
        <v>262</v>
      </c>
      <c r="B1540" s="242">
        <v>13</v>
      </c>
      <c r="C1540" s="242" t="s">
        <v>258</v>
      </c>
      <c r="D1540" s="242" t="s">
        <v>216</v>
      </c>
      <c r="E1540" s="243">
        <v>39448</v>
      </c>
      <c r="F1540" s="243">
        <v>39813</v>
      </c>
      <c r="G1540" s="242">
        <v>2008</v>
      </c>
      <c r="H1540" s="116">
        <v>47718</v>
      </c>
      <c r="I1540" s="117" t="s">
        <v>207</v>
      </c>
      <c r="J1540" s="244">
        <v>42381</v>
      </c>
      <c r="K1540" s="245" t="s">
        <v>221</v>
      </c>
      <c r="L1540" s="246" t="s">
        <v>207</v>
      </c>
      <c r="M1540" s="244">
        <v>42381</v>
      </c>
      <c r="N1540" s="242" t="s">
        <v>257</v>
      </c>
      <c r="O1540" s="242" t="s">
        <v>256</v>
      </c>
      <c r="P1540" s="242" t="s">
        <v>255</v>
      </c>
      <c r="Q1540" s="242" t="s">
        <v>254</v>
      </c>
      <c r="R1540" s="242" t="s">
        <v>247</v>
      </c>
      <c r="S1540" s="119" t="s">
        <v>209</v>
      </c>
      <c r="T1540" s="118" t="s">
        <v>253</v>
      </c>
      <c r="U1540" s="117" t="s">
        <v>207</v>
      </c>
      <c r="V1540" s="115">
        <v>0</v>
      </c>
      <c r="W1540" s="115">
        <v>0</v>
      </c>
      <c r="X1540" s="115">
        <v>0</v>
      </c>
      <c r="Y1540" s="116">
        <v>8650</v>
      </c>
      <c r="Z1540" s="115">
        <v>0</v>
      </c>
      <c r="AA1540" s="115">
        <v>0</v>
      </c>
      <c r="AB1540" s="115">
        <v>39068</v>
      </c>
      <c r="AC1540" s="114" t="s">
        <v>207</v>
      </c>
    </row>
    <row r="1541" spans="1:29" x14ac:dyDescent="0.25">
      <c r="A1541" s="242" t="s">
        <v>260</v>
      </c>
      <c r="B1541" s="242">
        <v>13</v>
      </c>
      <c r="C1541" s="242" t="s">
        <v>258</v>
      </c>
      <c r="D1541" s="242" t="s">
        <v>216</v>
      </c>
      <c r="E1541" s="243">
        <v>39814</v>
      </c>
      <c r="F1541" s="243">
        <v>39903</v>
      </c>
      <c r="G1541" s="242">
        <v>2009</v>
      </c>
      <c r="H1541" s="116">
        <v>884871</v>
      </c>
      <c r="I1541" s="117" t="s">
        <v>207</v>
      </c>
      <c r="J1541" s="244">
        <v>42381</v>
      </c>
      <c r="K1541" s="245" t="s">
        <v>221</v>
      </c>
      <c r="L1541" s="246" t="s">
        <v>207</v>
      </c>
      <c r="M1541" s="244">
        <v>42381</v>
      </c>
      <c r="N1541" s="242" t="s">
        <v>257</v>
      </c>
      <c r="O1541" s="242" t="s">
        <v>256</v>
      </c>
      <c r="P1541" s="242" t="s">
        <v>255</v>
      </c>
      <c r="Q1541" s="242" t="s">
        <v>254</v>
      </c>
      <c r="R1541" s="242" t="s">
        <v>247</v>
      </c>
      <c r="S1541" s="119" t="s">
        <v>209</v>
      </c>
      <c r="T1541" s="118" t="s">
        <v>253</v>
      </c>
      <c r="U1541" s="117" t="s">
        <v>207</v>
      </c>
      <c r="V1541" s="115">
        <v>0</v>
      </c>
      <c r="W1541" s="115">
        <v>0</v>
      </c>
      <c r="X1541" s="115">
        <v>0</v>
      </c>
      <c r="Y1541" s="116">
        <v>444871</v>
      </c>
      <c r="Z1541" s="115">
        <v>160000</v>
      </c>
      <c r="AA1541" s="115">
        <v>0</v>
      </c>
      <c r="AB1541" s="115">
        <v>280000</v>
      </c>
      <c r="AC1541" s="114" t="s">
        <v>207</v>
      </c>
    </row>
    <row r="1542" spans="1:29" x14ac:dyDescent="0.25">
      <c r="A1542" s="242" t="s">
        <v>3753</v>
      </c>
      <c r="B1542" s="242" t="s">
        <v>3744</v>
      </c>
      <c r="C1542" s="242" t="s">
        <v>217</v>
      </c>
      <c r="D1542" s="242" t="s">
        <v>1254</v>
      </c>
      <c r="E1542" s="243">
        <v>41598</v>
      </c>
      <c r="F1542" s="243">
        <v>42004</v>
      </c>
      <c r="G1542" s="242">
        <v>2014</v>
      </c>
      <c r="H1542" s="116">
        <v>2385</v>
      </c>
      <c r="I1542" s="117" t="s">
        <v>207</v>
      </c>
      <c r="J1542" s="244">
        <v>42360</v>
      </c>
      <c r="K1542" s="245" t="s">
        <v>215</v>
      </c>
      <c r="L1542" s="246">
        <v>43396</v>
      </c>
      <c r="M1542" s="244">
        <v>42004</v>
      </c>
      <c r="N1542" s="242" t="s">
        <v>3748</v>
      </c>
      <c r="O1542" s="242" t="s">
        <v>3735</v>
      </c>
      <c r="P1542" s="242" t="s">
        <v>212</v>
      </c>
      <c r="Q1542" s="242" t="s">
        <v>391</v>
      </c>
      <c r="R1542" s="242" t="s">
        <v>247</v>
      </c>
      <c r="S1542" s="119" t="s">
        <v>209</v>
      </c>
      <c r="T1542" s="118" t="s">
        <v>3742</v>
      </c>
      <c r="U1542" s="117" t="s">
        <v>207</v>
      </c>
      <c r="V1542" s="115">
        <v>0</v>
      </c>
      <c r="W1542" s="115">
        <v>0</v>
      </c>
      <c r="X1542" s="115">
        <v>0</v>
      </c>
      <c r="Y1542" s="116">
        <v>2385</v>
      </c>
      <c r="Z1542" s="115">
        <v>0</v>
      </c>
      <c r="AA1542" s="115">
        <v>0</v>
      </c>
      <c r="AB1542" s="115">
        <v>0</v>
      </c>
      <c r="AC1542" s="114" t="s">
        <v>207</v>
      </c>
    </row>
    <row r="1543" spans="1:29" x14ac:dyDescent="0.25">
      <c r="A1543" s="242" t="s">
        <v>3671</v>
      </c>
      <c r="B1543" s="242" t="s">
        <v>3670</v>
      </c>
      <c r="C1543" s="242" t="s">
        <v>503</v>
      </c>
      <c r="D1543" s="242" t="s">
        <v>1254</v>
      </c>
      <c r="E1543" s="243">
        <v>42276</v>
      </c>
      <c r="F1543" s="243">
        <v>42295</v>
      </c>
      <c r="G1543" s="242">
        <v>2015</v>
      </c>
      <c r="H1543" s="116">
        <v>129700</v>
      </c>
      <c r="I1543" s="117" t="s">
        <v>207</v>
      </c>
      <c r="J1543" s="244">
        <v>42360</v>
      </c>
      <c r="K1543" s="245" t="s">
        <v>221</v>
      </c>
      <c r="L1543" s="246" t="s">
        <v>207</v>
      </c>
      <c r="M1543" s="244">
        <v>42295</v>
      </c>
      <c r="N1543" s="242" t="s">
        <v>3669</v>
      </c>
      <c r="O1543" s="242" t="s">
        <v>635</v>
      </c>
      <c r="P1543" s="242" t="s">
        <v>267</v>
      </c>
      <c r="Q1543" s="242" t="s">
        <v>500</v>
      </c>
      <c r="R1543" s="242" t="s">
        <v>210</v>
      </c>
      <c r="S1543" s="119" t="s">
        <v>209</v>
      </c>
      <c r="T1543" s="118" t="s">
        <v>3668</v>
      </c>
      <c r="U1543" s="117" t="s">
        <v>207</v>
      </c>
      <c r="V1543" s="115">
        <v>0</v>
      </c>
      <c r="W1543" s="115">
        <v>0</v>
      </c>
      <c r="X1543" s="115">
        <v>0</v>
      </c>
      <c r="Y1543" s="116">
        <v>90000</v>
      </c>
      <c r="Z1543" s="115">
        <v>0</v>
      </c>
      <c r="AA1543" s="115">
        <v>39700</v>
      </c>
      <c r="AB1543" s="115">
        <v>0</v>
      </c>
      <c r="AC1543" s="114" t="s">
        <v>207</v>
      </c>
    </row>
    <row r="1544" spans="1:29" x14ac:dyDescent="0.25">
      <c r="A1544" s="242" t="s">
        <v>1166</v>
      </c>
      <c r="B1544" s="242" t="s">
        <v>1165</v>
      </c>
      <c r="C1544" s="242" t="s">
        <v>217</v>
      </c>
      <c r="D1544" s="242" t="s">
        <v>216</v>
      </c>
      <c r="E1544" s="243">
        <v>40118</v>
      </c>
      <c r="F1544" s="243">
        <v>40482</v>
      </c>
      <c r="G1544" s="242">
        <v>2010</v>
      </c>
      <c r="H1544" s="116">
        <v>26684</v>
      </c>
      <c r="I1544" s="117" t="s">
        <v>207</v>
      </c>
      <c r="J1544" s="244">
        <v>42360</v>
      </c>
      <c r="K1544" s="245" t="s">
        <v>215</v>
      </c>
      <c r="L1544" s="246">
        <v>42542</v>
      </c>
      <c r="M1544" s="244">
        <v>42360</v>
      </c>
      <c r="N1544" s="242" t="s">
        <v>1164</v>
      </c>
      <c r="O1544" s="242" t="s">
        <v>349</v>
      </c>
      <c r="P1544" s="242" t="s">
        <v>267</v>
      </c>
      <c r="Q1544" s="242" t="s">
        <v>1141</v>
      </c>
      <c r="R1544" s="242" t="s">
        <v>247</v>
      </c>
      <c r="S1544" s="119" t="s">
        <v>209</v>
      </c>
      <c r="T1544" s="118" t="s">
        <v>1163</v>
      </c>
      <c r="U1544" s="117" t="s">
        <v>207</v>
      </c>
      <c r="V1544" s="115">
        <v>0</v>
      </c>
      <c r="W1544" s="115">
        <v>0</v>
      </c>
      <c r="X1544" s="115">
        <v>0</v>
      </c>
      <c r="Y1544" s="116">
        <v>15905</v>
      </c>
      <c r="Z1544" s="115">
        <v>0</v>
      </c>
      <c r="AA1544" s="115">
        <v>9033</v>
      </c>
      <c r="AB1544" s="115">
        <v>0</v>
      </c>
      <c r="AC1544" s="114" t="s">
        <v>207</v>
      </c>
    </row>
    <row r="1545" spans="1:29" x14ac:dyDescent="0.25">
      <c r="A1545" s="242" t="s">
        <v>1151</v>
      </c>
      <c r="B1545" s="242" t="s">
        <v>1150</v>
      </c>
      <c r="C1545" s="242" t="s">
        <v>217</v>
      </c>
      <c r="D1545" s="242" t="s">
        <v>216</v>
      </c>
      <c r="E1545" s="243">
        <v>40118</v>
      </c>
      <c r="F1545" s="243">
        <v>40482</v>
      </c>
      <c r="G1545" s="242">
        <v>2010</v>
      </c>
      <c r="H1545" s="116">
        <v>19942</v>
      </c>
      <c r="I1545" s="117" t="s">
        <v>207</v>
      </c>
      <c r="J1545" s="244">
        <v>42360</v>
      </c>
      <c r="K1545" s="245" t="s">
        <v>215</v>
      </c>
      <c r="L1545" s="246">
        <v>42542</v>
      </c>
      <c r="M1545" s="244">
        <v>42360</v>
      </c>
      <c r="N1545" s="242" t="s">
        <v>1149</v>
      </c>
      <c r="O1545" s="242" t="s">
        <v>349</v>
      </c>
      <c r="P1545" s="242" t="s">
        <v>267</v>
      </c>
      <c r="Q1545" s="242" t="s">
        <v>1141</v>
      </c>
      <c r="R1545" s="242" t="s">
        <v>247</v>
      </c>
      <c r="S1545" s="119" t="s">
        <v>209</v>
      </c>
      <c r="T1545" s="118" t="s">
        <v>1148</v>
      </c>
      <c r="U1545" s="117" t="s">
        <v>207</v>
      </c>
      <c r="V1545" s="115">
        <v>0</v>
      </c>
      <c r="W1545" s="115">
        <v>0</v>
      </c>
      <c r="X1545" s="115">
        <v>0</v>
      </c>
      <c r="Y1545" s="116">
        <v>19942</v>
      </c>
      <c r="Z1545" s="115">
        <v>0</v>
      </c>
      <c r="AA1545" s="115">
        <v>0</v>
      </c>
      <c r="AB1545" s="115">
        <v>0</v>
      </c>
      <c r="AC1545" s="114" t="s">
        <v>207</v>
      </c>
    </row>
    <row r="1546" spans="1:29" x14ac:dyDescent="0.25">
      <c r="A1546" s="242" t="s">
        <v>924</v>
      </c>
      <c r="B1546" s="242" t="s">
        <v>915</v>
      </c>
      <c r="C1546" s="242" t="s">
        <v>229</v>
      </c>
      <c r="D1546" s="242" t="s">
        <v>216</v>
      </c>
      <c r="E1546" s="243">
        <v>40544</v>
      </c>
      <c r="F1546" s="243">
        <v>40908</v>
      </c>
      <c r="G1546" s="242">
        <v>2011</v>
      </c>
      <c r="H1546" s="116">
        <v>25000</v>
      </c>
      <c r="I1546" s="116">
        <v>4810</v>
      </c>
      <c r="J1546" s="244">
        <v>42360</v>
      </c>
      <c r="K1546" s="245" t="s">
        <v>221</v>
      </c>
      <c r="L1546" s="246" t="s">
        <v>207</v>
      </c>
      <c r="M1546" s="244">
        <v>42360</v>
      </c>
      <c r="N1546" s="242" t="s">
        <v>914</v>
      </c>
      <c r="O1546" s="242" t="s">
        <v>869</v>
      </c>
      <c r="P1546" s="242" t="s">
        <v>226</v>
      </c>
      <c r="Q1546" s="242" t="s">
        <v>211</v>
      </c>
      <c r="R1546" s="242" t="s">
        <v>210</v>
      </c>
      <c r="S1546" s="119" t="s">
        <v>209</v>
      </c>
      <c r="T1546" s="118" t="s">
        <v>913</v>
      </c>
      <c r="U1546" s="116">
        <v>4810</v>
      </c>
      <c r="V1546" s="115">
        <v>0</v>
      </c>
      <c r="W1546" s="115">
        <v>0</v>
      </c>
      <c r="X1546" s="115">
        <v>0</v>
      </c>
      <c r="Y1546" s="116">
        <v>20190</v>
      </c>
      <c r="Z1546" s="115">
        <v>0</v>
      </c>
      <c r="AA1546" s="115">
        <v>0</v>
      </c>
      <c r="AB1546" s="115">
        <v>0</v>
      </c>
      <c r="AC1546" s="114" t="s">
        <v>902</v>
      </c>
    </row>
    <row r="1547" spans="1:29" x14ac:dyDescent="0.25">
      <c r="A1547" s="242" t="s">
        <v>922</v>
      </c>
      <c r="B1547" s="242" t="s">
        <v>915</v>
      </c>
      <c r="C1547" s="242" t="s">
        <v>229</v>
      </c>
      <c r="D1547" s="242" t="s">
        <v>216</v>
      </c>
      <c r="E1547" s="243">
        <v>40909</v>
      </c>
      <c r="F1547" s="243">
        <v>41274</v>
      </c>
      <c r="G1547" s="242">
        <v>2012</v>
      </c>
      <c r="H1547" s="116">
        <v>24100</v>
      </c>
      <c r="I1547" s="116">
        <v>4637</v>
      </c>
      <c r="J1547" s="244">
        <v>42360</v>
      </c>
      <c r="K1547" s="245" t="s">
        <v>221</v>
      </c>
      <c r="L1547" s="246" t="s">
        <v>207</v>
      </c>
      <c r="M1547" s="244">
        <v>42360</v>
      </c>
      <c r="N1547" s="242" t="s">
        <v>914</v>
      </c>
      <c r="O1547" s="242" t="s">
        <v>869</v>
      </c>
      <c r="P1547" s="242" t="s">
        <v>226</v>
      </c>
      <c r="Q1547" s="242" t="s">
        <v>211</v>
      </c>
      <c r="R1547" s="242" t="s">
        <v>210</v>
      </c>
      <c r="S1547" s="119" t="s">
        <v>209</v>
      </c>
      <c r="T1547" s="118" t="s">
        <v>913</v>
      </c>
      <c r="U1547" s="116">
        <v>4637</v>
      </c>
      <c r="V1547" s="115">
        <v>0</v>
      </c>
      <c r="W1547" s="115">
        <v>0</v>
      </c>
      <c r="X1547" s="115">
        <v>0</v>
      </c>
      <c r="Y1547" s="116">
        <v>19463</v>
      </c>
      <c r="Z1547" s="115">
        <v>0</v>
      </c>
      <c r="AA1547" s="115">
        <v>0</v>
      </c>
      <c r="AB1547" s="115">
        <v>0</v>
      </c>
      <c r="AC1547" s="114" t="s">
        <v>921</v>
      </c>
    </row>
    <row r="1548" spans="1:29" x14ac:dyDescent="0.25">
      <c r="A1548" s="242" t="s">
        <v>872</v>
      </c>
      <c r="B1548" s="242" t="s">
        <v>871</v>
      </c>
      <c r="C1548" s="242" t="s">
        <v>229</v>
      </c>
      <c r="D1548" s="242" t="s">
        <v>216</v>
      </c>
      <c r="E1548" s="243">
        <v>41640</v>
      </c>
      <c r="F1548" s="243">
        <v>42004</v>
      </c>
      <c r="G1548" s="242">
        <v>2014</v>
      </c>
      <c r="H1548" s="116">
        <v>15156</v>
      </c>
      <c r="I1548" s="116">
        <v>3174</v>
      </c>
      <c r="J1548" s="244">
        <v>42360</v>
      </c>
      <c r="K1548" s="245" t="s">
        <v>221</v>
      </c>
      <c r="L1548" s="246" t="s">
        <v>207</v>
      </c>
      <c r="M1548" s="244">
        <v>42360</v>
      </c>
      <c r="N1548" s="242" t="s">
        <v>870</v>
      </c>
      <c r="O1548" s="242" t="s">
        <v>869</v>
      </c>
      <c r="P1548" s="242" t="s">
        <v>226</v>
      </c>
      <c r="Q1548" s="242" t="s">
        <v>211</v>
      </c>
      <c r="R1548" s="242" t="s">
        <v>210</v>
      </c>
      <c r="S1548" s="119" t="s">
        <v>209</v>
      </c>
      <c r="T1548" s="118" t="s">
        <v>868</v>
      </c>
      <c r="U1548" s="116">
        <v>3174</v>
      </c>
      <c r="V1548" s="115">
        <v>0</v>
      </c>
      <c r="W1548" s="115">
        <v>0</v>
      </c>
      <c r="X1548" s="115">
        <v>0</v>
      </c>
      <c r="Y1548" s="116">
        <v>11982</v>
      </c>
      <c r="Z1548" s="115">
        <v>0</v>
      </c>
      <c r="AA1548" s="115">
        <v>0</v>
      </c>
      <c r="AB1548" s="115">
        <v>0</v>
      </c>
      <c r="AC1548" s="114" t="s">
        <v>867</v>
      </c>
    </row>
    <row r="1549" spans="1:29" x14ac:dyDescent="0.25">
      <c r="A1549" s="242" t="s">
        <v>595</v>
      </c>
      <c r="B1549" s="242" t="s">
        <v>592</v>
      </c>
      <c r="C1549" s="242" t="s">
        <v>503</v>
      </c>
      <c r="D1549" s="242" t="s">
        <v>216</v>
      </c>
      <c r="E1549" s="243">
        <v>40901</v>
      </c>
      <c r="F1549" s="243">
        <v>40904</v>
      </c>
      <c r="G1549" s="242">
        <v>2011</v>
      </c>
      <c r="H1549" s="116">
        <v>17063</v>
      </c>
      <c r="I1549" s="117" t="s">
        <v>207</v>
      </c>
      <c r="J1549" s="244">
        <v>42360</v>
      </c>
      <c r="K1549" s="245" t="s">
        <v>221</v>
      </c>
      <c r="L1549" s="246" t="s">
        <v>207</v>
      </c>
      <c r="M1549" s="244">
        <v>42360</v>
      </c>
      <c r="N1549" s="242" t="s">
        <v>591</v>
      </c>
      <c r="O1549" s="242" t="s">
        <v>590</v>
      </c>
      <c r="P1549" s="242" t="s">
        <v>493</v>
      </c>
      <c r="Q1549" s="242" t="s">
        <v>516</v>
      </c>
      <c r="R1549" s="242" t="s">
        <v>247</v>
      </c>
      <c r="S1549" s="119" t="s">
        <v>209</v>
      </c>
      <c r="T1549" s="118" t="s">
        <v>589</v>
      </c>
      <c r="U1549" s="117" t="s">
        <v>207</v>
      </c>
      <c r="V1549" s="115">
        <v>0</v>
      </c>
      <c r="W1549" s="115">
        <v>0</v>
      </c>
      <c r="X1549" s="115">
        <v>0</v>
      </c>
      <c r="Y1549" s="116">
        <v>17063</v>
      </c>
      <c r="Z1549" s="115">
        <v>0</v>
      </c>
      <c r="AA1549" s="115">
        <v>0</v>
      </c>
      <c r="AB1549" s="115">
        <v>0</v>
      </c>
      <c r="AC1549" s="114" t="s">
        <v>207</v>
      </c>
    </row>
    <row r="1550" spans="1:29" x14ac:dyDescent="0.25">
      <c r="A1550" s="242" t="s">
        <v>594</v>
      </c>
      <c r="B1550" s="242" t="s">
        <v>592</v>
      </c>
      <c r="C1550" s="242" t="s">
        <v>503</v>
      </c>
      <c r="D1550" s="242" t="s">
        <v>216</v>
      </c>
      <c r="E1550" s="243">
        <v>40968</v>
      </c>
      <c r="F1550" s="243">
        <v>40975</v>
      </c>
      <c r="G1550" s="242">
        <v>2012</v>
      </c>
      <c r="H1550" s="116">
        <v>34332</v>
      </c>
      <c r="I1550" s="117" t="s">
        <v>207</v>
      </c>
      <c r="J1550" s="244">
        <v>42360</v>
      </c>
      <c r="K1550" s="245" t="s">
        <v>221</v>
      </c>
      <c r="L1550" s="246" t="s">
        <v>207</v>
      </c>
      <c r="M1550" s="244">
        <v>42360</v>
      </c>
      <c r="N1550" s="242" t="s">
        <v>591</v>
      </c>
      <c r="O1550" s="242" t="s">
        <v>590</v>
      </c>
      <c r="P1550" s="242" t="s">
        <v>493</v>
      </c>
      <c r="Q1550" s="242" t="s">
        <v>516</v>
      </c>
      <c r="R1550" s="242" t="s">
        <v>247</v>
      </c>
      <c r="S1550" s="119" t="s">
        <v>209</v>
      </c>
      <c r="T1550" s="118" t="s">
        <v>589</v>
      </c>
      <c r="U1550" s="117" t="s">
        <v>207</v>
      </c>
      <c r="V1550" s="115">
        <v>0</v>
      </c>
      <c r="W1550" s="115">
        <v>0</v>
      </c>
      <c r="X1550" s="115">
        <v>0</v>
      </c>
      <c r="Y1550" s="116">
        <v>34332</v>
      </c>
      <c r="Z1550" s="115">
        <v>0</v>
      </c>
      <c r="AA1550" s="115">
        <v>0</v>
      </c>
      <c r="AB1550" s="115">
        <v>0</v>
      </c>
      <c r="AC1550" s="114" t="s">
        <v>207</v>
      </c>
    </row>
    <row r="1551" spans="1:29" x14ac:dyDescent="0.25">
      <c r="A1551" s="242" t="s">
        <v>593</v>
      </c>
      <c r="B1551" s="242" t="s">
        <v>592</v>
      </c>
      <c r="C1551" s="242" t="s">
        <v>503</v>
      </c>
      <c r="D1551" s="242" t="s">
        <v>216</v>
      </c>
      <c r="E1551" s="243">
        <v>41057</v>
      </c>
      <c r="F1551" s="243">
        <v>41072</v>
      </c>
      <c r="G1551" s="242">
        <v>2012</v>
      </c>
      <c r="H1551" s="116">
        <v>27056</v>
      </c>
      <c r="I1551" s="117" t="s">
        <v>207</v>
      </c>
      <c r="J1551" s="244">
        <v>42360</v>
      </c>
      <c r="K1551" s="245" t="s">
        <v>221</v>
      </c>
      <c r="L1551" s="246" t="s">
        <v>207</v>
      </c>
      <c r="M1551" s="244">
        <v>42360</v>
      </c>
      <c r="N1551" s="242" t="s">
        <v>591</v>
      </c>
      <c r="O1551" s="242" t="s">
        <v>590</v>
      </c>
      <c r="P1551" s="242" t="s">
        <v>493</v>
      </c>
      <c r="Q1551" s="242" t="s">
        <v>516</v>
      </c>
      <c r="R1551" s="242" t="s">
        <v>247</v>
      </c>
      <c r="S1551" s="119" t="s">
        <v>209</v>
      </c>
      <c r="T1551" s="118" t="s">
        <v>589</v>
      </c>
      <c r="U1551" s="117" t="s">
        <v>207</v>
      </c>
      <c r="V1551" s="115">
        <v>0</v>
      </c>
      <c r="W1551" s="115">
        <v>0</v>
      </c>
      <c r="X1551" s="115">
        <v>0</v>
      </c>
      <c r="Y1551" s="116">
        <v>21689</v>
      </c>
      <c r="Z1551" s="115">
        <v>5367</v>
      </c>
      <c r="AA1551" s="115">
        <v>0</v>
      </c>
      <c r="AB1551" s="115">
        <v>0</v>
      </c>
      <c r="AC1551" s="114" t="s">
        <v>207</v>
      </c>
    </row>
    <row r="1552" spans="1:29" x14ac:dyDescent="0.25">
      <c r="A1552" s="242" t="s">
        <v>353</v>
      </c>
      <c r="B1552" s="242" t="s">
        <v>351</v>
      </c>
      <c r="C1552" s="242" t="s">
        <v>217</v>
      </c>
      <c r="D1552" s="242" t="s">
        <v>216</v>
      </c>
      <c r="E1552" s="243">
        <v>41275</v>
      </c>
      <c r="F1552" s="243">
        <v>41639</v>
      </c>
      <c r="G1552" s="242">
        <v>2013</v>
      </c>
      <c r="H1552" s="116">
        <v>1282</v>
      </c>
      <c r="I1552" s="117" t="s">
        <v>207</v>
      </c>
      <c r="J1552" s="244">
        <v>42360</v>
      </c>
      <c r="K1552" s="245" t="s">
        <v>215</v>
      </c>
      <c r="L1552" s="246">
        <v>42696</v>
      </c>
      <c r="M1552" s="244">
        <v>42360</v>
      </c>
      <c r="N1552" s="242" t="s">
        <v>350</v>
      </c>
      <c r="O1552" s="242" t="s">
        <v>349</v>
      </c>
      <c r="P1552" s="242" t="s">
        <v>255</v>
      </c>
      <c r="Q1552" s="242" t="s">
        <v>348</v>
      </c>
      <c r="R1552" s="242" t="s">
        <v>247</v>
      </c>
      <c r="S1552" s="119" t="s">
        <v>209</v>
      </c>
      <c r="T1552" s="118" t="s">
        <v>347</v>
      </c>
      <c r="U1552" s="117" t="s">
        <v>207</v>
      </c>
      <c r="V1552" s="115">
        <v>0</v>
      </c>
      <c r="W1552" s="115">
        <v>0</v>
      </c>
      <c r="X1552" s="115">
        <v>0</v>
      </c>
      <c r="Y1552" s="116">
        <v>1282</v>
      </c>
      <c r="Z1552" s="115">
        <v>0</v>
      </c>
      <c r="AA1552" s="115">
        <v>0</v>
      </c>
      <c r="AB1552" s="115">
        <v>0</v>
      </c>
      <c r="AC1552" s="114" t="s">
        <v>207</v>
      </c>
    </row>
    <row r="1553" spans="1:29" x14ac:dyDescent="0.25">
      <c r="A1553" s="242" t="s">
        <v>352</v>
      </c>
      <c r="B1553" s="242" t="s">
        <v>351</v>
      </c>
      <c r="C1553" s="242" t="s">
        <v>217</v>
      </c>
      <c r="D1553" s="242" t="s">
        <v>216</v>
      </c>
      <c r="E1553" s="243">
        <v>41640</v>
      </c>
      <c r="F1553" s="243">
        <v>41948</v>
      </c>
      <c r="G1553" s="242">
        <v>2014</v>
      </c>
      <c r="H1553" s="116">
        <v>7810</v>
      </c>
      <c r="I1553" s="117" t="s">
        <v>207</v>
      </c>
      <c r="J1553" s="244">
        <v>42360</v>
      </c>
      <c r="K1553" s="245" t="s">
        <v>215</v>
      </c>
      <c r="L1553" s="246">
        <v>42696</v>
      </c>
      <c r="M1553" s="244">
        <v>42360</v>
      </c>
      <c r="N1553" s="242" t="s">
        <v>350</v>
      </c>
      <c r="O1553" s="242" t="s">
        <v>349</v>
      </c>
      <c r="P1553" s="242" t="s">
        <v>255</v>
      </c>
      <c r="Q1553" s="242" t="s">
        <v>348</v>
      </c>
      <c r="R1553" s="242" t="s">
        <v>247</v>
      </c>
      <c r="S1553" s="119" t="s">
        <v>209</v>
      </c>
      <c r="T1553" s="118" t="s">
        <v>347</v>
      </c>
      <c r="U1553" s="117" t="s">
        <v>207</v>
      </c>
      <c r="V1553" s="115">
        <v>0</v>
      </c>
      <c r="W1553" s="115">
        <v>0</v>
      </c>
      <c r="X1553" s="115">
        <v>0</v>
      </c>
      <c r="Y1553" s="116">
        <v>7810</v>
      </c>
      <c r="Z1553" s="115">
        <v>0</v>
      </c>
      <c r="AA1553" s="115">
        <v>0</v>
      </c>
      <c r="AB1553" s="115">
        <v>0</v>
      </c>
      <c r="AC1553" s="114" t="s">
        <v>207</v>
      </c>
    </row>
    <row r="1554" spans="1:29" x14ac:dyDescent="0.25">
      <c r="A1554" s="242" t="s">
        <v>335</v>
      </c>
      <c r="B1554" s="242" t="s">
        <v>334</v>
      </c>
      <c r="C1554" s="242" t="s">
        <v>217</v>
      </c>
      <c r="D1554" s="242" t="s">
        <v>216</v>
      </c>
      <c r="E1554" s="243">
        <v>41365</v>
      </c>
      <c r="F1554" s="243">
        <v>41729</v>
      </c>
      <c r="G1554" s="242">
        <v>2014</v>
      </c>
      <c r="H1554" s="116">
        <v>8642</v>
      </c>
      <c r="I1554" s="117" t="s">
        <v>207</v>
      </c>
      <c r="J1554" s="244">
        <v>42360</v>
      </c>
      <c r="K1554" s="245" t="s">
        <v>215</v>
      </c>
      <c r="L1554" s="246">
        <v>42927</v>
      </c>
      <c r="M1554" s="244">
        <v>42360</v>
      </c>
      <c r="N1554" s="242" t="s">
        <v>333</v>
      </c>
      <c r="O1554" s="242" t="s">
        <v>333</v>
      </c>
      <c r="P1554" s="242" t="s">
        <v>220</v>
      </c>
      <c r="Q1554" s="242" t="s">
        <v>332</v>
      </c>
      <c r="R1554" s="242" t="s">
        <v>247</v>
      </c>
      <c r="S1554" s="119" t="s">
        <v>209</v>
      </c>
      <c r="T1554" s="118" t="s">
        <v>331</v>
      </c>
      <c r="U1554" s="117" t="s">
        <v>207</v>
      </c>
      <c r="V1554" s="115">
        <v>0</v>
      </c>
      <c r="W1554" s="115">
        <v>0</v>
      </c>
      <c r="X1554" s="115">
        <v>0</v>
      </c>
      <c r="Y1554" s="115">
        <v>0</v>
      </c>
      <c r="Z1554" s="115">
        <v>0</v>
      </c>
      <c r="AA1554" s="115">
        <v>0</v>
      </c>
      <c r="AB1554" s="115">
        <v>8642</v>
      </c>
      <c r="AC1554" s="114" t="s">
        <v>207</v>
      </c>
    </row>
    <row r="1555" spans="1:29" x14ac:dyDescent="0.25">
      <c r="A1555" s="242" t="s">
        <v>302</v>
      </c>
      <c r="B1555" s="242" t="s">
        <v>299</v>
      </c>
      <c r="C1555" s="242" t="s">
        <v>217</v>
      </c>
      <c r="D1555" s="242" t="s">
        <v>216</v>
      </c>
      <c r="E1555" s="243">
        <v>40046</v>
      </c>
      <c r="F1555" s="243">
        <v>40178</v>
      </c>
      <c r="G1555" s="242">
        <v>2009</v>
      </c>
      <c r="H1555" s="116">
        <v>201</v>
      </c>
      <c r="I1555" s="117" t="s">
        <v>207</v>
      </c>
      <c r="J1555" s="244">
        <v>42346</v>
      </c>
      <c r="K1555" s="245" t="s">
        <v>215</v>
      </c>
      <c r="L1555" s="246">
        <v>42787</v>
      </c>
      <c r="M1555" s="244">
        <v>42346</v>
      </c>
      <c r="N1555" s="242" t="s">
        <v>298</v>
      </c>
      <c r="O1555" s="242" t="s">
        <v>297</v>
      </c>
      <c r="P1555" s="242" t="s">
        <v>220</v>
      </c>
      <c r="Q1555" s="242" t="s">
        <v>279</v>
      </c>
      <c r="R1555" s="242" t="s">
        <v>247</v>
      </c>
      <c r="S1555" s="119" t="s">
        <v>209</v>
      </c>
      <c r="T1555" s="118" t="s">
        <v>296</v>
      </c>
      <c r="U1555" s="117" t="s">
        <v>207</v>
      </c>
      <c r="V1555" s="115">
        <v>0</v>
      </c>
      <c r="W1555" s="115">
        <v>0</v>
      </c>
      <c r="X1555" s="115">
        <v>0</v>
      </c>
      <c r="Y1555" s="116">
        <v>201</v>
      </c>
      <c r="Z1555" s="115">
        <v>0</v>
      </c>
      <c r="AA1555" s="115">
        <v>0</v>
      </c>
      <c r="AB1555" s="115">
        <v>0</v>
      </c>
      <c r="AC1555" s="114" t="s">
        <v>207</v>
      </c>
    </row>
    <row r="1556" spans="1:29" x14ac:dyDescent="0.25">
      <c r="A1556" s="242" t="s">
        <v>301</v>
      </c>
      <c r="B1556" s="242" t="s">
        <v>299</v>
      </c>
      <c r="C1556" s="242" t="s">
        <v>217</v>
      </c>
      <c r="D1556" s="242" t="s">
        <v>216</v>
      </c>
      <c r="E1556" s="243">
        <v>40179</v>
      </c>
      <c r="F1556" s="243">
        <v>40543</v>
      </c>
      <c r="G1556" s="242">
        <v>2010</v>
      </c>
      <c r="H1556" s="116">
        <v>10352</v>
      </c>
      <c r="I1556" s="117" t="s">
        <v>207</v>
      </c>
      <c r="J1556" s="244">
        <v>42346</v>
      </c>
      <c r="K1556" s="245" t="s">
        <v>215</v>
      </c>
      <c r="L1556" s="246">
        <v>42787</v>
      </c>
      <c r="M1556" s="244">
        <v>42346</v>
      </c>
      <c r="N1556" s="242" t="s">
        <v>298</v>
      </c>
      <c r="O1556" s="242" t="s">
        <v>297</v>
      </c>
      <c r="P1556" s="242" t="s">
        <v>220</v>
      </c>
      <c r="Q1556" s="242" t="s">
        <v>279</v>
      </c>
      <c r="R1556" s="242" t="s">
        <v>247</v>
      </c>
      <c r="S1556" s="119" t="s">
        <v>209</v>
      </c>
      <c r="T1556" s="118" t="s">
        <v>296</v>
      </c>
      <c r="U1556" s="117" t="s">
        <v>207</v>
      </c>
      <c r="V1556" s="115">
        <v>0</v>
      </c>
      <c r="W1556" s="115">
        <v>0</v>
      </c>
      <c r="X1556" s="115">
        <v>0</v>
      </c>
      <c r="Y1556" s="116">
        <v>10352</v>
      </c>
      <c r="Z1556" s="115">
        <v>0</v>
      </c>
      <c r="AA1556" s="115">
        <v>0</v>
      </c>
      <c r="AB1556" s="115">
        <v>0</v>
      </c>
      <c r="AC1556" s="114" t="s">
        <v>207</v>
      </c>
    </row>
    <row r="1557" spans="1:29" x14ac:dyDescent="0.25">
      <c r="A1557" s="242" t="s">
        <v>300</v>
      </c>
      <c r="B1557" s="242" t="s">
        <v>299</v>
      </c>
      <c r="C1557" s="242" t="s">
        <v>217</v>
      </c>
      <c r="D1557" s="242" t="s">
        <v>216</v>
      </c>
      <c r="E1557" s="243">
        <v>40544</v>
      </c>
      <c r="F1557" s="243">
        <v>40908</v>
      </c>
      <c r="G1557" s="242">
        <v>2011</v>
      </c>
      <c r="H1557" s="116">
        <v>11271</v>
      </c>
      <c r="I1557" s="117" t="s">
        <v>207</v>
      </c>
      <c r="J1557" s="244">
        <v>42346</v>
      </c>
      <c r="K1557" s="245" t="s">
        <v>215</v>
      </c>
      <c r="L1557" s="246">
        <v>42787</v>
      </c>
      <c r="M1557" s="244">
        <v>42346</v>
      </c>
      <c r="N1557" s="242" t="s">
        <v>298</v>
      </c>
      <c r="O1557" s="242" t="s">
        <v>297</v>
      </c>
      <c r="P1557" s="242" t="s">
        <v>220</v>
      </c>
      <c r="Q1557" s="242" t="s">
        <v>279</v>
      </c>
      <c r="R1557" s="242" t="s">
        <v>247</v>
      </c>
      <c r="S1557" s="119" t="s">
        <v>209</v>
      </c>
      <c r="T1557" s="118" t="s">
        <v>296</v>
      </c>
      <c r="U1557" s="117" t="s">
        <v>207</v>
      </c>
      <c r="V1557" s="115">
        <v>0</v>
      </c>
      <c r="W1557" s="115">
        <v>0</v>
      </c>
      <c r="X1557" s="115">
        <v>0</v>
      </c>
      <c r="Y1557" s="116">
        <v>11271</v>
      </c>
      <c r="Z1557" s="115">
        <v>0</v>
      </c>
      <c r="AA1557" s="115">
        <v>0</v>
      </c>
      <c r="AB1557" s="115">
        <v>0</v>
      </c>
      <c r="AC1557" s="114" t="s">
        <v>207</v>
      </c>
    </row>
    <row r="1558" spans="1:29" x14ac:dyDescent="0.25">
      <c r="A1558" s="242" t="s">
        <v>286</v>
      </c>
      <c r="B1558" s="242" t="s">
        <v>283</v>
      </c>
      <c r="C1558" s="242" t="s">
        <v>217</v>
      </c>
      <c r="D1558" s="242" t="s">
        <v>216</v>
      </c>
      <c r="E1558" s="243">
        <v>40909</v>
      </c>
      <c r="F1558" s="243">
        <v>41274</v>
      </c>
      <c r="G1558" s="242">
        <v>2012</v>
      </c>
      <c r="H1558" s="116">
        <v>10222</v>
      </c>
      <c r="I1558" s="117" t="s">
        <v>207</v>
      </c>
      <c r="J1558" s="244">
        <v>42346</v>
      </c>
      <c r="K1558" s="245" t="s">
        <v>215</v>
      </c>
      <c r="L1558" s="246">
        <v>43123</v>
      </c>
      <c r="M1558" s="244">
        <v>42346</v>
      </c>
      <c r="N1558" s="242" t="s">
        <v>282</v>
      </c>
      <c r="O1558" s="242" t="s">
        <v>281</v>
      </c>
      <c r="P1558" s="242" t="s">
        <v>280</v>
      </c>
      <c r="Q1558" s="242" t="s">
        <v>279</v>
      </c>
      <c r="R1558" s="242" t="s">
        <v>247</v>
      </c>
      <c r="S1558" s="119" t="s">
        <v>209</v>
      </c>
      <c r="T1558" s="118" t="s">
        <v>278</v>
      </c>
      <c r="U1558" s="117" t="s">
        <v>207</v>
      </c>
      <c r="V1558" s="115">
        <v>0</v>
      </c>
      <c r="W1558" s="115">
        <v>0</v>
      </c>
      <c r="X1558" s="115">
        <v>0</v>
      </c>
      <c r="Y1558" s="115">
        <v>0</v>
      </c>
      <c r="Z1558" s="115">
        <v>10222</v>
      </c>
      <c r="AA1558" s="115">
        <v>0</v>
      </c>
      <c r="AB1558" s="115">
        <v>0</v>
      </c>
      <c r="AC1558" s="114" t="s">
        <v>207</v>
      </c>
    </row>
    <row r="1559" spans="1:29" x14ac:dyDescent="0.25">
      <c r="A1559" s="242" t="s">
        <v>285</v>
      </c>
      <c r="B1559" s="242" t="s">
        <v>283</v>
      </c>
      <c r="C1559" s="242" t="s">
        <v>217</v>
      </c>
      <c r="D1559" s="242" t="s">
        <v>216</v>
      </c>
      <c r="E1559" s="243">
        <v>41275</v>
      </c>
      <c r="F1559" s="243">
        <v>41639</v>
      </c>
      <c r="G1559" s="242">
        <v>2013</v>
      </c>
      <c r="H1559" s="116">
        <v>13942</v>
      </c>
      <c r="I1559" s="117" t="s">
        <v>207</v>
      </c>
      <c r="J1559" s="244">
        <v>42346</v>
      </c>
      <c r="K1559" s="245" t="s">
        <v>215</v>
      </c>
      <c r="L1559" s="246">
        <v>43123</v>
      </c>
      <c r="M1559" s="244">
        <v>42346</v>
      </c>
      <c r="N1559" s="242" t="s">
        <v>282</v>
      </c>
      <c r="O1559" s="242" t="s">
        <v>281</v>
      </c>
      <c r="P1559" s="242" t="s">
        <v>280</v>
      </c>
      <c r="Q1559" s="242" t="s">
        <v>279</v>
      </c>
      <c r="R1559" s="242" t="s">
        <v>247</v>
      </c>
      <c r="S1559" s="119" t="s">
        <v>209</v>
      </c>
      <c r="T1559" s="118" t="s">
        <v>278</v>
      </c>
      <c r="U1559" s="117" t="s">
        <v>207</v>
      </c>
      <c r="V1559" s="115">
        <v>0</v>
      </c>
      <c r="W1559" s="115">
        <v>0</v>
      </c>
      <c r="X1559" s="115">
        <v>0</v>
      </c>
      <c r="Y1559" s="116">
        <v>13942</v>
      </c>
      <c r="Z1559" s="115">
        <v>0</v>
      </c>
      <c r="AA1559" s="115">
        <v>0</v>
      </c>
      <c r="AB1559" s="115">
        <v>0</v>
      </c>
      <c r="AC1559" s="114" t="s">
        <v>207</v>
      </c>
    </row>
    <row r="1560" spans="1:29" x14ac:dyDescent="0.25">
      <c r="A1560" s="242" t="s">
        <v>284</v>
      </c>
      <c r="B1560" s="242" t="s">
        <v>283</v>
      </c>
      <c r="C1560" s="242" t="s">
        <v>217</v>
      </c>
      <c r="D1560" s="242" t="s">
        <v>216</v>
      </c>
      <c r="E1560" s="243">
        <v>41640</v>
      </c>
      <c r="F1560" s="243">
        <v>42004</v>
      </c>
      <c r="G1560" s="242">
        <v>2014</v>
      </c>
      <c r="H1560" s="116">
        <v>10272</v>
      </c>
      <c r="I1560" s="117" t="s">
        <v>207</v>
      </c>
      <c r="J1560" s="244">
        <v>42346</v>
      </c>
      <c r="K1560" s="245" t="s">
        <v>215</v>
      </c>
      <c r="L1560" s="246">
        <v>43123</v>
      </c>
      <c r="M1560" s="244">
        <v>42346</v>
      </c>
      <c r="N1560" s="242" t="s">
        <v>282</v>
      </c>
      <c r="O1560" s="242" t="s">
        <v>281</v>
      </c>
      <c r="P1560" s="242" t="s">
        <v>280</v>
      </c>
      <c r="Q1560" s="242" t="s">
        <v>279</v>
      </c>
      <c r="R1560" s="242" t="s">
        <v>247</v>
      </c>
      <c r="S1560" s="119" t="s">
        <v>209</v>
      </c>
      <c r="T1560" s="118" t="s">
        <v>278</v>
      </c>
      <c r="U1560" s="117" t="s">
        <v>207</v>
      </c>
      <c r="V1560" s="115">
        <v>0</v>
      </c>
      <c r="W1560" s="115">
        <v>0</v>
      </c>
      <c r="X1560" s="115">
        <v>0</v>
      </c>
      <c r="Y1560" s="116">
        <v>10272</v>
      </c>
      <c r="Z1560" s="115">
        <v>0</v>
      </c>
      <c r="AA1560" s="115">
        <v>0</v>
      </c>
      <c r="AB1560" s="115">
        <v>0</v>
      </c>
      <c r="AC1560" s="114" t="s">
        <v>207</v>
      </c>
    </row>
    <row r="1561" spans="1:29" x14ac:dyDescent="0.25">
      <c r="A1561" s="242" t="s">
        <v>1230</v>
      </c>
      <c r="B1561" s="242" t="s">
        <v>1229</v>
      </c>
      <c r="C1561" s="242" t="s">
        <v>229</v>
      </c>
      <c r="D1561" s="242" t="s">
        <v>216</v>
      </c>
      <c r="E1561" s="243">
        <v>41640</v>
      </c>
      <c r="F1561" s="243">
        <v>42004</v>
      </c>
      <c r="G1561" s="242">
        <v>2014</v>
      </c>
      <c r="H1561" s="116">
        <v>173951</v>
      </c>
      <c r="I1561" s="116">
        <v>36420</v>
      </c>
      <c r="J1561" s="244">
        <v>42331</v>
      </c>
      <c r="K1561" s="245" t="s">
        <v>221</v>
      </c>
      <c r="L1561" s="246" t="s">
        <v>207</v>
      </c>
      <c r="M1561" s="244">
        <v>42331</v>
      </c>
      <c r="N1561" s="242" t="s">
        <v>1228</v>
      </c>
      <c r="O1561" s="242" t="s">
        <v>1227</v>
      </c>
      <c r="P1561" s="242" t="s">
        <v>226</v>
      </c>
      <c r="Q1561" s="242" t="s">
        <v>211</v>
      </c>
      <c r="R1561" s="242" t="s">
        <v>210</v>
      </c>
      <c r="S1561" s="119" t="s">
        <v>209</v>
      </c>
      <c r="T1561" s="118" t="s">
        <v>1226</v>
      </c>
      <c r="U1561" s="116">
        <v>36420</v>
      </c>
      <c r="V1561" s="115">
        <v>0</v>
      </c>
      <c r="W1561" s="115">
        <v>0</v>
      </c>
      <c r="X1561" s="115">
        <v>0</v>
      </c>
      <c r="Y1561" s="116">
        <v>137531</v>
      </c>
      <c r="Z1561" s="115">
        <v>0</v>
      </c>
      <c r="AA1561" s="115">
        <v>0</v>
      </c>
      <c r="AB1561" s="115">
        <v>0</v>
      </c>
      <c r="AC1561" s="114" t="s">
        <v>1225</v>
      </c>
    </row>
    <row r="1562" spans="1:29" x14ac:dyDescent="0.25">
      <c r="A1562" s="242" t="s">
        <v>626</v>
      </c>
      <c r="B1562" s="242" t="s">
        <v>623</v>
      </c>
      <c r="C1562" s="242" t="s">
        <v>229</v>
      </c>
      <c r="D1562" s="242" t="s">
        <v>216</v>
      </c>
      <c r="E1562" s="243">
        <v>40544</v>
      </c>
      <c r="F1562" s="243">
        <v>40908</v>
      </c>
      <c r="G1562" s="242">
        <v>2011</v>
      </c>
      <c r="H1562" s="116">
        <v>18620</v>
      </c>
      <c r="I1562" s="116">
        <v>3582</v>
      </c>
      <c r="J1562" s="244">
        <v>42331</v>
      </c>
      <c r="K1562" s="245" t="s">
        <v>221</v>
      </c>
      <c r="L1562" s="246" t="s">
        <v>207</v>
      </c>
      <c r="M1562" s="244">
        <v>42331</v>
      </c>
      <c r="N1562" s="242" t="s">
        <v>622</v>
      </c>
      <c r="O1562" s="242" t="s">
        <v>621</v>
      </c>
      <c r="P1562" s="242" t="s">
        <v>226</v>
      </c>
      <c r="Q1562" s="242" t="s">
        <v>211</v>
      </c>
      <c r="R1562" s="242" t="s">
        <v>210</v>
      </c>
      <c r="S1562" s="119" t="s">
        <v>209</v>
      </c>
      <c r="T1562" s="118" t="s">
        <v>620</v>
      </c>
      <c r="U1562" s="116">
        <v>3582</v>
      </c>
      <c r="V1562" s="115">
        <v>0</v>
      </c>
      <c r="W1562" s="115">
        <v>0</v>
      </c>
      <c r="X1562" s="115">
        <v>0</v>
      </c>
      <c r="Y1562" s="116">
        <v>15038</v>
      </c>
      <c r="Z1562" s="115">
        <v>0</v>
      </c>
      <c r="AA1562" s="115">
        <v>0</v>
      </c>
      <c r="AB1562" s="115">
        <v>0</v>
      </c>
      <c r="AC1562" s="114" t="s">
        <v>625</v>
      </c>
    </row>
    <row r="1563" spans="1:29" x14ac:dyDescent="0.25">
      <c r="A1563" s="242" t="s">
        <v>576</v>
      </c>
      <c r="B1563" s="242" t="s">
        <v>574</v>
      </c>
      <c r="C1563" s="242" t="s">
        <v>217</v>
      </c>
      <c r="D1563" s="242" t="s">
        <v>216</v>
      </c>
      <c r="E1563" s="243">
        <v>41518</v>
      </c>
      <c r="F1563" s="243">
        <v>41882</v>
      </c>
      <c r="G1563" s="242">
        <v>2014</v>
      </c>
      <c r="H1563" s="116">
        <v>9619</v>
      </c>
      <c r="I1563" s="117" t="s">
        <v>207</v>
      </c>
      <c r="J1563" s="244">
        <v>42331</v>
      </c>
      <c r="K1563" s="245" t="s">
        <v>215</v>
      </c>
      <c r="L1563" s="246">
        <v>42563</v>
      </c>
      <c r="M1563" s="244">
        <v>42331</v>
      </c>
      <c r="N1563" s="242" t="s">
        <v>573</v>
      </c>
      <c r="O1563" s="242" t="s">
        <v>349</v>
      </c>
      <c r="P1563" s="242" t="s">
        <v>255</v>
      </c>
      <c r="Q1563" s="242" t="s">
        <v>248</v>
      </c>
      <c r="R1563" s="242" t="s">
        <v>247</v>
      </c>
      <c r="S1563" s="119" t="s">
        <v>209</v>
      </c>
      <c r="T1563" s="118" t="s">
        <v>572</v>
      </c>
      <c r="U1563" s="117" t="s">
        <v>207</v>
      </c>
      <c r="V1563" s="115">
        <v>0</v>
      </c>
      <c r="W1563" s="115">
        <v>0</v>
      </c>
      <c r="X1563" s="115">
        <v>0</v>
      </c>
      <c r="Y1563" s="116">
        <v>9619</v>
      </c>
      <c r="Z1563" s="115">
        <v>0</v>
      </c>
      <c r="AA1563" s="115">
        <v>0</v>
      </c>
      <c r="AB1563" s="115">
        <v>0</v>
      </c>
      <c r="AC1563" s="114" t="s">
        <v>207</v>
      </c>
    </row>
    <row r="1564" spans="1:29" x14ac:dyDescent="0.25">
      <c r="A1564" s="242" t="s">
        <v>541</v>
      </c>
      <c r="B1564" s="242" t="s">
        <v>538</v>
      </c>
      <c r="C1564" s="242" t="s">
        <v>229</v>
      </c>
      <c r="D1564" s="242" t="s">
        <v>216</v>
      </c>
      <c r="E1564" s="243">
        <v>40295</v>
      </c>
      <c r="F1564" s="243">
        <v>40543</v>
      </c>
      <c r="G1564" s="242">
        <v>2010</v>
      </c>
      <c r="H1564" s="116">
        <v>315050</v>
      </c>
      <c r="I1564" s="116">
        <v>60490</v>
      </c>
      <c r="J1564" s="244">
        <v>42331</v>
      </c>
      <c r="K1564" s="245" t="s">
        <v>215</v>
      </c>
      <c r="L1564" s="246">
        <v>43354</v>
      </c>
      <c r="M1564" s="244">
        <v>42331</v>
      </c>
      <c r="N1564" s="242" t="s">
        <v>537</v>
      </c>
      <c r="O1564" s="242" t="s">
        <v>349</v>
      </c>
      <c r="P1564" s="242" t="s">
        <v>255</v>
      </c>
      <c r="Q1564" s="242" t="s">
        <v>536</v>
      </c>
      <c r="R1564" s="242" t="s">
        <v>247</v>
      </c>
      <c r="S1564" s="119" t="s">
        <v>209</v>
      </c>
      <c r="T1564" s="118" t="s">
        <v>535</v>
      </c>
      <c r="U1564" s="116">
        <v>60490</v>
      </c>
      <c r="V1564" s="115">
        <v>0</v>
      </c>
      <c r="W1564" s="115">
        <v>0</v>
      </c>
      <c r="X1564" s="115">
        <v>0</v>
      </c>
      <c r="Y1564" s="116">
        <v>254560</v>
      </c>
      <c r="Z1564" s="115">
        <v>0</v>
      </c>
      <c r="AA1564" s="115">
        <v>0</v>
      </c>
      <c r="AB1564" s="115">
        <v>0</v>
      </c>
      <c r="AC1564" s="114" t="s">
        <v>540</v>
      </c>
    </row>
    <row r="1565" spans="1:29" x14ac:dyDescent="0.25">
      <c r="A1565" s="242" t="s">
        <v>539</v>
      </c>
      <c r="B1565" s="242" t="s">
        <v>538</v>
      </c>
      <c r="C1565" s="242" t="s">
        <v>229</v>
      </c>
      <c r="D1565" s="242" t="s">
        <v>216</v>
      </c>
      <c r="E1565" s="243">
        <v>40544</v>
      </c>
      <c r="F1565" s="243">
        <v>40908</v>
      </c>
      <c r="G1565" s="242">
        <v>2011</v>
      </c>
      <c r="H1565" s="116">
        <v>10847</v>
      </c>
      <c r="I1565" s="116">
        <v>2083</v>
      </c>
      <c r="J1565" s="244">
        <v>42331</v>
      </c>
      <c r="K1565" s="245" t="s">
        <v>215</v>
      </c>
      <c r="L1565" s="246">
        <v>43354</v>
      </c>
      <c r="M1565" s="244">
        <v>42331</v>
      </c>
      <c r="N1565" s="242" t="s">
        <v>537</v>
      </c>
      <c r="O1565" s="242" t="s">
        <v>349</v>
      </c>
      <c r="P1565" s="242" t="s">
        <v>255</v>
      </c>
      <c r="Q1565" s="242" t="s">
        <v>536</v>
      </c>
      <c r="R1565" s="242" t="s">
        <v>247</v>
      </c>
      <c r="S1565" s="119" t="s">
        <v>209</v>
      </c>
      <c r="T1565" s="118" t="s">
        <v>535</v>
      </c>
      <c r="U1565" s="116">
        <v>2083</v>
      </c>
      <c r="V1565" s="115">
        <v>0</v>
      </c>
      <c r="W1565" s="115">
        <v>0</v>
      </c>
      <c r="X1565" s="115">
        <v>0</v>
      </c>
      <c r="Y1565" s="116">
        <v>8764</v>
      </c>
      <c r="Z1565" s="115">
        <v>0</v>
      </c>
      <c r="AA1565" s="115">
        <v>0</v>
      </c>
      <c r="AB1565" s="115">
        <v>0</v>
      </c>
      <c r="AC1565" s="114" t="s">
        <v>534</v>
      </c>
    </row>
    <row r="1566" spans="1:29" x14ac:dyDescent="0.25">
      <c r="A1566" s="242" t="s">
        <v>4286</v>
      </c>
      <c r="B1566" s="242" t="s">
        <v>4276</v>
      </c>
      <c r="C1566" s="242" t="s">
        <v>217</v>
      </c>
      <c r="D1566" s="242" t="s">
        <v>1254</v>
      </c>
      <c r="E1566" s="243">
        <v>41671</v>
      </c>
      <c r="F1566" s="243">
        <v>42035</v>
      </c>
      <c r="G1566" s="242">
        <v>2015</v>
      </c>
      <c r="H1566" s="116">
        <v>18359</v>
      </c>
      <c r="I1566" s="117" t="s">
        <v>207</v>
      </c>
      <c r="J1566" s="244">
        <v>42317</v>
      </c>
      <c r="K1566" s="245" t="s">
        <v>215</v>
      </c>
      <c r="L1566" s="246">
        <v>42577</v>
      </c>
      <c r="M1566" s="244">
        <v>42035</v>
      </c>
      <c r="N1566" s="242" t="s">
        <v>4275</v>
      </c>
      <c r="O1566" s="242" t="s">
        <v>4274</v>
      </c>
      <c r="P1566" s="242" t="s">
        <v>267</v>
      </c>
      <c r="Q1566" s="242" t="s">
        <v>855</v>
      </c>
      <c r="R1566" s="242" t="s">
        <v>247</v>
      </c>
      <c r="S1566" s="119" t="s">
        <v>209</v>
      </c>
      <c r="T1566" s="118" t="s">
        <v>4273</v>
      </c>
      <c r="U1566" s="117" t="s">
        <v>207</v>
      </c>
      <c r="V1566" s="115">
        <v>0</v>
      </c>
      <c r="W1566" s="115">
        <v>0</v>
      </c>
      <c r="X1566" s="115">
        <v>0</v>
      </c>
      <c r="Y1566" s="116">
        <v>18359</v>
      </c>
      <c r="Z1566" s="115">
        <v>0</v>
      </c>
      <c r="AA1566" s="115">
        <v>0</v>
      </c>
      <c r="AB1566" s="115">
        <v>0</v>
      </c>
      <c r="AC1566" s="114" t="s">
        <v>207</v>
      </c>
    </row>
    <row r="1567" spans="1:29" x14ac:dyDescent="0.25">
      <c r="A1567" s="242" t="s">
        <v>3933</v>
      </c>
      <c r="B1567" s="242" t="s">
        <v>3921</v>
      </c>
      <c r="C1567" s="242" t="s">
        <v>229</v>
      </c>
      <c r="D1567" s="242" t="s">
        <v>1254</v>
      </c>
      <c r="E1567" s="243">
        <v>41656</v>
      </c>
      <c r="F1567" s="243">
        <v>41912</v>
      </c>
      <c r="G1567" s="242">
        <v>2014</v>
      </c>
      <c r="H1567" s="116">
        <v>1367613</v>
      </c>
      <c r="I1567" s="116">
        <v>262582</v>
      </c>
      <c r="J1567" s="244">
        <v>42317</v>
      </c>
      <c r="K1567" s="245" t="s">
        <v>215</v>
      </c>
      <c r="L1567" s="246">
        <v>43333</v>
      </c>
      <c r="M1567" s="244">
        <v>41912</v>
      </c>
      <c r="N1567" s="242" t="s">
        <v>3920</v>
      </c>
      <c r="O1567" s="242" t="s">
        <v>3919</v>
      </c>
      <c r="P1567" s="242" t="s">
        <v>255</v>
      </c>
      <c r="Q1567" s="242" t="s">
        <v>211</v>
      </c>
      <c r="R1567" s="242" t="s">
        <v>210</v>
      </c>
      <c r="S1567" s="119" t="s">
        <v>209</v>
      </c>
      <c r="T1567" s="118" t="s">
        <v>3918</v>
      </c>
      <c r="U1567" s="116">
        <v>262582</v>
      </c>
      <c r="V1567" s="115">
        <v>0</v>
      </c>
      <c r="W1567" s="115">
        <v>0</v>
      </c>
      <c r="X1567" s="115">
        <v>0</v>
      </c>
      <c r="Y1567" s="116">
        <v>1105031</v>
      </c>
      <c r="Z1567" s="115">
        <v>0</v>
      </c>
      <c r="AA1567" s="115">
        <v>0</v>
      </c>
      <c r="AB1567" s="115">
        <v>0</v>
      </c>
      <c r="AC1567" s="114" t="s">
        <v>3932</v>
      </c>
    </row>
    <row r="1568" spans="1:29" x14ac:dyDescent="0.25">
      <c r="A1568" s="242" t="s">
        <v>3905</v>
      </c>
      <c r="B1568" s="242" t="s">
        <v>3895</v>
      </c>
      <c r="C1568" s="242" t="s">
        <v>258</v>
      </c>
      <c r="D1568" s="242" t="s">
        <v>1254</v>
      </c>
      <c r="E1568" s="243">
        <v>41579</v>
      </c>
      <c r="F1568" s="243">
        <v>42004</v>
      </c>
      <c r="G1568" s="242">
        <v>2014</v>
      </c>
      <c r="H1568" s="116">
        <v>280667</v>
      </c>
      <c r="I1568" s="117" t="s">
        <v>207</v>
      </c>
      <c r="J1568" s="244">
        <v>42317</v>
      </c>
      <c r="K1568" s="245" t="s">
        <v>215</v>
      </c>
      <c r="L1568" s="246">
        <v>43004</v>
      </c>
      <c r="M1568" s="244">
        <v>42004</v>
      </c>
      <c r="N1568" s="242" t="s">
        <v>3902</v>
      </c>
      <c r="O1568" s="242" t="s">
        <v>462</v>
      </c>
      <c r="P1568" s="242" t="s">
        <v>212</v>
      </c>
      <c r="Q1568" s="242" t="s">
        <v>461</v>
      </c>
      <c r="R1568" s="242" t="s">
        <v>247</v>
      </c>
      <c r="S1568" s="119" t="s">
        <v>209</v>
      </c>
      <c r="T1568" s="118" t="s">
        <v>3893</v>
      </c>
      <c r="U1568" s="117" t="s">
        <v>207</v>
      </c>
      <c r="V1568" s="115">
        <v>0</v>
      </c>
      <c r="W1568" s="115">
        <v>0</v>
      </c>
      <c r="X1568" s="115">
        <v>0</v>
      </c>
      <c r="Y1568" s="116">
        <v>280667</v>
      </c>
      <c r="Z1568" s="115">
        <v>0</v>
      </c>
      <c r="AA1568" s="115">
        <v>0</v>
      </c>
      <c r="AB1568" s="115">
        <v>0</v>
      </c>
      <c r="AC1568" s="114" t="s">
        <v>207</v>
      </c>
    </row>
    <row r="1569" spans="1:29" x14ac:dyDescent="0.25">
      <c r="A1569" s="242" t="s">
        <v>3741</v>
      </c>
      <c r="B1569" s="242" t="s">
        <v>3730</v>
      </c>
      <c r="C1569" s="242" t="s">
        <v>217</v>
      </c>
      <c r="D1569" s="242" t="s">
        <v>1254</v>
      </c>
      <c r="E1569" s="243">
        <v>41551</v>
      </c>
      <c r="F1569" s="243">
        <v>42004</v>
      </c>
      <c r="G1569" s="242">
        <v>2014</v>
      </c>
      <c r="H1569" s="116">
        <v>4984</v>
      </c>
      <c r="I1569" s="117" t="s">
        <v>207</v>
      </c>
      <c r="J1569" s="244">
        <v>42317</v>
      </c>
      <c r="K1569" s="245" t="s">
        <v>215</v>
      </c>
      <c r="L1569" s="246">
        <v>43396</v>
      </c>
      <c r="M1569" s="244">
        <v>42004</v>
      </c>
      <c r="N1569" s="242" t="s">
        <v>3736</v>
      </c>
      <c r="O1569" s="242" t="s">
        <v>3735</v>
      </c>
      <c r="P1569" s="242" t="s">
        <v>212</v>
      </c>
      <c r="Q1569" s="242" t="s">
        <v>391</v>
      </c>
      <c r="R1569" s="242" t="s">
        <v>247</v>
      </c>
      <c r="S1569" s="119" t="s">
        <v>209</v>
      </c>
      <c r="T1569" s="118" t="s">
        <v>3727</v>
      </c>
      <c r="U1569" s="117" t="s">
        <v>207</v>
      </c>
      <c r="V1569" s="115">
        <v>0</v>
      </c>
      <c r="W1569" s="115">
        <v>0</v>
      </c>
      <c r="X1569" s="115">
        <v>0</v>
      </c>
      <c r="Y1569" s="116">
        <v>4984</v>
      </c>
      <c r="Z1569" s="115">
        <v>0</v>
      </c>
      <c r="AA1569" s="115">
        <v>0</v>
      </c>
      <c r="AB1569" s="115">
        <v>0</v>
      </c>
      <c r="AC1569" s="114" t="s">
        <v>207</v>
      </c>
    </row>
    <row r="1570" spans="1:29" x14ac:dyDescent="0.25">
      <c r="A1570" s="242" t="s">
        <v>931</v>
      </c>
      <c r="B1570" s="242" t="s">
        <v>915</v>
      </c>
      <c r="C1570" s="242" t="s">
        <v>229</v>
      </c>
      <c r="D1570" s="242" t="s">
        <v>216</v>
      </c>
      <c r="E1570" s="243">
        <v>40179</v>
      </c>
      <c r="F1570" s="243">
        <v>40543</v>
      </c>
      <c r="G1570" s="242">
        <v>2010</v>
      </c>
      <c r="H1570" s="116">
        <v>100</v>
      </c>
      <c r="I1570" s="116">
        <v>19</v>
      </c>
      <c r="J1570" s="244">
        <v>42317</v>
      </c>
      <c r="K1570" s="245" t="s">
        <v>221</v>
      </c>
      <c r="L1570" s="246" t="s">
        <v>207</v>
      </c>
      <c r="M1570" s="244">
        <v>42317</v>
      </c>
      <c r="N1570" s="242" t="s">
        <v>914</v>
      </c>
      <c r="O1570" s="242" t="s">
        <v>869</v>
      </c>
      <c r="P1570" s="242" t="s">
        <v>226</v>
      </c>
      <c r="Q1570" s="242" t="s">
        <v>211</v>
      </c>
      <c r="R1570" s="242" t="s">
        <v>210</v>
      </c>
      <c r="S1570" s="119" t="s">
        <v>209</v>
      </c>
      <c r="T1570" s="118" t="s">
        <v>913</v>
      </c>
      <c r="U1570" s="116">
        <v>19</v>
      </c>
      <c r="V1570" s="115">
        <v>0</v>
      </c>
      <c r="W1570" s="115">
        <v>0</v>
      </c>
      <c r="X1570" s="115">
        <v>0</v>
      </c>
      <c r="Y1570" s="115">
        <v>0</v>
      </c>
      <c r="Z1570" s="115">
        <v>0</v>
      </c>
      <c r="AA1570" s="115">
        <v>0</v>
      </c>
      <c r="AB1570" s="115">
        <v>0</v>
      </c>
      <c r="AC1570" s="114" t="s">
        <v>919</v>
      </c>
    </row>
    <row r="1571" spans="1:29" x14ac:dyDescent="0.25">
      <c r="A1571" s="242" t="s">
        <v>925</v>
      </c>
      <c r="B1571" s="242" t="s">
        <v>915</v>
      </c>
      <c r="C1571" s="242" t="s">
        <v>229</v>
      </c>
      <c r="D1571" s="242" t="s">
        <v>216</v>
      </c>
      <c r="E1571" s="243">
        <v>40544</v>
      </c>
      <c r="F1571" s="243">
        <v>40908</v>
      </c>
      <c r="G1571" s="242">
        <v>2011</v>
      </c>
      <c r="H1571" s="116">
        <v>100</v>
      </c>
      <c r="I1571" s="116">
        <v>19</v>
      </c>
      <c r="J1571" s="244">
        <v>42317</v>
      </c>
      <c r="K1571" s="245" t="s">
        <v>221</v>
      </c>
      <c r="L1571" s="246" t="s">
        <v>207</v>
      </c>
      <c r="M1571" s="244">
        <v>42317</v>
      </c>
      <c r="N1571" s="242" t="s">
        <v>914</v>
      </c>
      <c r="O1571" s="242" t="s">
        <v>869</v>
      </c>
      <c r="P1571" s="242" t="s">
        <v>226</v>
      </c>
      <c r="Q1571" s="242" t="s">
        <v>211</v>
      </c>
      <c r="R1571" s="242" t="s">
        <v>210</v>
      </c>
      <c r="S1571" s="119" t="s">
        <v>209</v>
      </c>
      <c r="T1571" s="118" t="s">
        <v>913</v>
      </c>
      <c r="U1571" s="116">
        <v>19</v>
      </c>
      <c r="V1571" s="115">
        <v>0</v>
      </c>
      <c r="W1571" s="115">
        <v>0</v>
      </c>
      <c r="X1571" s="115">
        <v>0</v>
      </c>
      <c r="Y1571" s="115">
        <v>0</v>
      </c>
      <c r="Z1571" s="115">
        <v>0</v>
      </c>
      <c r="AA1571" s="115">
        <v>0</v>
      </c>
      <c r="AB1571" s="115">
        <v>0</v>
      </c>
      <c r="AC1571" s="114" t="s">
        <v>919</v>
      </c>
    </row>
    <row r="1572" spans="1:29" x14ac:dyDescent="0.25">
      <c r="A1572" s="242" t="s">
        <v>923</v>
      </c>
      <c r="B1572" s="242" t="s">
        <v>915</v>
      </c>
      <c r="C1572" s="242" t="s">
        <v>229</v>
      </c>
      <c r="D1572" s="242" t="s">
        <v>216</v>
      </c>
      <c r="E1572" s="243">
        <v>40909</v>
      </c>
      <c r="F1572" s="243">
        <v>41274</v>
      </c>
      <c r="G1572" s="242">
        <v>2012</v>
      </c>
      <c r="H1572" s="116">
        <v>100</v>
      </c>
      <c r="I1572" s="116">
        <v>19</v>
      </c>
      <c r="J1572" s="244">
        <v>42317</v>
      </c>
      <c r="K1572" s="245" t="s">
        <v>221</v>
      </c>
      <c r="L1572" s="246" t="s">
        <v>207</v>
      </c>
      <c r="M1572" s="244">
        <v>42317</v>
      </c>
      <c r="N1572" s="242" t="s">
        <v>914</v>
      </c>
      <c r="O1572" s="242" t="s">
        <v>869</v>
      </c>
      <c r="P1572" s="242" t="s">
        <v>226</v>
      </c>
      <c r="Q1572" s="242" t="s">
        <v>211</v>
      </c>
      <c r="R1572" s="242" t="s">
        <v>210</v>
      </c>
      <c r="S1572" s="119" t="s">
        <v>209</v>
      </c>
      <c r="T1572" s="118" t="s">
        <v>913</v>
      </c>
      <c r="U1572" s="116">
        <v>19</v>
      </c>
      <c r="V1572" s="115">
        <v>0</v>
      </c>
      <c r="W1572" s="115">
        <v>0</v>
      </c>
      <c r="X1572" s="115">
        <v>0</v>
      </c>
      <c r="Y1572" s="115">
        <v>0</v>
      </c>
      <c r="Z1572" s="115">
        <v>0</v>
      </c>
      <c r="AA1572" s="115">
        <v>0</v>
      </c>
      <c r="AB1572" s="115">
        <v>0</v>
      </c>
      <c r="AC1572" s="114" t="s">
        <v>919</v>
      </c>
    </row>
    <row r="1573" spans="1:29" x14ac:dyDescent="0.25">
      <c r="A1573" s="242" t="s">
        <v>920</v>
      </c>
      <c r="B1573" s="242" t="s">
        <v>915</v>
      </c>
      <c r="C1573" s="242" t="s">
        <v>229</v>
      </c>
      <c r="D1573" s="242" t="s">
        <v>216</v>
      </c>
      <c r="E1573" s="243">
        <v>41275</v>
      </c>
      <c r="F1573" s="243">
        <v>41639</v>
      </c>
      <c r="G1573" s="242">
        <v>2013</v>
      </c>
      <c r="H1573" s="116">
        <v>100</v>
      </c>
      <c r="I1573" s="116">
        <v>19</v>
      </c>
      <c r="J1573" s="244">
        <v>42317</v>
      </c>
      <c r="K1573" s="245" t="s">
        <v>221</v>
      </c>
      <c r="L1573" s="246" t="s">
        <v>207</v>
      </c>
      <c r="M1573" s="244">
        <v>42317</v>
      </c>
      <c r="N1573" s="242" t="s">
        <v>914</v>
      </c>
      <c r="O1573" s="242" t="s">
        <v>869</v>
      </c>
      <c r="P1573" s="242" t="s">
        <v>226</v>
      </c>
      <c r="Q1573" s="242" t="s">
        <v>211</v>
      </c>
      <c r="R1573" s="242" t="s">
        <v>210</v>
      </c>
      <c r="S1573" s="119" t="s">
        <v>209</v>
      </c>
      <c r="T1573" s="118" t="s">
        <v>913</v>
      </c>
      <c r="U1573" s="116">
        <v>19</v>
      </c>
      <c r="V1573" s="115">
        <v>0</v>
      </c>
      <c r="W1573" s="115">
        <v>0</v>
      </c>
      <c r="X1573" s="115">
        <v>0</v>
      </c>
      <c r="Y1573" s="115">
        <v>0</v>
      </c>
      <c r="Z1573" s="115">
        <v>0</v>
      </c>
      <c r="AA1573" s="115">
        <v>0</v>
      </c>
      <c r="AB1573" s="115">
        <v>0</v>
      </c>
      <c r="AC1573" s="114" t="s">
        <v>919</v>
      </c>
    </row>
    <row r="1574" spans="1:29" ht="31.5" x14ac:dyDescent="0.25">
      <c r="A1574" s="242" t="s">
        <v>686</v>
      </c>
      <c r="B1574" s="242" t="s">
        <v>679</v>
      </c>
      <c r="C1574" s="242" t="s">
        <v>229</v>
      </c>
      <c r="D1574" s="242" t="s">
        <v>216</v>
      </c>
      <c r="E1574" s="243">
        <v>40647</v>
      </c>
      <c r="F1574" s="243">
        <v>40908</v>
      </c>
      <c r="G1574" s="242">
        <v>2011</v>
      </c>
      <c r="H1574" s="116">
        <v>1245840</v>
      </c>
      <c r="I1574" s="116">
        <v>196843</v>
      </c>
      <c r="J1574" s="244">
        <v>42317</v>
      </c>
      <c r="K1574" s="245" t="s">
        <v>215</v>
      </c>
      <c r="L1574" s="246">
        <v>43690</v>
      </c>
      <c r="M1574" s="244">
        <v>42317</v>
      </c>
      <c r="N1574" s="242" t="s">
        <v>678</v>
      </c>
      <c r="O1574" s="242" t="s">
        <v>677</v>
      </c>
      <c r="P1574" s="242" t="s">
        <v>226</v>
      </c>
      <c r="Q1574" s="242" t="s">
        <v>211</v>
      </c>
      <c r="R1574" s="242" t="s">
        <v>210</v>
      </c>
      <c r="S1574" s="119" t="s">
        <v>209</v>
      </c>
      <c r="T1574" s="118" t="s">
        <v>676</v>
      </c>
      <c r="U1574" s="116">
        <v>196843</v>
      </c>
      <c r="V1574" s="115">
        <v>0</v>
      </c>
      <c r="W1574" s="115">
        <v>1500</v>
      </c>
      <c r="X1574" s="115">
        <v>0</v>
      </c>
      <c r="Y1574" s="116">
        <v>801916</v>
      </c>
      <c r="Z1574" s="115">
        <v>196084</v>
      </c>
      <c r="AA1574" s="115">
        <v>0</v>
      </c>
      <c r="AB1574" s="115">
        <v>49497</v>
      </c>
      <c r="AC1574" s="114" t="s">
        <v>685</v>
      </c>
    </row>
    <row r="1575" spans="1:29" x14ac:dyDescent="0.25">
      <c r="A1575" s="242" t="s">
        <v>684</v>
      </c>
      <c r="B1575" s="242" t="s">
        <v>679</v>
      </c>
      <c r="C1575" s="242" t="s">
        <v>229</v>
      </c>
      <c r="D1575" s="242" t="s">
        <v>216</v>
      </c>
      <c r="E1575" s="243">
        <v>40909</v>
      </c>
      <c r="F1575" s="243">
        <v>41274</v>
      </c>
      <c r="G1575" s="242">
        <v>2012</v>
      </c>
      <c r="H1575" s="116">
        <v>31284</v>
      </c>
      <c r="I1575" s="116">
        <v>4943</v>
      </c>
      <c r="J1575" s="244">
        <v>42317</v>
      </c>
      <c r="K1575" s="245" t="s">
        <v>215</v>
      </c>
      <c r="L1575" s="246">
        <v>43690</v>
      </c>
      <c r="M1575" s="244">
        <v>42317</v>
      </c>
      <c r="N1575" s="242" t="s">
        <v>678</v>
      </c>
      <c r="O1575" s="242" t="s">
        <v>677</v>
      </c>
      <c r="P1575" s="242" t="s">
        <v>226</v>
      </c>
      <c r="Q1575" s="242" t="s">
        <v>211</v>
      </c>
      <c r="R1575" s="242" t="s">
        <v>210</v>
      </c>
      <c r="S1575" s="119" t="s">
        <v>209</v>
      </c>
      <c r="T1575" s="118" t="s">
        <v>676</v>
      </c>
      <c r="U1575" s="116">
        <v>4943</v>
      </c>
      <c r="V1575" s="115">
        <v>0</v>
      </c>
      <c r="W1575" s="115">
        <v>0</v>
      </c>
      <c r="X1575" s="115">
        <v>0</v>
      </c>
      <c r="Y1575" s="116">
        <v>26341</v>
      </c>
      <c r="Z1575" s="115">
        <v>0</v>
      </c>
      <c r="AA1575" s="115">
        <v>0</v>
      </c>
      <c r="AB1575" s="115">
        <v>0</v>
      </c>
      <c r="AC1575" s="114" t="s">
        <v>683</v>
      </c>
    </row>
    <row r="1576" spans="1:29" x14ac:dyDescent="0.25">
      <c r="A1576" s="242" t="s">
        <v>682</v>
      </c>
      <c r="B1576" s="242" t="s">
        <v>679</v>
      </c>
      <c r="C1576" s="242" t="s">
        <v>229</v>
      </c>
      <c r="D1576" s="242" t="s">
        <v>216</v>
      </c>
      <c r="E1576" s="243">
        <v>41275</v>
      </c>
      <c r="F1576" s="243">
        <v>41639</v>
      </c>
      <c r="G1576" s="242">
        <v>2013</v>
      </c>
      <c r="H1576" s="116">
        <v>29731</v>
      </c>
      <c r="I1576" s="116">
        <v>4698</v>
      </c>
      <c r="J1576" s="244">
        <v>42317</v>
      </c>
      <c r="K1576" s="245" t="s">
        <v>215</v>
      </c>
      <c r="L1576" s="246">
        <v>43690</v>
      </c>
      <c r="M1576" s="244">
        <v>42317</v>
      </c>
      <c r="N1576" s="242" t="s">
        <v>678</v>
      </c>
      <c r="O1576" s="242" t="s">
        <v>677</v>
      </c>
      <c r="P1576" s="242" t="s">
        <v>226</v>
      </c>
      <c r="Q1576" s="242" t="s">
        <v>211</v>
      </c>
      <c r="R1576" s="242" t="s">
        <v>210</v>
      </c>
      <c r="S1576" s="119" t="s">
        <v>209</v>
      </c>
      <c r="T1576" s="118" t="s">
        <v>676</v>
      </c>
      <c r="U1576" s="116">
        <v>4698</v>
      </c>
      <c r="V1576" s="115">
        <v>0</v>
      </c>
      <c r="W1576" s="115">
        <v>0</v>
      </c>
      <c r="X1576" s="115">
        <v>0</v>
      </c>
      <c r="Y1576" s="116">
        <v>25033</v>
      </c>
      <c r="Z1576" s="115">
        <v>0</v>
      </c>
      <c r="AA1576" s="115">
        <v>0</v>
      </c>
      <c r="AB1576" s="115">
        <v>0</v>
      </c>
      <c r="AC1576" s="114" t="s">
        <v>681</v>
      </c>
    </row>
    <row r="1577" spans="1:29" x14ac:dyDescent="0.25">
      <c r="A1577" s="242" t="s">
        <v>329</v>
      </c>
      <c r="B1577" s="242" t="s">
        <v>328</v>
      </c>
      <c r="C1577" s="242" t="s">
        <v>217</v>
      </c>
      <c r="D1577" s="242" t="s">
        <v>216</v>
      </c>
      <c r="E1577" s="243">
        <v>41275</v>
      </c>
      <c r="F1577" s="243">
        <v>41639</v>
      </c>
      <c r="G1577" s="242">
        <v>2013</v>
      </c>
      <c r="H1577" s="116">
        <v>5955</v>
      </c>
      <c r="I1577" s="117" t="s">
        <v>207</v>
      </c>
      <c r="J1577" s="244">
        <v>42317</v>
      </c>
      <c r="K1577" s="245" t="s">
        <v>215</v>
      </c>
      <c r="L1577" s="246">
        <v>43004</v>
      </c>
      <c r="M1577" s="244">
        <v>42317</v>
      </c>
      <c r="N1577" s="242" t="s">
        <v>327</v>
      </c>
      <c r="O1577" s="242" t="s">
        <v>326</v>
      </c>
      <c r="P1577" s="242" t="s">
        <v>325</v>
      </c>
      <c r="Q1577" s="242" t="s">
        <v>211</v>
      </c>
      <c r="R1577" s="242" t="s">
        <v>210</v>
      </c>
      <c r="S1577" s="119" t="s">
        <v>209</v>
      </c>
      <c r="T1577" s="118" t="s">
        <v>324</v>
      </c>
      <c r="U1577" s="117" t="s">
        <v>207</v>
      </c>
      <c r="V1577" s="115">
        <v>0</v>
      </c>
      <c r="W1577" s="115">
        <v>0</v>
      </c>
      <c r="X1577" s="115">
        <v>0</v>
      </c>
      <c r="Y1577" s="115">
        <v>0</v>
      </c>
      <c r="Z1577" s="115">
        <v>2977</v>
      </c>
      <c r="AA1577" s="115">
        <v>0</v>
      </c>
      <c r="AB1577" s="115">
        <v>0</v>
      </c>
      <c r="AC1577" s="114" t="s">
        <v>207</v>
      </c>
    </row>
    <row r="1578" spans="1:29" x14ac:dyDescent="0.25">
      <c r="A1578" s="242" t="s">
        <v>295</v>
      </c>
      <c r="B1578" s="242">
        <v>573</v>
      </c>
      <c r="C1578" s="242" t="s">
        <v>258</v>
      </c>
      <c r="D1578" s="242" t="s">
        <v>216</v>
      </c>
      <c r="E1578" s="243">
        <v>40179</v>
      </c>
      <c r="F1578" s="243">
        <v>40543</v>
      </c>
      <c r="G1578" s="242">
        <v>2010</v>
      </c>
      <c r="H1578" s="116">
        <v>94393</v>
      </c>
      <c r="I1578" s="117" t="s">
        <v>207</v>
      </c>
      <c r="J1578" s="244">
        <v>42317</v>
      </c>
      <c r="K1578" s="245" t="s">
        <v>221</v>
      </c>
      <c r="L1578" s="246" t="s">
        <v>207</v>
      </c>
      <c r="M1578" s="244">
        <v>42317</v>
      </c>
      <c r="N1578" s="242" t="s">
        <v>290</v>
      </c>
      <c r="O1578" s="242" t="s">
        <v>289</v>
      </c>
      <c r="P1578" s="242" t="s">
        <v>267</v>
      </c>
      <c r="Q1578" s="242" t="s">
        <v>288</v>
      </c>
      <c r="R1578" s="242" t="s">
        <v>247</v>
      </c>
      <c r="S1578" s="119" t="s">
        <v>209</v>
      </c>
      <c r="T1578" s="118" t="s">
        <v>287</v>
      </c>
      <c r="U1578" s="117" t="s">
        <v>207</v>
      </c>
      <c r="V1578" s="115">
        <v>0</v>
      </c>
      <c r="W1578" s="115">
        <v>0</v>
      </c>
      <c r="X1578" s="115">
        <v>0</v>
      </c>
      <c r="Y1578" s="116">
        <v>64393</v>
      </c>
      <c r="Z1578" s="115">
        <v>7057</v>
      </c>
      <c r="AA1578" s="115">
        <v>0</v>
      </c>
      <c r="AB1578" s="115">
        <v>0</v>
      </c>
      <c r="AC1578" s="114" t="s">
        <v>207</v>
      </c>
    </row>
    <row r="1579" spans="1:29" x14ac:dyDescent="0.25">
      <c r="A1579" s="242" t="s">
        <v>294</v>
      </c>
      <c r="B1579" s="242">
        <v>573</v>
      </c>
      <c r="C1579" s="242" t="s">
        <v>258</v>
      </c>
      <c r="D1579" s="242" t="s">
        <v>216</v>
      </c>
      <c r="E1579" s="243">
        <v>40664</v>
      </c>
      <c r="F1579" s="243">
        <v>40908</v>
      </c>
      <c r="G1579" s="242">
        <v>2011</v>
      </c>
      <c r="H1579" s="116">
        <v>71398</v>
      </c>
      <c r="I1579" s="117" t="s">
        <v>207</v>
      </c>
      <c r="J1579" s="244">
        <v>42317</v>
      </c>
      <c r="K1579" s="245" t="s">
        <v>221</v>
      </c>
      <c r="L1579" s="246" t="s">
        <v>207</v>
      </c>
      <c r="M1579" s="244">
        <v>42317</v>
      </c>
      <c r="N1579" s="242" t="s">
        <v>290</v>
      </c>
      <c r="O1579" s="242" t="s">
        <v>289</v>
      </c>
      <c r="P1579" s="242" t="s">
        <v>267</v>
      </c>
      <c r="Q1579" s="242" t="s">
        <v>288</v>
      </c>
      <c r="R1579" s="242" t="s">
        <v>247</v>
      </c>
      <c r="S1579" s="119" t="s">
        <v>209</v>
      </c>
      <c r="T1579" s="118" t="s">
        <v>287</v>
      </c>
      <c r="U1579" s="117" t="s">
        <v>207</v>
      </c>
      <c r="V1579" s="115">
        <v>0</v>
      </c>
      <c r="W1579" s="115">
        <v>0</v>
      </c>
      <c r="X1579" s="115">
        <v>0</v>
      </c>
      <c r="Y1579" s="116">
        <v>71398</v>
      </c>
      <c r="Z1579" s="115">
        <v>0</v>
      </c>
      <c r="AA1579" s="115">
        <v>0</v>
      </c>
      <c r="AB1579" s="115">
        <v>0</v>
      </c>
      <c r="AC1579" s="114" t="s">
        <v>207</v>
      </c>
    </row>
    <row r="1580" spans="1:29" x14ac:dyDescent="0.25">
      <c r="A1580" s="242" t="s">
        <v>293</v>
      </c>
      <c r="B1580" s="242">
        <v>573</v>
      </c>
      <c r="C1580" s="242" t="s">
        <v>258</v>
      </c>
      <c r="D1580" s="242" t="s">
        <v>216</v>
      </c>
      <c r="E1580" s="243">
        <v>40909</v>
      </c>
      <c r="F1580" s="243">
        <v>41274</v>
      </c>
      <c r="G1580" s="242">
        <v>2012</v>
      </c>
      <c r="H1580" s="116">
        <v>52443</v>
      </c>
      <c r="I1580" s="117" t="s">
        <v>207</v>
      </c>
      <c r="J1580" s="244">
        <v>42317</v>
      </c>
      <c r="K1580" s="245" t="s">
        <v>221</v>
      </c>
      <c r="L1580" s="246" t="s">
        <v>207</v>
      </c>
      <c r="M1580" s="244">
        <v>42317</v>
      </c>
      <c r="N1580" s="242" t="s">
        <v>290</v>
      </c>
      <c r="O1580" s="242" t="s">
        <v>289</v>
      </c>
      <c r="P1580" s="242" t="s">
        <v>267</v>
      </c>
      <c r="Q1580" s="242" t="s">
        <v>288</v>
      </c>
      <c r="R1580" s="242" t="s">
        <v>247</v>
      </c>
      <c r="S1580" s="119" t="s">
        <v>209</v>
      </c>
      <c r="T1580" s="118" t="s">
        <v>287</v>
      </c>
      <c r="U1580" s="117" t="s">
        <v>207</v>
      </c>
      <c r="V1580" s="115">
        <v>0</v>
      </c>
      <c r="W1580" s="115">
        <v>0</v>
      </c>
      <c r="X1580" s="115">
        <v>0</v>
      </c>
      <c r="Y1580" s="116">
        <v>52443</v>
      </c>
      <c r="Z1580" s="115">
        <v>0</v>
      </c>
      <c r="AA1580" s="115">
        <v>0</v>
      </c>
      <c r="AB1580" s="115">
        <v>0</v>
      </c>
      <c r="AC1580" s="114" t="s">
        <v>207</v>
      </c>
    </row>
    <row r="1581" spans="1:29" x14ac:dyDescent="0.25">
      <c r="A1581" s="242" t="s">
        <v>292</v>
      </c>
      <c r="B1581" s="242">
        <v>573</v>
      </c>
      <c r="C1581" s="242" t="s">
        <v>258</v>
      </c>
      <c r="D1581" s="242" t="s">
        <v>216</v>
      </c>
      <c r="E1581" s="243">
        <v>41275</v>
      </c>
      <c r="F1581" s="243">
        <v>41639</v>
      </c>
      <c r="G1581" s="242">
        <v>2013</v>
      </c>
      <c r="H1581" s="116">
        <v>138571</v>
      </c>
      <c r="I1581" s="117" t="s">
        <v>207</v>
      </c>
      <c r="J1581" s="244">
        <v>42317</v>
      </c>
      <c r="K1581" s="245" t="s">
        <v>221</v>
      </c>
      <c r="L1581" s="246" t="s">
        <v>207</v>
      </c>
      <c r="M1581" s="244">
        <v>42317</v>
      </c>
      <c r="N1581" s="242" t="s">
        <v>290</v>
      </c>
      <c r="O1581" s="242" t="s">
        <v>289</v>
      </c>
      <c r="P1581" s="242" t="s">
        <v>267</v>
      </c>
      <c r="Q1581" s="242" t="s">
        <v>288</v>
      </c>
      <c r="R1581" s="242" t="s">
        <v>247</v>
      </c>
      <c r="S1581" s="119" t="s">
        <v>209</v>
      </c>
      <c r="T1581" s="118" t="s">
        <v>287</v>
      </c>
      <c r="U1581" s="117" t="s">
        <v>207</v>
      </c>
      <c r="V1581" s="115">
        <v>0</v>
      </c>
      <c r="W1581" s="115">
        <v>0</v>
      </c>
      <c r="X1581" s="115">
        <v>0</v>
      </c>
      <c r="Y1581" s="116">
        <v>138571</v>
      </c>
      <c r="Z1581" s="115">
        <v>0</v>
      </c>
      <c r="AA1581" s="115">
        <v>0</v>
      </c>
      <c r="AB1581" s="115">
        <v>0</v>
      </c>
      <c r="AC1581" s="114" t="s">
        <v>207</v>
      </c>
    </row>
    <row r="1582" spans="1:29" x14ac:dyDescent="0.25">
      <c r="A1582" s="242" t="s">
        <v>291</v>
      </c>
      <c r="B1582" s="242">
        <v>573</v>
      </c>
      <c r="C1582" s="242" t="s">
        <v>258</v>
      </c>
      <c r="D1582" s="242" t="s">
        <v>216</v>
      </c>
      <c r="E1582" s="243">
        <v>41640</v>
      </c>
      <c r="F1582" s="243">
        <v>42004</v>
      </c>
      <c r="G1582" s="242">
        <v>2014</v>
      </c>
      <c r="H1582" s="116">
        <v>133651</v>
      </c>
      <c r="I1582" s="117" t="s">
        <v>207</v>
      </c>
      <c r="J1582" s="244">
        <v>42317</v>
      </c>
      <c r="K1582" s="245" t="s">
        <v>221</v>
      </c>
      <c r="L1582" s="246" t="s">
        <v>207</v>
      </c>
      <c r="M1582" s="244">
        <v>42317</v>
      </c>
      <c r="N1582" s="242" t="s">
        <v>290</v>
      </c>
      <c r="O1582" s="242" t="s">
        <v>289</v>
      </c>
      <c r="P1582" s="242" t="s">
        <v>267</v>
      </c>
      <c r="Q1582" s="242" t="s">
        <v>288</v>
      </c>
      <c r="R1582" s="242" t="s">
        <v>247</v>
      </c>
      <c r="S1582" s="119" t="s">
        <v>209</v>
      </c>
      <c r="T1582" s="118" t="s">
        <v>287</v>
      </c>
      <c r="U1582" s="117" t="s">
        <v>207</v>
      </c>
      <c r="V1582" s="115">
        <v>0</v>
      </c>
      <c r="W1582" s="115">
        <v>0</v>
      </c>
      <c r="X1582" s="115">
        <v>0</v>
      </c>
      <c r="Y1582" s="116">
        <v>133651</v>
      </c>
      <c r="Z1582" s="115">
        <v>0</v>
      </c>
      <c r="AA1582" s="115">
        <v>0</v>
      </c>
      <c r="AB1582" s="115">
        <v>0</v>
      </c>
      <c r="AC1582" s="114" t="s">
        <v>207</v>
      </c>
    </row>
    <row r="1583" spans="1:29" x14ac:dyDescent="0.25">
      <c r="A1583" s="242" t="s">
        <v>3356</v>
      </c>
      <c r="B1583" s="242" t="s">
        <v>3355</v>
      </c>
      <c r="C1583" s="242" t="s">
        <v>503</v>
      </c>
      <c r="D1583" s="242" t="s">
        <v>1254</v>
      </c>
      <c r="E1583" s="243">
        <v>42049</v>
      </c>
      <c r="F1583" s="243">
        <v>42065</v>
      </c>
      <c r="G1583" s="242">
        <v>2015</v>
      </c>
      <c r="H1583" s="116">
        <v>134418</v>
      </c>
      <c r="I1583" s="117" t="s">
        <v>207</v>
      </c>
      <c r="J1583" s="244">
        <v>42304</v>
      </c>
      <c r="K1583" s="245" t="s">
        <v>215</v>
      </c>
      <c r="L1583" s="246">
        <v>42941</v>
      </c>
      <c r="M1583" s="244">
        <v>42065</v>
      </c>
      <c r="N1583" s="242" t="s">
        <v>3354</v>
      </c>
      <c r="O1583" s="242" t="s">
        <v>613</v>
      </c>
      <c r="P1583" s="242" t="s">
        <v>212</v>
      </c>
      <c r="Q1583" s="242" t="s">
        <v>500</v>
      </c>
      <c r="R1583" s="242" t="s">
        <v>247</v>
      </c>
      <c r="S1583" s="119" t="s">
        <v>209</v>
      </c>
      <c r="T1583" s="118" t="s">
        <v>3353</v>
      </c>
      <c r="U1583" s="117" t="s">
        <v>207</v>
      </c>
      <c r="V1583" s="115">
        <v>0</v>
      </c>
      <c r="W1583" s="115">
        <v>0</v>
      </c>
      <c r="X1583" s="115">
        <v>0</v>
      </c>
      <c r="Y1583" s="116">
        <v>102460</v>
      </c>
      <c r="Z1583" s="115">
        <v>30440</v>
      </c>
      <c r="AA1583" s="115">
        <v>0</v>
      </c>
      <c r="AB1583" s="115">
        <v>1518</v>
      </c>
      <c r="AC1583" s="114" t="s">
        <v>207</v>
      </c>
    </row>
    <row r="1584" spans="1:29" x14ac:dyDescent="0.25">
      <c r="A1584" s="242" t="s">
        <v>3334</v>
      </c>
      <c r="B1584" s="242" t="s">
        <v>3333</v>
      </c>
      <c r="C1584" s="242" t="s">
        <v>503</v>
      </c>
      <c r="D1584" s="242" t="s">
        <v>1254</v>
      </c>
      <c r="E1584" s="243">
        <v>42227</v>
      </c>
      <c r="F1584" s="243">
        <v>42250</v>
      </c>
      <c r="G1584" s="242">
        <v>2015</v>
      </c>
      <c r="H1584" s="116">
        <v>130995</v>
      </c>
      <c r="I1584" s="117" t="s">
        <v>207</v>
      </c>
      <c r="J1584" s="244">
        <v>42304</v>
      </c>
      <c r="K1584" s="245" t="s">
        <v>215</v>
      </c>
      <c r="L1584" s="246">
        <v>42409</v>
      </c>
      <c r="M1584" s="244">
        <v>42250</v>
      </c>
      <c r="N1584" s="242" t="s">
        <v>3332</v>
      </c>
      <c r="O1584" s="242" t="s">
        <v>708</v>
      </c>
      <c r="P1584" s="242" t="s">
        <v>267</v>
      </c>
      <c r="Q1584" s="242" t="s">
        <v>500</v>
      </c>
      <c r="R1584" s="242" t="s">
        <v>247</v>
      </c>
      <c r="S1584" s="119" t="s">
        <v>209</v>
      </c>
      <c r="T1584" s="118" t="s">
        <v>3331</v>
      </c>
      <c r="U1584" s="117" t="s">
        <v>207</v>
      </c>
      <c r="V1584" s="115">
        <v>0</v>
      </c>
      <c r="W1584" s="115">
        <v>0</v>
      </c>
      <c r="X1584" s="115">
        <v>0</v>
      </c>
      <c r="Y1584" s="116">
        <v>113829</v>
      </c>
      <c r="Z1584" s="115">
        <v>17166</v>
      </c>
      <c r="AA1584" s="115">
        <v>0</v>
      </c>
      <c r="AB1584" s="115">
        <v>0</v>
      </c>
      <c r="AC1584" s="114" t="s">
        <v>207</v>
      </c>
    </row>
    <row r="1585" spans="1:29" x14ac:dyDescent="0.25">
      <c r="A1585" s="242" t="s">
        <v>1028</v>
      </c>
      <c r="B1585" s="242" t="s">
        <v>1022</v>
      </c>
      <c r="C1585" s="242" t="s">
        <v>229</v>
      </c>
      <c r="D1585" s="242" t="s">
        <v>216</v>
      </c>
      <c r="E1585" s="243">
        <v>38353</v>
      </c>
      <c r="F1585" s="243">
        <v>38717</v>
      </c>
      <c r="G1585" s="242">
        <v>2005</v>
      </c>
      <c r="H1585" s="116">
        <v>5809</v>
      </c>
      <c r="I1585" s="116">
        <v>1215</v>
      </c>
      <c r="J1585" s="244">
        <v>42304</v>
      </c>
      <c r="K1585" s="245" t="s">
        <v>221</v>
      </c>
      <c r="L1585" s="246" t="s">
        <v>207</v>
      </c>
      <c r="M1585" s="244">
        <v>42304</v>
      </c>
      <c r="N1585" s="242" t="s">
        <v>1021</v>
      </c>
      <c r="O1585" s="242" t="s">
        <v>1009</v>
      </c>
      <c r="P1585" s="242" t="s">
        <v>255</v>
      </c>
      <c r="Q1585" s="242" t="s">
        <v>391</v>
      </c>
      <c r="R1585" s="242" t="s">
        <v>247</v>
      </c>
      <c r="S1585" s="119" t="s">
        <v>209</v>
      </c>
      <c r="T1585" s="118" t="s">
        <v>1020</v>
      </c>
      <c r="U1585" s="115">
        <v>1215</v>
      </c>
      <c r="V1585" s="115">
        <v>0</v>
      </c>
      <c r="W1585" s="115">
        <v>0</v>
      </c>
      <c r="X1585" s="115">
        <v>0</v>
      </c>
      <c r="Y1585" s="116">
        <v>2297</v>
      </c>
      <c r="Z1585" s="115">
        <v>2297</v>
      </c>
      <c r="AA1585" s="115">
        <v>0</v>
      </c>
      <c r="AB1585" s="115">
        <v>0</v>
      </c>
      <c r="AC1585" s="114" t="s">
        <v>1019</v>
      </c>
    </row>
    <row r="1586" spans="1:29" x14ac:dyDescent="0.25">
      <c r="A1586" s="242" t="s">
        <v>1027</v>
      </c>
      <c r="B1586" s="242" t="s">
        <v>1022</v>
      </c>
      <c r="C1586" s="242" t="s">
        <v>229</v>
      </c>
      <c r="D1586" s="242" t="s">
        <v>216</v>
      </c>
      <c r="E1586" s="243">
        <v>38718</v>
      </c>
      <c r="F1586" s="243">
        <v>39082</v>
      </c>
      <c r="G1586" s="242">
        <v>2006</v>
      </c>
      <c r="H1586" s="116">
        <v>5809</v>
      </c>
      <c r="I1586" s="116">
        <v>1215</v>
      </c>
      <c r="J1586" s="244">
        <v>42304</v>
      </c>
      <c r="K1586" s="245" t="s">
        <v>221</v>
      </c>
      <c r="L1586" s="246" t="s">
        <v>207</v>
      </c>
      <c r="M1586" s="244">
        <v>42304</v>
      </c>
      <c r="N1586" s="242" t="s">
        <v>1021</v>
      </c>
      <c r="O1586" s="242" t="s">
        <v>1009</v>
      </c>
      <c r="P1586" s="242" t="s">
        <v>255</v>
      </c>
      <c r="Q1586" s="242" t="s">
        <v>391</v>
      </c>
      <c r="R1586" s="242" t="s">
        <v>247</v>
      </c>
      <c r="S1586" s="119" t="s">
        <v>209</v>
      </c>
      <c r="T1586" s="118" t="s">
        <v>1020</v>
      </c>
      <c r="U1586" s="115">
        <v>1215</v>
      </c>
      <c r="V1586" s="115">
        <v>0</v>
      </c>
      <c r="W1586" s="115">
        <v>0</v>
      </c>
      <c r="X1586" s="115">
        <v>0</v>
      </c>
      <c r="Y1586" s="116">
        <v>2297</v>
      </c>
      <c r="Z1586" s="115">
        <v>2297</v>
      </c>
      <c r="AA1586" s="115">
        <v>0</v>
      </c>
      <c r="AB1586" s="115">
        <v>0</v>
      </c>
      <c r="AC1586" s="114" t="s">
        <v>1019</v>
      </c>
    </row>
    <row r="1587" spans="1:29" x14ac:dyDescent="0.25">
      <c r="A1587" s="242" t="s">
        <v>1026</v>
      </c>
      <c r="B1587" s="242" t="s">
        <v>1022</v>
      </c>
      <c r="C1587" s="242" t="s">
        <v>229</v>
      </c>
      <c r="D1587" s="242" t="s">
        <v>216</v>
      </c>
      <c r="E1587" s="243">
        <v>39083</v>
      </c>
      <c r="F1587" s="243">
        <v>39447</v>
      </c>
      <c r="G1587" s="242">
        <v>2007</v>
      </c>
      <c r="H1587" s="116">
        <v>5809</v>
      </c>
      <c r="I1587" s="116">
        <v>1215</v>
      </c>
      <c r="J1587" s="244">
        <v>42304</v>
      </c>
      <c r="K1587" s="245" t="s">
        <v>221</v>
      </c>
      <c r="L1587" s="246" t="s">
        <v>207</v>
      </c>
      <c r="M1587" s="244">
        <v>42304</v>
      </c>
      <c r="N1587" s="242" t="s">
        <v>1021</v>
      </c>
      <c r="O1587" s="242" t="s">
        <v>1009</v>
      </c>
      <c r="P1587" s="242" t="s">
        <v>255</v>
      </c>
      <c r="Q1587" s="242" t="s">
        <v>391</v>
      </c>
      <c r="R1587" s="242" t="s">
        <v>247</v>
      </c>
      <c r="S1587" s="119" t="s">
        <v>209</v>
      </c>
      <c r="T1587" s="118" t="s">
        <v>1020</v>
      </c>
      <c r="U1587" s="115">
        <v>1215</v>
      </c>
      <c r="V1587" s="115">
        <v>0</v>
      </c>
      <c r="W1587" s="115">
        <v>0</v>
      </c>
      <c r="X1587" s="115">
        <v>0</v>
      </c>
      <c r="Y1587" s="116">
        <v>2297</v>
      </c>
      <c r="Z1587" s="115">
        <v>2297</v>
      </c>
      <c r="AA1587" s="115">
        <v>0</v>
      </c>
      <c r="AB1587" s="115">
        <v>0</v>
      </c>
      <c r="AC1587" s="114" t="s">
        <v>1019</v>
      </c>
    </row>
    <row r="1588" spans="1:29" x14ac:dyDescent="0.25">
      <c r="A1588" s="242" t="s">
        <v>1025</v>
      </c>
      <c r="B1588" s="242" t="s">
        <v>1022</v>
      </c>
      <c r="C1588" s="242" t="s">
        <v>229</v>
      </c>
      <c r="D1588" s="242" t="s">
        <v>216</v>
      </c>
      <c r="E1588" s="243">
        <v>39448</v>
      </c>
      <c r="F1588" s="243">
        <v>39813</v>
      </c>
      <c r="G1588" s="242">
        <v>2008</v>
      </c>
      <c r="H1588" s="116">
        <v>5809</v>
      </c>
      <c r="I1588" s="116">
        <v>1215</v>
      </c>
      <c r="J1588" s="244">
        <v>42304</v>
      </c>
      <c r="K1588" s="245" t="s">
        <v>221</v>
      </c>
      <c r="L1588" s="246" t="s">
        <v>207</v>
      </c>
      <c r="M1588" s="244">
        <v>42304</v>
      </c>
      <c r="N1588" s="242" t="s">
        <v>1021</v>
      </c>
      <c r="O1588" s="242" t="s">
        <v>1009</v>
      </c>
      <c r="P1588" s="242" t="s">
        <v>255</v>
      </c>
      <c r="Q1588" s="242" t="s">
        <v>391</v>
      </c>
      <c r="R1588" s="242" t="s">
        <v>247</v>
      </c>
      <c r="S1588" s="119" t="s">
        <v>209</v>
      </c>
      <c r="T1588" s="118" t="s">
        <v>1020</v>
      </c>
      <c r="U1588" s="115">
        <v>1215</v>
      </c>
      <c r="V1588" s="115">
        <v>0</v>
      </c>
      <c r="W1588" s="115">
        <v>0</v>
      </c>
      <c r="X1588" s="115">
        <v>0</v>
      </c>
      <c r="Y1588" s="116">
        <v>2604</v>
      </c>
      <c r="Z1588" s="115">
        <v>1990</v>
      </c>
      <c r="AA1588" s="115">
        <v>0</v>
      </c>
      <c r="AB1588" s="115">
        <v>0</v>
      </c>
      <c r="AC1588" s="114" t="s">
        <v>1019</v>
      </c>
    </row>
    <row r="1589" spans="1:29" x14ac:dyDescent="0.25">
      <c r="A1589" s="242" t="s">
        <v>1024</v>
      </c>
      <c r="B1589" s="242" t="s">
        <v>1022</v>
      </c>
      <c r="C1589" s="242" t="s">
        <v>229</v>
      </c>
      <c r="D1589" s="242" t="s">
        <v>216</v>
      </c>
      <c r="E1589" s="243">
        <v>39814</v>
      </c>
      <c r="F1589" s="243">
        <v>40178</v>
      </c>
      <c r="G1589" s="242">
        <v>2009</v>
      </c>
      <c r="H1589" s="116">
        <v>5809</v>
      </c>
      <c r="I1589" s="116">
        <v>1215</v>
      </c>
      <c r="J1589" s="244">
        <v>42304</v>
      </c>
      <c r="K1589" s="245" t="s">
        <v>221</v>
      </c>
      <c r="L1589" s="246" t="s">
        <v>207</v>
      </c>
      <c r="M1589" s="244">
        <v>42304</v>
      </c>
      <c r="N1589" s="242" t="s">
        <v>1021</v>
      </c>
      <c r="O1589" s="242" t="s">
        <v>1009</v>
      </c>
      <c r="P1589" s="242" t="s">
        <v>255</v>
      </c>
      <c r="Q1589" s="242" t="s">
        <v>391</v>
      </c>
      <c r="R1589" s="242" t="s">
        <v>247</v>
      </c>
      <c r="S1589" s="119" t="s">
        <v>209</v>
      </c>
      <c r="T1589" s="118" t="s">
        <v>1020</v>
      </c>
      <c r="U1589" s="115">
        <v>1215</v>
      </c>
      <c r="V1589" s="115">
        <v>0</v>
      </c>
      <c r="W1589" s="115">
        <v>0</v>
      </c>
      <c r="X1589" s="115">
        <v>0</v>
      </c>
      <c r="Y1589" s="116">
        <v>2297</v>
      </c>
      <c r="Z1589" s="115">
        <v>1262</v>
      </c>
      <c r="AA1589" s="115">
        <v>0</v>
      </c>
      <c r="AB1589" s="115">
        <v>0</v>
      </c>
      <c r="AC1589" s="114" t="s">
        <v>1019</v>
      </c>
    </row>
    <row r="1590" spans="1:29" s="120" customFormat="1" x14ac:dyDescent="0.25">
      <c r="A1590" s="242" t="s">
        <v>1023</v>
      </c>
      <c r="B1590" s="242" t="s">
        <v>1022</v>
      </c>
      <c r="C1590" s="242" t="s">
        <v>229</v>
      </c>
      <c r="D1590" s="242" t="s">
        <v>216</v>
      </c>
      <c r="E1590" s="243">
        <v>40179</v>
      </c>
      <c r="F1590" s="243">
        <v>40543</v>
      </c>
      <c r="G1590" s="242">
        <v>2010</v>
      </c>
      <c r="H1590" s="116">
        <v>5811</v>
      </c>
      <c r="I1590" s="116">
        <v>1215</v>
      </c>
      <c r="J1590" s="244">
        <v>42304</v>
      </c>
      <c r="K1590" s="245" t="s">
        <v>221</v>
      </c>
      <c r="L1590" s="246" t="s">
        <v>207</v>
      </c>
      <c r="M1590" s="244">
        <v>42304</v>
      </c>
      <c r="N1590" s="242" t="s">
        <v>1021</v>
      </c>
      <c r="O1590" s="242" t="s">
        <v>1009</v>
      </c>
      <c r="P1590" s="242" t="s">
        <v>255</v>
      </c>
      <c r="Q1590" s="242" t="s">
        <v>391</v>
      </c>
      <c r="R1590" s="242" t="s">
        <v>247</v>
      </c>
      <c r="S1590" s="119" t="s">
        <v>209</v>
      </c>
      <c r="T1590" s="118" t="s">
        <v>1020</v>
      </c>
      <c r="U1590" s="115">
        <v>1215</v>
      </c>
      <c r="V1590" s="115">
        <v>0</v>
      </c>
      <c r="W1590" s="115">
        <v>0</v>
      </c>
      <c r="X1590" s="115">
        <v>0</v>
      </c>
      <c r="Y1590" s="116">
        <v>2298</v>
      </c>
      <c r="Z1590" s="115">
        <v>0</v>
      </c>
      <c r="AA1590" s="115">
        <v>0</v>
      </c>
      <c r="AB1590" s="115">
        <v>0</v>
      </c>
      <c r="AC1590" s="114" t="s">
        <v>1019</v>
      </c>
    </row>
    <row r="1591" spans="1:29" s="120" customFormat="1" x14ac:dyDescent="0.25">
      <c r="A1591" s="242" t="s">
        <v>1018</v>
      </c>
      <c r="B1591" s="242" t="s">
        <v>1011</v>
      </c>
      <c r="C1591" s="242" t="s">
        <v>229</v>
      </c>
      <c r="D1591" s="242" t="s">
        <v>216</v>
      </c>
      <c r="E1591" s="243">
        <v>38353</v>
      </c>
      <c r="F1591" s="243">
        <v>38717</v>
      </c>
      <c r="G1591" s="242">
        <v>2005</v>
      </c>
      <c r="H1591" s="116">
        <v>6099</v>
      </c>
      <c r="I1591" s="116">
        <v>1275</v>
      </c>
      <c r="J1591" s="244">
        <v>42304</v>
      </c>
      <c r="K1591" s="245" t="s">
        <v>221</v>
      </c>
      <c r="L1591" s="246" t="s">
        <v>207</v>
      </c>
      <c r="M1591" s="244">
        <v>42304</v>
      </c>
      <c r="N1591" s="242" t="s">
        <v>1010</v>
      </c>
      <c r="O1591" s="242" t="s">
        <v>1009</v>
      </c>
      <c r="P1591" s="242" t="s">
        <v>255</v>
      </c>
      <c r="Q1591" s="242" t="s">
        <v>391</v>
      </c>
      <c r="R1591" s="242" t="s">
        <v>247</v>
      </c>
      <c r="S1591" s="119" t="s">
        <v>209</v>
      </c>
      <c r="T1591" s="118" t="s">
        <v>1008</v>
      </c>
      <c r="U1591" s="115">
        <v>1275</v>
      </c>
      <c r="V1591" s="115">
        <v>0</v>
      </c>
      <c r="W1591" s="115">
        <v>0</v>
      </c>
      <c r="X1591" s="115">
        <v>0</v>
      </c>
      <c r="Y1591" s="116">
        <v>4824</v>
      </c>
      <c r="Z1591" s="115">
        <v>0</v>
      </c>
      <c r="AA1591" s="115">
        <v>0</v>
      </c>
      <c r="AB1591" s="115">
        <v>0</v>
      </c>
      <c r="AC1591" s="114" t="s">
        <v>1013</v>
      </c>
    </row>
    <row r="1592" spans="1:29" x14ac:dyDescent="0.25">
      <c r="A1592" s="242" t="s">
        <v>1017</v>
      </c>
      <c r="B1592" s="242" t="s">
        <v>1011</v>
      </c>
      <c r="C1592" s="242" t="s">
        <v>229</v>
      </c>
      <c r="D1592" s="242" t="s">
        <v>216</v>
      </c>
      <c r="E1592" s="243">
        <v>38718</v>
      </c>
      <c r="F1592" s="243">
        <v>39082</v>
      </c>
      <c r="G1592" s="242">
        <v>2006</v>
      </c>
      <c r="H1592" s="116">
        <v>6099</v>
      </c>
      <c r="I1592" s="116">
        <v>1275</v>
      </c>
      <c r="J1592" s="244">
        <v>42304</v>
      </c>
      <c r="K1592" s="245" t="s">
        <v>221</v>
      </c>
      <c r="L1592" s="246" t="s">
        <v>207</v>
      </c>
      <c r="M1592" s="244">
        <v>42304</v>
      </c>
      <c r="N1592" s="242" t="s">
        <v>1010</v>
      </c>
      <c r="O1592" s="242" t="s">
        <v>1009</v>
      </c>
      <c r="P1592" s="242" t="s">
        <v>255</v>
      </c>
      <c r="Q1592" s="242" t="s">
        <v>391</v>
      </c>
      <c r="R1592" s="242" t="s">
        <v>247</v>
      </c>
      <c r="S1592" s="119" t="s">
        <v>209</v>
      </c>
      <c r="T1592" s="118" t="s">
        <v>1008</v>
      </c>
      <c r="U1592" s="115">
        <v>1275</v>
      </c>
      <c r="V1592" s="115">
        <v>0</v>
      </c>
      <c r="W1592" s="115">
        <v>0</v>
      </c>
      <c r="X1592" s="115">
        <v>0</v>
      </c>
      <c r="Y1592" s="116">
        <v>2412</v>
      </c>
      <c r="Z1592" s="115">
        <v>2412</v>
      </c>
      <c r="AA1592" s="115">
        <v>0</v>
      </c>
      <c r="AB1592" s="115">
        <v>0</v>
      </c>
      <c r="AC1592" s="114" t="s">
        <v>1013</v>
      </c>
    </row>
    <row r="1593" spans="1:29" x14ac:dyDescent="0.25">
      <c r="A1593" s="242" t="s">
        <v>1016</v>
      </c>
      <c r="B1593" s="242" t="s">
        <v>1011</v>
      </c>
      <c r="C1593" s="242" t="s">
        <v>229</v>
      </c>
      <c r="D1593" s="242" t="s">
        <v>216</v>
      </c>
      <c r="E1593" s="243">
        <v>39083</v>
      </c>
      <c r="F1593" s="243">
        <v>39447</v>
      </c>
      <c r="G1593" s="242">
        <v>2007</v>
      </c>
      <c r="H1593" s="116">
        <v>6099</v>
      </c>
      <c r="I1593" s="116">
        <v>1275</v>
      </c>
      <c r="J1593" s="244">
        <v>42304</v>
      </c>
      <c r="K1593" s="245" t="s">
        <v>221</v>
      </c>
      <c r="L1593" s="246" t="s">
        <v>207</v>
      </c>
      <c r="M1593" s="244">
        <v>42304</v>
      </c>
      <c r="N1593" s="242" t="s">
        <v>1010</v>
      </c>
      <c r="O1593" s="242" t="s">
        <v>1009</v>
      </c>
      <c r="P1593" s="242" t="s">
        <v>255</v>
      </c>
      <c r="Q1593" s="242" t="s">
        <v>391</v>
      </c>
      <c r="R1593" s="242" t="s">
        <v>247</v>
      </c>
      <c r="S1593" s="119" t="s">
        <v>209</v>
      </c>
      <c r="T1593" s="118" t="s">
        <v>1008</v>
      </c>
      <c r="U1593" s="115">
        <v>1275</v>
      </c>
      <c r="V1593" s="115">
        <v>0</v>
      </c>
      <c r="W1593" s="115">
        <v>0</v>
      </c>
      <c r="X1593" s="115">
        <v>0</v>
      </c>
      <c r="Y1593" s="116">
        <v>2412</v>
      </c>
      <c r="Z1593" s="115">
        <v>2412</v>
      </c>
      <c r="AA1593" s="115">
        <v>0</v>
      </c>
      <c r="AB1593" s="115">
        <v>0</v>
      </c>
      <c r="AC1593" s="114" t="s">
        <v>1013</v>
      </c>
    </row>
    <row r="1594" spans="1:29" x14ac:dyDescent="0.25">
      <c r="A1594" s="242" t="s">
        <v>1015</v>
      </c>
      <c r="B1594" s="242" t="s">
        <v>1011</v>
      </c>
      <c r="C1594" s="242" t="s">
        <v>229</v>
      </c>
      <c r="D1594" s="242" t="s">
        <v>216</v>
      </c>
      <c r="E1594" s="243">
        <v>39448</v>
      </c>
      <c r="F1594" s="243">
        <v>39813</v>
      </c>
      <c r="G1594" s="242">
        <v>2008</v>
      </c>
      <c r="H1594" s="116">
        <v>6099</v>
      </c>
      <c r="I1594" s="116">
        <v>1275</v>
      </c>
      <c r="J1594" s="244">
        <v>42304</v>
      </c>
      <c r="K1594" s="245" t="s">
        <v>221</v>
      </c>
      <c r="L1594" s="246" t="s">
        <v>207</v>
      </c>
      <c r="M1594" s="244">
        <v>42304</v>
      </c>
      <c r="N1594" s="242" t="s">
        <v>1010</v>
      </c>
      <c r="O1594" s="242" t="s">
        <v>1009</v>
      </c>
      <c r="P1594" s="242" t="s">
        <v>255</v>
      </c>
      <c r="Q1594" s="242" t="s">
        <v>391</v>
      </c>
      <c r="R1594" s="242" t="s">
        <v>247</v>
      </c>
      <c r="S1594" s="119" t="s">
        <v>209</v>
      </c>
      <c r="T1594" s="118" t="s">
        <v>1008</v>
      </c>
      <c r="U1594" s="115">
        <v>1275</v>
      </c>
      <c r="V1594" s="115">
        <v>0</v>
      </c>
      <c r="W1594" s="115">
        <v>0</v>
      </c>
      <c r="X1594" s="115">
        <v>0</v>
      </c>
      <c r="Y1594" s="116">
        <v>2734</v>
      </c>
      <c r="Z1594" s="115">
        <v>2090</v>
      </c>
      <c r="AA1594" s="115">
        <v>0</v>
      </c>
      <c r="AB1594" s="115">
        <v>0</v>
      </c>
      <c r="AC1594" s="114" t="s">
        <v>1013</v>
      </c>
    </row>
    <row r="1595" spans="1:29" x14ac:dyDescent="0.25">
      <c r="A1595" s="242" t="s">
        <v>1014</v>
      </c>
      <c r="B1595" s="242" t="s">
        <v>1011</v>
      </c>
      <c r="C1595" s="242" t="s">
        <v>229</v>
      </c>
      <c r="D1595" s="242" t="s">
        <v>216</v>
      </c>
      <c r="E1595" s="243">
        <v>39814</v>
      </c>
      <c r="F1595" s="243">
        <v>40178</v>
      </c>
      <c r="G1595" s="242">
        <v>2009</v>
      </c>
      <c r="H1595" s="116">
        <v>6099</v>
      </c>
      <c r="I1595" s="116">
        <v>1275</v>
      </c>
      <c r="J1595" s="244">
        <v>42304</v>
      </c>
      <c r="K1595" s="245" t="s">
        <v>221</v>
      </c>
      <c r="L1595" s="246" t="s">
        <v>207</v>
      </c>
      <c r="M1595" s="244">
        <v>42304</v>
      </c>
      <c r="N1595" s="242" t="s">
        <v>1010</v>
      </c>
      <c r="O1595" s="242" t="s">
        <v>1009</v>
      </c>
      <c r="P1595" s="242" t="s">
        <v>255</v>
      </c>
      <c r="Q1595" s="242" t="s">
        <v>391</v>
      </c>
      <c r="R1595" s="242" t="s">
        <v>247</v>
      </c>
      <c r="S1595" s="119" t="s">
        <v>209</v>
      </c>
      <c r="T1595" s="118" t="s">
        <v>1008</v>
      </c>
      <c r="U1595" s="115">
        <v>1275</v>
      </c>
      <c r="V1595" s="115">
        <v>0</v>
      </c>
      <c r="W1595" s="115">
        <v>0</v>
      </c>
      <c r="X1595" s="115">
        <v>0</v>
      </c>
      <c r="Y1595" s="116">
        <v>3390</v>
      </c>
      <c r="Z1595" s="115">
        <v>1145</v>
      </c>
      <c r="AA1595" s="115">
        <v>0</v>
      </c>
      <c r="AB1595" s="115">
        <v>0</v>
      </c>
      <c r="AC1595" s="114" t="s">
        <v>1013</v>
      </c>
    </row>
    <row r="1596" spans="1:29" x14ac:dyDescent="0.25">
      <c r="A1596" s="242" t="s">
        <v>1012</v>
      </c>
      <c r="B1596" s="242" t="s">
        <v>1011</v>
      </c>
      <c r="C1596" s="242" t="s">
        <v>229</v>
      </c>
      <c r="D1596" s="242" t="s">
        <v>216</v>
      </c>
      <c r="E1596" s="243">
        <v>40179</v>
      </c>
      <c r="F1596" s="243">
        <v>40543</v>
      </c>
      <c r="G1596" s="242">
        <v>2010</v>
      </c>
      <c r="H1596" s="116">
        <v>6102</v>
      </c>
      <c r="I1596" s="116">
        <v>1276</v>
      </c>
      <c r="J1596" s="244">
        <v>42304</v>
      </c>
      <c r="K1596" s="245" t="s">
        <v>221</v>
      </c>
      <c r="L1596" s="246" t="s">
        <v>207</v>
      </c>
      <c r="M1596" s="244">
        <v>42304</v>
      </c>
      <c r="N1596" s="242" t="s">
        <v>1010</v>
      </c>
      <c r="O1596" s="242" t="s">
        <v>1009</v>
      </c>
      <c r="P1596" s="242" t="s">
        <v>255</v>
      </c>
      <c r="Q1596" s="242" t="s">
        <v>391</v>
      </c>
      <c r="R1596" s="242" t="s">
        <v>247</v>
      </c>
      <c r="S1596" s="119" t="s">
        <v>209</v>
      </c>
      <c r="T1596" s="118" t="s">
        <v>1008</v>
      </c>
      <c r="U1596" s="115">
        <v>1276</v>
      </c>
      <c r="V1596" s="115">
        <v>0</v>
      </c>
      <c r="W1596" s="115">
        <v>0</v>
      </c>
      <c r="X1596" s="115">
        <v>0</v>
      </c>
      <c r="Y1596" s="116">
        <v>4826</v>
      </c>
      <c r="Z1596" s="115">
        <v>0</v>
      </c>
      <c r="AA1596" s="115">
        <v>0</v>
      </c>
      <c r="AB1596" s="115">
        <v>0</v>
      </c>
      <c r="AC1596" s="114" t="s">
        <v>1007</v>
      </c>
    </row>
    <row r="1597" spans="1:29" x14ac:dyDescent="0.25">
      <c r="A1597" s="242" t="s">
        <v>983</v>
      </c>
      <c r="B1597" s="242" t="s">
        <v>972</v>
      </c>
      <c r="C1597" s="242" t="s">
        <v>229</v>
      </c>
      <c r="D1597" s="242" t="s">
        <v>216</v>
      </c>
      <c r="E1597" s="243">
        <v>38353</v>
      </c>
      <c r="F1597" s="243">
        <v>38717</v>
      </c>
      <c r="G1597" s="242">
        <v>2005</v>
      </c>
      <c r="H1597" s="116">
        <v>29459</v>
      </c>
      <c r="I1597" s="116">
        <v>6157</v>
      </c>
      <c r="J1597" s="244">
        <v>42304</v>
      </c>
      <c r="K1597" s="245" t="s">
        <v>221</v>
      </c>
      <c r="L1597" s="246" t="s">
        <v>207</v>
      </c>
      <c r="M1597" s="244">
        <v>42304</v>
      </c>
      <c r="N1597" s="242" t="s">
        <v>971</v>
      </c>
      <c r="O1597" s="242" t="s">
        <v>970</v>
      </c>
      <c r="P1597" s="242" t="s">
        <v>255</v>
      </c>
      <c r="Q1597" s="242" t="s">
        <v>391</v>
      </c>
      <c r="R1597" s="242" t="s">
        <v>247</v>
      </c>
      <c r="S1597" s="119" t="s">
        <v>209</v>
      </c>
      <c r="T1597" s="118" t="s">
        <v>969</v>
      </c>
      <c r="U1597" s="116">
        <v>6157</v>
      </c>
      <c r="V1597" s="115">
        <v>0</v>
      </c>
      <c r="W1597" s="115">
        <v>0</v>
      </c>
      <c r="X1597" s="115">
        <v>0</v>
      </c>
      <c r="Y1597" s="116">
        <v>23302</v>
      </c>
      <c r="Z1597" s="115">
        <v>0</v>
      </c>
      <c r="AA1597" s="115">
        <v>0</v>
      </c>
      <c r="AB1597" s="115">
        <v>0</v>
      </c>
      <c r="AC1597" s="114" t="s">
        <v>976</v>
      </c>
    </row>
    <row r="1598" spans="1:29" x14ac:dyDescent="0.25">
      <c r="A1598" s="242" t="s">
        <v>982</v>
      </c>
      <c r="B1598" s="242" t="s">
        <v>972</v>
      </c>
      <c r="C1598" s="242" t="s">
        <v>229</v>
      </c>
      <c r="D1598" s="242" t="s">
        <v>216</v>
      </c>
      <c r="E1598" s="243">
        <v>38718</v>
      </c>
      <c r="F1598" s="243">
        <v>39082</v>
      </c>
      <c r="G1598" s="242">
        <v>2006</v>
      </c>
      <c r="H1598" s="116">
        <v>29459</v>
      </c>
      <c r="I1598" s="116">
        <v>6157</v>
      </c>
      <c r="J1598" s="244">
        <v>42304</v>
      </c>
      <c r="K1598" s="245" t="s">
        <v>221</v>
      </c>
      <c r="L1598" s="246" t="s">
        <v>207</v>
      </c>
      <c r="M1598" s="244">
        <v>42304</v>
      </c>
      <c r="N1598" s="242" t="s">
        <v>971</v>
      </c>
      <c r="O1598" s="242" t="s">
        <v>970</v>
      </c>
      <c r="P1598" s="242" t="s">
        <v>255</v>
      </c>
      <c r="Q1598" s="242" t="s">
        <v>391</v>
      </c>
      <c r="R1598" s="242" t="s">
        <v>247</v>
      </c>
      <c r="S1598" s="119" t="s">
        <v>209</v>
      </c>
      <c r="T1598" s="118" t="s">
        <v>969</v>
      </c>
      <c r="U1598" s="116">
        <v>6157</v>
      </c>
      <c r="V1598" s="115">
        <v>0</v>
      </c>
      <c r="W1598" s="115">
        <v>0</v>
      </c>
      <c r="X1598" s="115">
        <v>0</v>
      </c>
      <c r="Y1598" s="116">
        <v>23302</v>
      </c>
      <c r="Z1598" s="115">
        <v>0</v>
      </c>
      <c r="AA1598" s="115">
        <v>0</v>
      </c>
      <c r="AB1598" s="115">
        <v>0</v>
      </c>
      <c r="AC1598" s="114" t="s">
        <v>976</v>
      </c>
    </row>
    <row r="1599" spans="1:29" x14ac:dyDescent="0.25">
      <c r="A1599" s="242" t="s">
        <v>981</v>
      </c>
      <c r="B1599" s="242" t="s">
        <v>972</v>
      </c>
      <c r="C1599" s="242" t="s">
        <v>229</v>
      </c>
      <c r="D1599" s="242" t="s">
        <v>216</v>
      </c>
      <c r="E1599" s="243">
        <v>39083</v>
      </c>
      <c r="F1599" s="243">
        <v>39447</v>
      </c>
      <c r="G1599" s="242">
        <v>2007</v>
      </c>
      <c r="H1599" s="116">
        <v>29459</v>
      </c>
      <c r="I1599" s="116">
        <v>6157</v>
      </c>
      <c r="J1599" s="244">
        <v>42304</v>
      </c>
      <c r="K1599" s="245" t="s">
        <v>221</v>
      </c>
      <c r="L1599" s="246" t="s">
        <v>207</v>
      </c>
      <c r="M1599" s="244">
        <v>42304</v>
      </c>
      <c r="N1599" s="242" t="s">
        <v>971</v>
      </c>
      <c r="O1599" s="242" t="s">
        <v>970</v>
      </c>
      <c r="P1599" s="242" t="s">
        <v>255</v>
      </c>
      <c r="Q1599" s="242" t="s">
        <v>391</v>
      </c>
      <c r="R1599" s="242" t="s">
        <v>247</v>
      </c>
      <c r="S1599" s="119" t="s">
        <v>209</v>
      </c>
      <c r="T1599" s="118" t="s">
        <v>969</v>
      </c>
      <c r="U1599" s="116">
        <v>6157</v>
      </c>
      <c r="V1599" s="115">
        <v>0</v>
      </c>
      <c r="W1599" s="115">
        <v>0</v>
      </c>
      <c r="X1599" s="115">
        <v>0</v>
      </c>
      <c r="Y1599" s="116">
        <v>23302</v>
      </c>
      <c r="Z1599" s="115">
        <v>0</v>
      </c>
      <c r="AA1599" s="115">
        <v>0</v>
      </c>
      <c r="AB1599" s="115">
        <v>0</v>
      </c>
      <c r="AC1599" s="114" t="s">
        <v>976</v>
      </c>
    </row>
    <row r="1600" spans="1:29" x14ac:dyDescent="0.25">
      <c r="A1600" s="242" t="s">
        <v>980</v>
      </c>
      <c r="B1600" s="242" t="s">
        <v>972</v>
      </c>
      <c r="C1600" s="242" t="s">
        <v>229</v>
      </c>
      <c r="D1600" s="242" t="s">
        <v>216</v>
      </c>
      <c r="E1600" s="243">
        <v>39448</v>
      </c>
      <c r="F1600" s="243">
        <v>39813</v>
      </c>
      <c r="G1600" s="242">
        <v>2008</v>
      </c>
      <c r="H1600" s="116">
        <v>29459</v>
      </c>
      <c r="I1600" s="116">
        <v>6157</v>
      </c>
      <c r="J1600" s="244">
        <v>42304</v>
      </c>
      <c r="K1600" s="245" t="s">
        <v>221</v>
      </c>
      <c r="L1600" s="246" t="s">
        <v>207</v>
      </c>
      <c r="M1600" s="244">
        <v>42304</v>
      </c>
      <c r="N1600" s="242" t="s">
        <v>971</v>
      </c>
      <c r="O1600" s="242" t="s">
        <v>970</v>
      </c>
      <c r="P1600" s="242" t="s">
        <v>255</v>
      </c>
      <c r="Q1600" s="242" t="s">
        <v>391</v>
      </c>
      <c r="R1600" s="242" t="s">
        <v>247</v>
      </c>
      <c r="S1600" s="119" t="s">
        <v>209</v>
      </c>
      <c r="T1600" s="118" t="s">
        <v>969</v>
      </c>
      <c r="U1600" s="116">
        <v>6157</v>
      </c>
      <c r="V1600" s="115">
        <v>0</v>
      </c>
      <c r="W1600" s="115">
        <v>0</v>
      </c>
      <c r="X1600" s="115">
        <v>0</v>
      </c>
      <c r="Y1600" s="116">
        <v>23302</v>
      </c>
      <c r="Z1600" s="115">
        <v>0</v>
      </c>
      <c r="AA1600" s="115">
        <v>0</v>
      </c>
      <c r="AB1600" s="115">
        <v>0</v>
      </c>
      <c r="AC1600" s="114" t="s">
        <v>976</v>
      </c>
    </row>
    <row r="1601" spans="1:29" x14ac:dyDescent="0.25">
      <c r="A1601" s="242" t="s">
        <v>979</v>
      </c>
      <c r="B1601" s="242" t="s">
        <v>972</v>
      </c>
      <c r="C1601" s="242" t="s">
        <v>229</v>
      </c>
      <c r="D1601" s="242" t="s">
        <v>216</v>
      </c>
      <c r="E1601" s="243">
        <v>39814</v>
      </c>
      <c r="F1601" s="243">
        <v>40178</v>
      </c>
      <c r="G1601" s="242">
        <v>2009</v>
      </c>
      <c r="H1601" s="116">
        <v>29459</v>
      </c>
      <c r="I1601" s="116">
        <v>6157</v>
      </c>
      <c r="J1601" s="244">
        <v>42304</v>
      </c>
      <c r="K1601" s="245" t="s">
        <v>221</v>
      </c>
      <c r="L1601" s="246" t="s">
        <v>207</v>
      </c>
      <c r="M1601" s="244">
        <v>42304</v>
      </c>
      <c r="N1601" s="242" t="s">
        <v>971</v>
      </c>
      <c r="O1601" s="242" t="s">
        <v>970</v>
      </c>
      <c r="P1601" s="242" t="s">
        <v>255</v>
      </c>
      <c r="Q1601" s="242" t="s">
        <v>391</v>
      </c>
      <c r="R1601" s="242" t="s">
        <v>247</v>
      </c>
      <c r="S1601" s="119" t="s">
        <v>209</v>
      </c>
      <c r="T1601" s="118" t="s">
        <v>969</v>
      </c>
      <c r="U1601" s="116">
        <v>6157</v>
      </c>
      <c r="V1601" s="115">
        <v>0</v>
      </c>
      <c r="W1601" s="115">
        <v>0</v>
      </c>
      <c r="X1601" s="115">
        <v>0</v>
      </c>
      <c r="Y1601" s="116">
        <v>23302</v>
      </c>
      <c r="Z1601" s="115">
        <v>0</v>
      </c>
      <c r="AA1601" s="115">
        <v>0</v>
      </c>
      <c r="AB1601" s="115">
        <v>0</v>
      </c>
      <c r="AC1601" s="114" t="s">
        <v>976</v>
      </c>
    </row>
    <row r="1602" spans="1:29" x14ac:dyDescent="0.25">
      <c r="A1602" s="242" t="s">
        <v>978</v>
      </c>
      <c r="B1602" s="242" t="s">
        <v>972</v>
      </c>
      <c r="C1602" s="242" t="s">
        <v>229</v>
      </c>
      <c r="D1602" s="242" t="s">
        <v>216</v>
      </c>
      <c r="E1602" s="243">
        <v>40179</v>
      </c>
      <c r="F1602" s="243">
        <v>40543</v>
      </c>
      <c r="G1602" s="242">
        <v>2010</v>
      </c>
      <c r="H1602" s="116">
        <v>29459</v>
      </c>
      <c r="I1602" s="116">
        <v>6157</v>
      </c>
      <c r="J1602" s="244">
        <v>42304</v>
      </c>
      <c r="K1602" s="245" t="s">
        <v>221</v>
      </c>
      <c r="L1602" s="246" t="s">
        <v>207</v>
      </c>
      <c r="M1602" s="244">
        <v>42304</v>
      </c>
      <c r="N1602" s="242" t="s">
        <v>971</v>
      </c>
      <c r="O1602" s="242" t="s">
        <v>970</v>
      </c>
      <c r="P1602" s="242" t="s">
        <v>255</v>
      </c>
      <c r="Q1602" s="242" t="s">
        <v>391</v>
      </c>
      <c r="R1602" s="242" t="s">
        <v>247</v>
      </c>
      <c r="S1602" s="119" t="s">
        <v>209</v>
      </c>
      <c r="T1602" s="118" t="s">
        <v>969</v>
      </c>
      <c r="U1602" s="116">
        <v>6157</v>
      </c>
      <c r="V1602" s="115">
        <v>0</v>
      </c>
      <c r="W1602" s="115">
        <v>0</v>
      </c>
      <c r="X1602" s="115">
        <v>0</v>
      </c>
      <c r="Y1602" s="116">
        <v>23302</v>
      </c>
      <c r="Z1602" s="115">
        <v>0</v>
      </c>
      <c r="AA1602" s="115">
        <v>0</v>
      </c>
      <c r="AB1602" s="115">
        <v>0</v>
      </c>
      <c r="AC1602" s="114" t="s">
        <v>976</v>
      </c>
    </row>
    <row r="1603" spans="1:29" x14ac:dyDescent="0.25">
      <c r="A1603" s="242" t="s">
        <v>977</v>
      </c>
      <c r="B1603" s="242" t="s">
        <v>972</v>
      </c>
      <c r="C1603" s="242" t="s">
        <v>229</v>
      </c>
      <c r="D1603" s="242" t="s">
        <v>216</v>
      </c>
      <c r="E1603" s="243">
        <v>40544</v>
      </c>
      <c r="F1603" s="243">
        <v>40908</v>
      </c>
      <c r="G1603" s="242">
        <v>2011</v>
      </c>
      <c r="H1603" s="116">
        <v>29459</v>
      </c>
      <c r="I1603" s="116">
        <v>6157</v>
      </c>
      <c r="J1603" s="244">
        <v>42304</v>
      </c>
      <c r="K1603" s="245" t="s">
        <v>221</v>
      </c>
      <c r="L1603" s="246" t="s">
        <v>207</v>
      </c>
      <c r="M1603" s="244">
        <v>42304</v>
      </c>
      <c r="N1603" s="242" t="s">
        <v>971</v>
      </c>
      <c r="O1603" s="242" t="s">
        <v>970</v>
      </c>
      <c r="P1603" s="242" t="s">
        <v>255</v>
      </c>
      <c r="Q1603" s="242" t="s">
        <v>391</v>
      </c>
      <c r="R1603" s="242" t="s">
        <v>247</v>
      </c>
      <c r="S1603" s="119" t="s">
        <v>209</v>
      </c>
      <c r="T1603" s="118" t="s">
        <v>969</v>
      </c>
      <c r="U1603" s="116">
        <v>6157</v>
      </c>
      <c r="V1603" s="115">
        <v>0</v>
      </c>
      <c r="W1603" s="115">
        <v>0</v>
      </c>
      <c r="X1603" s="115">
        <v>0</v>
      </c>
      <c r="Y1603" s="116">
        <v>8302</v>
      </c>
      <c r="Z1603" s="115">
        <v>0</v>
      </c>
      <c r="AA1603" s="115">
        <v>0</v>
      </c>
      <c r="AB1603" s="115">
        <v>15000</v>
      </c>
      <c r="AC1603" s="114" t="s">
        <v>976</v>
      </c>
    </row>
    <row r="1604" spans="1:29" x14ac:dyDescent="0.25">
      <c r="A1604" s="242" t="s">
        <v>975</v>
      </c>
      <c r="B1604" s="242" t="s">
        <v>972</v>
      </c>
      <c r="C1604" s="242" t="s">
        <v>229</v>
      </c>
      <c r="D1604" s="242" t="s">
        <v>216</v>
      </c>
      <c r="E1604" s="243">
        <v>40909</v>
      </c>
      <c r="F1604" s="243">
        <v>41228</v>
      </c>
      <c r="G1604" s="242">
        <v>2012</v>
      </c>
      <c r="H1604" s="116">
        <v>25183</v>
      </c>
      <c r="I1604" s="116">
        <v>5263</v>
      </c>
      <c r="J1604" s="244">
        <v>42304</v>
      </c>
      <c r="K1604" s="245" t="s">
        <v>221</v>
      </c>
      <c r="L1604" s="246" t="s">
        <v>207</v>
      </c>
      <c r="M1604" s="244">
        <v>42304</v>
      </c>
      <c r="N1604" s="242" t="s">
        <v>971</v>
      </c>
      <c r="O1604" s="242" t="s">
        <v>970</v>
      </c>
      <c r="P1604" s="242" t="s">
        <v>255</v>
      </c>
      <c r="Q1604" s="242" t="s">
        <v>391</v>
      </c>
      <c r="R1604" s="242" t="s">
        <v>247</v>
      </c>
      <c r="S1604" s="119" t="s">
        <v>209</v>
      </c>
      <c r="T1604" s="118" t="s">
        <v>969</v>
      </c>
      <c r="U1604" s="116">
        <v>5263</v>
      </c>
      <c r="V1604" s="115">
        <v>0</v>
      </c>
      <c r="W1604" s="115">
        <v>0</v>
      </c>
      <c r="X1604" s="115">
        <v>0</v>
      </c>
      <c r="Y1604" s="116">
        <v>4920</v>
      </c>
      <c r="Z1604" s="115">
        <v>0</v>
      </c>
      <c r="AA1604" s="115">
        <v>0</v>
      </c>
      <c r="AB1604" s="115">
        <v>15000</v>
      </c>
      <c r="AC1604" s="114" t="s">
        <v>974</v>
      </c>
    </row>
    <row r="1605" spans="1:29" x14ac:dyDescent="0.25">
      <c r="A1605" s="242" t="s">
        <v>973</v>
      </c>
      <c r="B1605" s="242" t="s">
        <v>972</v>
      </c>
      <c r="C1605" s="242" t="s">
        <v>229</v>
      </c>
      <c r="D1605" s="242" t="s">
        <v>216</v>
      </c>
      <c r="E1605" s="243">
        <v>41229</v>
      </c>
      <c r="F1605" s="243">
        <v>41274</v>
      </c>
      <c r="G1605" s="242">
        <v>2012</v>
      </c>
      <c r="H1605" s="116">
        <v>3596</v>
      </c>
      <c r="I1605" s="116">
        <v>752</v>
      </c>
      <c r="J1605" s="244">
        <v>42304</v>
      </c>
      <c r="K1605" s="245" t="s">
        <v>221</v>
      </c>
      <c r="L1605" s="246" t="s">
        <v>207</v>
      </c>
      <c r="M1605" s="244">
        <v>42304</v>
      </c>
      <c r="N1605" s="242" t="s">
        <v>971</v>
      </c>
      <c r="O1605" s="242" t="s">
        <v>970</v>
      </c>
      <c r="P1605" s="242" t="s">
        <v>255</v>
      </c>
      <c r="Q1605" s="242" t="s">
        <v>391</v>
      </c>
      <c r="R1605" s="242" t="s">
        <v>247</v>
      </c>
      <c r="S1605" s="119" t="s">
        <v>209</v>
      </c>
      <c r="T1605" s="118" t="s">
        <v>969</v>
      </c>
      <c r="U1605" s="116">
        <v>752</v>
      </c>
      <c r="V1605" s="115">
        <v>0</v>
      </c>
      <c r="W1605" s="115">
        <v>0</v>
      </c>
      <c r="X1605" s="115">
        <v>0</v>
      </c>
      <c r="Y1605" s="116">
        <v>2844</v>
      </c>
      <c r="Z1605" s="115">
        <v>0</v>
      </c>
      <c r="AA1605" s="115">
        <v>0</v>
      </c>
      <c r="AB1605" s="115">
        <v>0</v>
      </c>
      <c r="AC1605" s="114" t="s">
        <v>968</v>
      </c>
    </row>
    <row r="1606" spans="1:29" x14ac:dyDescent="0.25">
      <c r="A1606" s="242" t="s">
        <v>909</v>
      </c>
      <c r="B1606" s="242" t="s">
        <v>890</v>
      </c>
      <c r="C1606" s="242" t="s">
        <v>229</v>
      </c>
      <c r="D1606" s="242" t="s">
        <v>216</v>
      </c>
      <c r="E1606" s="243">
        <v>40909</v>
      </c>
      <c r="F1606" s="243">
        <v>41274</v>
      </c>
      <c r="G1606" s="242">
        <v>2012</v>
      </c>
      <c r="H1606" s="116">
        <v>175000</v>
      </c>
      <c r="I1606" s="116">
        <v>33670</v>
      </c>
      <c r="J1606" s="244">
        <v>42304</v>
      </c>
      <c r="K1606" s="245" t="s">
        <v>215</v>
      </c>
      <c r="L1606" s="246">
        <v>43368</v>
      </c>
      <c r="M1606" s="244">
        <v>42304</v>
      </c>
      <c r="N1606" s="242" t="s">
        <v>889</v>
      </c>
      <c r="O1606" s="242" t="s">
        <v>869</v>
      </c>
      <c r="P1606" s="242" t="s">
        <v>226</v>
      </c>
      <c r="Q1606" s="242" t="s">
        <v>211</v>
      </c>
      <c r="R1606" s="242" t="s">
        <v>210</v>
      </c>
      <c r="S1606" s="119" t="s">
        <v>209</v>
      </c>
      <c r="T1606" s="118" t="s">
        <v>888</v>
      </c>
      <c r="U1606" s="116">
        <v>33670</v>
      </c>
      <c r="V1606" s="115">
        <v>0</v>
      </c>
      <c r="W1606" s="115">
        <v>750</v>
      </c>
      <c r="X1606" s="115">
        <v>0</v>
      </c>
      <c r="Y1606" s="116">
        <v>90580</v>
      </c>
      <c r="Z1606" s="115">
        <v>0</v>
      </c>
      <c r="AA1606" s="115">
        <v>0</v>
      </c>
      <c r="AB1606" s="115">
        <v>50000</v>
      </c>
      <c r="AC1606" s="114" t="s">
        <v>908</v>
      </c>
    </row>
    <row r="1607" spans="1:29" x14ac:dyDescent="0.25">
      <c r="A1607" s="242" t="s">
        <v>899</v>
      </c>
      <c r="B1607" s="242" t="s">
        <v>890</v>
      </c>
      <c r="C1607" s="242" t="s">
        <v>229</v>
      </c>
      <c r="D1607" s="242" t="s">
        <v>216</v>
      </c>
      <c r="E1607" s="243">
        <v>40544</v>
      </c>
      <c r="F1607" s="243">
        <v>40908</v>
      </c>
      <c r="G1607" s="242">
        <v>2011</v>
      </c>
      <c r="H1607" s="116">
        <v>48000</v>
      </c>
      <c r="I1607" s="116">
        <v>9235</v>
      </c>
      <c r="J1607" s="244">
        <v>42304</v>
      </c>
      <c r="K1607" s="245" t="s">
        <v>215</v>
      </c>
      <c r="L1607" s="246">
        <v>43368</v>
      </c>
      <c r="M1607" s="244">
        <v>42304</v>
      </c>
      <c r="N1607" s="242" t="s">
        <v>889</v>
      </c>
      <c r="O1607" s="242" t="s">
        <v>869</v>
      </c>
      <c r="P1607" s="242" t="s">
        <v>226</v>
      </c>
      <c r="Q1607" s="242" t="s">
        <v>211</v>
      </c>
      <c r="R1607" s="242" t="s">
        <v>210</v>
      </c>
      <c r="S1607" s="119" t="s">
        <v>209</v>
      </c>
      <c r="T1607" s="118" t="s">
        <v>888</v>
      </c>
      <c r="U1607" s="116">
        <v>9235</v>
      </c>
      <c r="V1607" s="115">
        <v>0</v>
      </c>
      <c r="W1607" s="115">
        <v>0</v>
      </c>
      <c r="X1607" s="115">
        <v>0</v>
      </c>
      <c r="Y1607" s="116">
        <v>34000</v>
      </c>
      <c r="Z1607" s="115">
        <v>0</v>
      </c>
      <c r="AA1607" s="115">
        <v>4765</v>
      </c>
      <c r="AB1607" s="115">
        <v>0</v>
      </c>
      <c r="AC1607" s="114" t="s">
        <v>898</v>
      </c>
    </row>
    <row r="1608" spans="1:29" x14ac:dyDescent="0.25">
      <c r="A1608" s="242" t="s">
        <v>569</v>
      </c>
      <c r="B1608" s="242" t="s">
        <v>565</v>
      </c>
      <c r="C1608" s="242" t="s">
        <v>217</v>
      </c>
      <c r="D1608" s="242" t="s">
        <v>216</v>
      </c>
      <c r="E1608" s="243">
        <v>40391</v>
      </c>
      <c r="F1608" s="243">
        <v>40543</v>
      </c>
      <c r="G1608" s="242">
        <v>2010</v>
      </c>
      <c r="H1608" s="116">
        <v>384</v>
      </c>
      <c r="I1608" s="117" t="s">
        <v>207</v>
      </c>
      <c r="J1608" s="244">
        <v>42304</v>
      </c>
      <c r="K1608" s="245" t="s">
        <v>215</v>
      </c>
      <c r="L1608" s="246">
        <v>42451</v>
      </c>
      <c r="M1608" s="244">
        <v>42304</v>
      </c>
      <c r="N1608" s="242" t="s">
        <v>564</v>
      </c>
      <c r="O1608" s="242" t="s">
        <v>563</v>
      </c>
      <c r="P1608" s="242" t="s">
        <v>267</v>
      </c>
      <c r="Q1608" s="242" t="s">
        <v>332</v>
      </c>
      <c r="R1608" s="242" t="s">
        <v>247</v>
      </c>
      <c r="S1608" s="119" t="s">
        <v>209</v>
      </c>
      <c r="T1608" s="118" t="s">
        <v>562</v>
      </c>
      <c r="U1608" s="117" t="s">
        <v>207</v>
      </c>
      <c r="V1608" s="115">
        <v>0</v>
      </c>
      <c r="W1608" s="115">
        <v>0</v>
      </c>
      <c r="X1608" s="115">
        <v>0</v>
      </c>
      <c r="Y1608" s="116">
        <v>384</v>
      </c>
      <c r="Z1608" s="115">
        <v>0</v>
      </c>
      <c r="AA1608" s="115">
        <v>0</v>
      </c>
      <c r="AB1608" s="115">
        <v>0</v>
      </c>
      <c r="AC1608" s="114" t="s">
        <v>207</v>
      </c>
    </row>
    <row r="1609" spans="1:29" x14ac:dyDescent="0.25">
      <c r="A1609" s="242" t="s">
        <v>568</v>
      </c>
      <c r="B1609" s="242" t="s">
        <v>565</v>
      </c>
      <c r="C1609" s="242" t="s">
        <v>217</v>
      </c>
      <c r="D1609" s="242" t="s">
        <v>216</v>
      </c>
      <c r="E1609" s="243">
        <v>40544</v>
      </c>
      <c r="F1609" s="243">
        <v>40908</v>
      </c>
      <c r="G1609" s="242">
        <v>2011</v>
      </c>
      <c r="H1609" s="116">
        <v>13309</v>
      </c>
      <c r="I1609" s="117" t="s">
        <v>207</v>
      </c>
      <c r="J1609" s="244">
        <v>42304</v>
      </c>
      <c r="K1609" s="245" t="s">
        <v>215</v>
      </c>
      <c r="L1609" s="246">
        <v>42451</v>
      </c>
      <c r="M1609" s="244">
        <v>42304</v>
      </c>
      <c r="N1609" s="242" t="s">
        <v>564</v>
      </c>
      <c r="O1609" s="242" t="s">
        <v>563</v>
      </c>
      <c r="P1609" s="242" t="s">
        <v>267</v>
      </c>
      <c r="Q1609" s="242" t="s">
        <v>332</v>
      </c>
      <c r="R1609" s="242" t="s">
        <v>247</v>
      </c>
      <c r="S1609" s="119" t="s">
        <v>209</v>
      </c>
      <c r="T1609" s="118" t="s">
        <v>562</v>
      </c>
      <c r="U1609" s="117" t="s">
        <v>207</v>
      </c>
      <c r="V1609" s="115">
        <v>0</v>
      </c>
      <c r="W1609" s="115">
        <v>0</v>
      </c>
      <c r="X1609" s="115">
        <v>0</v>
      </c>
      <c r="Y1609" s="116">
        <v>13309</v>
      </c>
      <c r="Z1609" s="115">
        <v>0</v>
      </c>
      <c r="AA1609" s="115">
        <v>0</v>
      </c>
      <c r="AB1609" s="115">
        <v>0</v>
      </c>
      <c r="AC1609" s="114" t="s">
        <v>207</v>
      </c>
    </row>
    <row r="1610" spans="1:29" x14ac:dyDescent="0.25">
      <c r="A1610" s="242" t="s">
        <v>413</v>
      </c>
      <c r="B1610" s="242" t="s">
        <v>401</v>
      </c>
      <c r="C1610" s="242" t="s">
        <v>229</v>
      </c>
      <c r="D1610" s="242" t="s">
        <v>216</v>
      </c>
      <c r="E1610" s="243">
        <v>39364</v>
      </c>
      <c r="F1610" s="243">
        <v>39447</v>
      </c>
      <c r="G1610" s="242">
        <v>2007</v>
      </c>
      <c r="H1610" s="116">
        <v>50224</v>
      </c>
      <c r="I1610" s="116">
        <v>9643</v>
      </c>
      <c r="J1610" s="244">
        <v>42304</v>
      </c>
      <c r="K1610" s="245" t="s">
        <v>215</v>
      </c>
      <c r="L1610" s="246">
        <v>42591</v>
      </c>
      <c r="M1610" s="244">
        <v>42304</v>
      </c>
      <c r="N1610" s="242" t="s">
        <v>400</v>
      </c>
      <c r="O1610" s="242" t="s">
        <v>399</v>
      </c>
      <c r="P1610" s="242" t="s">
        <v>212</v>
      </c>
      <c r="Q1610" s="242" t="s">
        <v>398</v>
      </c>
      <c r="R1610" s="242" t="s">
        <v>247</v>
      </c>
      <c r="S1610" s="119" t="s">
        <v>209</v>
      </c>
      <c r="T1610" s="118" t="s">
        <v>397</v>
      </c>
      <c r="U1610" s="116">
        <v>9643</v>
      </c>
      <c r="V1610" s="115">
        <v>0</v>
      </c>
      <c r="W1610" s="115">
        <v>0</v>
      </c>
      <c r="X1610" s="115">
        <v>0</v>
      </c>
      <c r="Y1610" s="116">
        <v>40581</v>
      </c>
      <c r="Z1610" s="115">
        <v>0</v>
      </c>
      <c r="AA1610" s="115">
        <v>0</v>
      </c>
      <c r="AB1610" s="115">
        <v>0</v>
      </c>
      <c r="AC1610" s="114" t="s">
        <v>412</v>
      </c>
    </row>
    <row r="1611" spans="1:29" x14ac:dyDescent="0.25">
      <c r="A1611" s="242" t="s">
        <v>411</v>
      </c>
      <c r="B1611" s="242" t="s">
        <v>401</v>
      </c>
      <c r="C1611" s="242" t="s">
        <v>229</v>
      </c>
      <c r="D1611" s="242" t="s">
        <v>216</v>
      </c>
      <c r="E1611" s="243">
        <v>39448</v>
      </c>
      <c r="F1611" s="243">
        <v>39813</v>
      </c>
      <c r="G1611" s="242">
        <v>2008</v>
      </c>
      <c r="H1611" s="116">
        <v>150746</v>
      </c>
      <c r="I1611" s="116">
        <v>28944</v>
      </c>
      <c r="J1611" s="244">
        <v>42304</v>
      </c>
      <c r="K1611" s="245" t="s">
        <v>215</v>
      </c>
      <c r="L1611" s="246">
        <v>42591</v>
      </c>
      <c r="M1611" s="244">
        <v>42304</v>
      </c>
      <c r="N1611" s="242" t="s">
        <v>400</v>
      </c>
      <c r="O1611" s="242" t="s">
        <v>399</v>
      </c>
      <c r="P1611" s="242" t="s">
        <v>212</v>
      </c>
      <c r="Q1611" s="242" t="s">
        <v>398</v>
      </c>
      <c r="R1611" s="242" t="s">
        <v>247</v>
      </c>
      <c r="S1611" s="119" t="s">
        <v>209</v>
      </c>
      <c r="T1611" s="118" t="s">
        <v>397</v>
      </c>
      <c r="U1611" s="116">
        <v>28944</v>
      </c>
      <c r="V1611" s="115">
        <v>0</v>
      </c>
      <c r="W1611" s="115">
        <v>0</v>
      </c>
      <c r="X1611" s="115">
        <v>0</v>
      </c>
      <c r="Y1611" s="116">
        <v>121802</v>
      </c>
      <c r="Z1611" s="115">
        <v>0</v>
      </c>
      <c r="AA1611" s="115">
        <v>0</v>
      </c>
      <c r="AB1611" s="115">
        <v>0</v>
      </c>
      <c r="AC1611" s="114" t="s">
        <v>410</v>
      </c>
    </row>
    <row r="1612" spans="1:29" x14ac:dyDescent="0.25">
      <c r="A1612" s="242" t="s">
        <v>409</v>
      </c>
      <c r="B1612" s="242" t="s">
        <v>401</v>
      </c>
      <c r="C1612" s="242" t="s">
        <v>229</v>
      </c>
      <c r="D1612" s="242" t="s">
        <v>216</v>
      </c>
      <c r="E1612" s="243">
        <v>39814</v>
      </c>
      <c r="F1612" s="243">
        <v>40178</v>
      </c>
      <c r="G1612" s="242">
        <v>2009</v>
      </c>
      <c r="H1612" s="116">
        <v>11049</v>
      </c>
      <c r="I1612" s="116">
        <v>2122</v>
      </c>
      <c r="J1612" s="244">
        <v>42304</v>
      </c>
      <c r="K1612" s="245" t="s">
        <v>215</v>
      </c>
      <c r="L1612" s="246">
        <v>42591</v>
      </c>
      <c r="M1612" s="244">
        <v>42304</v>
      </c>
      <c r="N1612" s="242" t="s">
        <v>400</v>
      </c>
      <c r="O1612" s="242" t="s">
        <v>399</v>
      </c>
      <c r="P1612" s="242" t="s">
        <v>212</v>
      </c>
      <c r="Q1612" s="242" t="s">
        <v>398</v>
      </c>
      <c r="R1612" s="242" t="s">
        <v>247</v>
      </c>
      <c r="S1612" s="119" t="s">
        <v>209</v>
      </c>
      <c r="T1612" s="118" t="s">
        <v>397</v>
      </c>
      <c r="U1612" s="116">
        <v>2122</v>
      </c>
      <c r="V1612" s="115">
        <v>0</v>
      </c>
      <c r="W1612" s="115">
        <v>0</v>
      </c>
      <c r="X1612" s="115">
        <v>0</v>
      </c>
      <c r="Y1612" s="116">
        <v>8927</v>
      </c>
      <c r="Z1612" s="115">
        <v>0</v>
      </c>
      <c r="AA1612" s="115">
        <v>0</v>
      </c>
      <c r="AB1612" s="115">
        <v>0</v>
      </c>
      <c r="AC1612" s="114" t="s">
        <v>407</v>
      </c>
    </row>
    <row r="1613" spans="1:29" x14ac:dyDescent="0.25">
      <c r="A1613" s="242" t="s">
        <v>408</v>
      </c>
      <c r="B1613" s="242" t="s">
        <v>401</v>
      </c>
      <c r="C1613" s="242" t="s">
        <v>229</v>
      </c>
      <c r="D1613" s="242" t="s">
        <v>216</v>
      </c>
      <c r="E1613" s="243">
        <v>40179</v>
      </c>
      <c r="F1613" s="243">
        <v>40543</v>
      </c>
      <c r="G1613" s="242">
        <v>2010</v>
      </c>
      <c r="H1613" s="116">
        <v>11049</v>
      </c>
      <c r="I1613" s="116">
        <v>2122</v>
      </c>
      <c r="J1613" s="244">
        <v>42304</v>
      </c>
      <c r="K1613" s="245" t="s">
        <v>215</v>
      </c>
      <c r="L1613" s="246">
        <v>42591</v>
      </c>
      <c r="M1613" s="244">
        <v>42304</v>
      </c>
      <c r="N1613" s="242" t="s">
        <v>400</v>
      </c>
      <c r="O1613" s="242" t="s">
        <v>399</v>
      </c>
      <c r="P1613" s="242" t="s">
        <v>212</v>
      </c>
      <c r="Q1613" s="242" t="s">
        <v>398</v>
      </c>
      <c r="R1613" s="242" t="s">
        <v>247</v>
      </c>
      <c r="S1613" s="119" t="s">
        <v>209</v>
      </c>
      <c r="T1613" s="118" t="s">
        <v>397</v>
      </c>
      <c r="U1613" s="116">
        <v>2122</v>
      </c>
      <c r="V1613" s="115">
        <v>0</v>
      </c>
      <c r="W1613" s="115">
        <v>0</v>
      </c>
      <c r="X1613" s="115">
        <v>0</v>
      </c>
      <c r="Y1613" s="116">
        <v>8927</v>
      </c>
      <c r="Z1613" s="115">
        <v>0</v>
      </c>
      <c r="AA1613" s="115">
        <v>0</v>
      </c>
      <c r="AB1613" s="115">
        <v>0</v>
      </c>
      <c r="AC1613" s="114" t="s">
        <v>407</v>
      </c>
    </row>
    <row r="1614" spans="1:29" x14ac:dyDescent="0.25">
      <c r="A1614" s="242" t="s">
        <v>406</v>
      </c>
      <c r="B1614" s="242" t="s">
        <v>401</v>
      </c>
      <c r="C1614" s="242" t="s">
        <v>229</v>
      </c>
      <c r="D1614" s="242" t="s">
        <v>216</v>
      </c>
      <c r="E1614" s="243">
        <v>40544</v>
      </c>
      <c r="F1614" s="243">
        <v>40908</v>
      </c>
      <c r="G1614" s="242">
        <v>2011</v>
      </c>
      <c r="H1614" s="116">
        <v>11038</v>
      </c>
      <c r="I1614" s="116">
        <v>2120</v>
      </c>
      <c r="J1614" s="244">
        <v>42304</v>
      </c>
      <c r="K1614" s="245" t="s">
        <v>215</v>
      </c>
      <c r="L1614" s="246">
        <v>42591</v>
      </c>
      <c r="M1614" s="244">
        <v>42304</v>
      </c>
      <c r="N1614" s="242" t="s">
        <v>400</v>
      </c>
      <c r="O1614" s="242" t="s">
        <v>399</v>
      </c>
      <c r="P1614" s="242" t="s">
        <v>212</v>
      </c>
      <c r="Q1614" s="242" t="s">
        <v>398</v>
      </c>
      <c r="R1614" s="242" t="s">
        <v>247</v>
      </c>
      <c r="S1614" s="119" t="s">
        <v>209</v>
      </c>
      <c r="T1614" s="118" t="s">
        <v>397</v>
      </c>
      <c r="U1614" s="116">
        <v>2120</v>
      </c>
      <c r="V1614" s="115">
        <v>0</v>
      </c>
      <c r="W1614" s="115">
        <v>0</v>
      </c>
      <c r="X1614" s="115">
        <v>0</v>
      </c>
      <c r="Y1614" s="116">
        <v>8918</v>
      </c>
      <c r="Z1614" s="115">
        <v>0</v>
      </c>
      <c r="AA1614" s="115">
        <v>0</v>
      </c>
      <c r="AB1614" s="115">
        <v>0</v>
      </c>
      <c r="AC1614" s="114" t="s">
        <v>405</v>
      </c>
    </row>
    <row r="1615" spans="1:29" x14ac:dyDescent="0.25">
      <c r="A1615" s="242" t="s">
        <v>404</v>
      </c>
      <c r="B1615" s="242" t="s">
        <v>401</v>
      </c>
      <c r="C1615" s="242" t="s">
        <v>229</v>
      </c>
      <c r="D1615" s="242" t="s">
        <v>216</v>
      </c>
      <c r="E1615" s="243">
        <v>40909</v>
      </c>
      <c r="F1615" s="243">
        <v>41274</v>
      </c>
      <c r="G1615" s="242">
        <v>2012</v>
      </c>
      <c r="H1615" s="116">
        <v>11060</v>
      </c>
      <c r="I1615" s="116">
        <v>2124</v>
      </c>
      <c r="J1615" s="244">
        <v>42304</v>
      </c>
      <c r="K1615" s="245" t="s">
        <v>215</v>
      </c>
      <c r="L1615" s="246">
        <v>42591</v>
      </c>
      <c r="M1615" s="244">
        <v>42304</v>
      </c>
      <c r="N1615" s="242" t="s">
        <v>400</v>
      </c>
      <c r="O1615" s="242" t="s">
        <v>399</v>
      </c>
      <c r="P1615" s="242" t="s">
        <v>212</v>
      </c>
      <c r="Q1615" s="242" t="s">
        <v>398</v>
      </c>
      <c r="R1615" s="242" t="s">
        <v>247</v>
      </c>
      <c r="S1615" s="119" t="s">
        <v>209</v>
      </c>
      <c r="T1615" s="118" t="s">
        <v>397</v>
      </c>
      <c r="U1615" s="116">
        <v>2124</v>
      </c>
      <c r="V1615" s="115">
        <v>0</v>
      </c>
      <c r="W1615" s="115">
        <v>0</v>
      </c>
      <c r="X1615" s="115">
        <v>0</v>
      </c>
      <c r="Y1615" s="116">
        <v>8936</v>
      </c>
      <c r="Z1615" s="115">
        <v>0</v>
      </c>
      <c r="AA1615" s="115">
        <v>0</v>
      </c>
      <c r="AB1615" s="115">
        <v>0</v>
      </c>
      <c r="AC1615" s="114" t="s">
        <v>403</v>
      </c>
    </row>
    <row r="1616" spans="1:29" x14ac:dyDescent="0.25">
      <c r="A1616" s="242" t="s">
        <v>402</v>
      </c>
      <c r="B1616" s="242" t="s">
        <v>401</v>
      </c>
      <c r="C1616" s="242" t="s">
        <v>229</v>
      </c>
      <c r="D1616" s="242" t="s">
        <v>216</v>
      </c>
      <c r="E1616" s="243">
        <v>41275</v>
      </c>
      <c r="F1616" s="243">
        <v>41516</v>
      </c>
      <c r="G1616" s="242">
        <v>2013</v>
      </c>
      <c r="H1616" s="116">
        <v>7346</v>
      </c>
      <c r="I1616" s="116">
        <v>1411</v>
      </c>
      <c r="J1616" s="244">
        <v>42304</v>
      </c>
      <c r="K1616" s="245" t="s">
        <v>215</v>
      </c>
      <c r="L1616" s="246">
        <v>42591</v>
      </c>
      <c r="M1616" s="244">
        <v>42304</v>
      </c>
      <c r="N1616" s="242" t="s">
        <v>400</v>
      </c>
      <c r="O1616" s="242" t="s">
        <v>399</v>
      </c>
      <c r="P1616" s="242" t="s">
        <v>212</v>
      </c>
      <c r="Q1616" s="242" t="s">
        <v>398</v>
      </c>
      <c r="R1616" s="242" t="s">
        <v>247</v>
      </c>
      <c r="S1616" s="119" t="s">
        <v>209</v>
      </c>
      <c r="T1616" s="118" t="s">
        <v>397</v>
      </c>
      <c r="U1616" s="116">
        <v>1411</v>
      </c>
      <c r="V1616" s="115">
        <v>0</v>
      </c>
      <c r="W1616" s="115">
        <v>0</v>
      </c>
      <c r="X1616" s="115">
        <v>0</v>
      </c>
      <c r="Y1616" s="116">
        <v>5935</v>
      </c>
      <c r="Z1616" s="115">
        <v>0</v>
      </c>
      <c r="AA1616" s="115">
        <v>0</v>
      </c>
      <c r="AB1616" s="115">
        <v>0</v>
      </c>
      <c r="AC1616" s="114" t="s">
        <v>396</v>
      </c>
    </row>
    <row r="1617" spans="1:29" x14ac:dyDescent="0.25">
      <c r="A1617" s="242" t="s">
        <v>330</v>
      </c>
      <c r="B1617" s="242" t="s">
        <v>328</v>
      </c>
      <c r="C1617" s="242" t="s">
        <v>217</v>
      </c>
      <c r="D1617" s="242" t="s">
        <v>216</v>
      </c>
      <c r="E1617" s="243">
        <v>40909</v>
      </c>
      <c r="F1617" s="243">
        <v>41274</v>
      </c>
      <c r="G1617" s="242">
        <v>2012</v>
      </c>
      <c r="H1617" s="116">
        <v>788</v>
      </c>
      <c r="I1617" s="117" t="s">
        <v>207</v>
      </c>
      <c r="J1617" s="244">
        <v>42304</v>
      </c>
      <c r="K1617" s="245" t="s">
        <v>215</v>
      </c>
      <c r="L1617" s="246">
        <v>43004</v>
      </c>
      <c r="M1617" s="244">
        <v>42304</v>
      </c>
      <c r="N1617" s="242" t="s">
        <v>327</v>
      </c>
      <c r="O1617" s="242" t="s">
        <v>326</v>
      </c>
      <c r="P1617" s="242" t="s">
        <v>325</v>
      </c>
      <c r="Q1617" s="242" t="s">
        <v>211</v>
      </c>
      <c r="R1617" s="242" t="s">
        <v>210</v>
      </c>
      <c r="S1617" s="119" t="s">
        <v>209</v>
      </c>
      <c r="T1617" s="118" t="s">
        <v>324</v>
      </c>
      <c r="U1617" s="117" t="s">
        <v>207</v>
      </c>
      <c r="V1617" s="115">
        <v>0</v>
      </c>
      <c r="W1617" s="115">
        <v>0</v>
      </c>
      <c r="X1617" s="115">
        <v>0</v>
      </c>
      <c r="Y1617" s="115">
        <v>0</v>
      </c>
      <c r="Z1617" s="115">
        <v>394</v>
      </c>
      <c r="AA1617" s="115">
        <v>0</v>
      </c>
      <c r="AB1617" s="115">
        <v>0</v>
      </c>
      <c r="AC1617" s="114" t="s">
        <v>207</v>
      </c>
    </row>
    <row r="1618" spans="1:29" x14ac:dyDescent="0.25">
      <c r="A1618" s="242" t="s">
        <v>4085</v>
      </c>
      <c r="B1618" s="242" t="s">
        <v>4074</v>
      </c>
      <c r="C1618" s="242" t="s">
        <v>229</v>
      </c>
      <c r="D1618" s="242" t="s">
        <v>1254</v>
      </c>
      <c r="E1618" s="243">
        <v>41171</v>
      </c>
      <c r="F1618" s="243">
        <v>41851</v>
      </c>
      <c r="G1618" s="242">
        <v>2014</v>
      </c>
      <c r="H1618" s="116">
        <v>4451645</v>
      </c>
      <c r="I1618" s="116">
        <v>626793</v>
      </c>
      <c r="J1618" s="244">
        <v>42290</v>
      </c>
      <c r="K1618" s="245" t="s">
        <v>215</v>
      </c>
      <c r="L1618" s="246">
        <v>42969</v>
      </c>
      <c r="M1618" s="244">
        <v>41851</v>
      </c>
      <c r="N1618" s="242" t="s">
        <v>4073</v>
      </c>
      <c r="O1618" s="242" t="s">
        <v>2928</v>
      </c>
      <c r="P1618" s="242" t="s">
        <v>255</v>
      </c>
      <c r="Q1618" s="242" t="s">
        <v>492</v>
      </c>
      <c r="R1618" s="242" t="s">
        <v>210</v>
      </c>
      <c r="S1618" s="135" t="s">
        <v>4072</v>
      </c>
      <c r="T1618" s="118" t="s">
        <v>4071</v>
      </c>
      <c r="U1618" s="116">
        <v>626793</v>
      </c>
      <c r="V1618" s="115">
        <v>0</v>
      </c>
      <c r="W1618" s="115">
        <v>0</v>
      </c>
      <c r="X1618" s="115">
        <v>0</v>
      </c>
      <c r="Y1618" s="116">
        <v>2898035</v>
      </c>
      <c r="Z1618" s="115">
        <v>150506</v>
      </c>
      <c r="AA1618" s="115">
        <v>80942</v>
      </c>
      <c r="AB1618" s="115">
        <v>200000</v>
      </c>
      <c r="AC1618" s="114" t="s">
        <v>4084</v>
      </c>
    </row>
    <row r="1619" spans="1:29" x14ac:dyDescent="0.25">
      <c r="A1619" s="242" t="s">
        <v>1135</v>
      </c>
      <c r="B1619" s="242" t="s">
        <v>1125</v>
      </c>
      <c r="C1619" s="242" t="s">
        <v>503</v>
      </c>
      <c r="D1619" s="242" t="s">
        <v>216</v>
      </c>
      <c r="E1619" s="243">
        <v>40239</v>
      </c>
      <c r="F1619" s="243">
        <v>40255</v>
      </c>
      <c r="G1619" s="242">
        <v>2010</v>
      </c>
      <c r="H1619" s="116">
        <v>105000</v>
      </c>
      <c r="I1619" s="117" t="s">
        <v>207</v>
      </c>
      <c r="J1619" s="244">
        <v>42290</v>
      </c>
      <c r="K1619" s="245" t="s">
        <v>215</v>
      </c>
      <c r="L1619" s="246">
        <v>42290</v>
      </c>
      <c r="M1619" s="244">
        <v>42290</v>
      </c>
      <c r="N1619" s="242" t="s">
        <v>1124</v>
      </c>
      <c r="O1619" s="242" t="s">
        <v>635</v>
      </c>
      <c r="P1619" s="242" t="s">
        <v>267</v>
      </c>
      <c r="Q1619" s="242" t="s">
        <v>516</v>
      </c>
      <c r="R1619" s="242" t="s">
        <v>247</v>
      </c>
      <c r="S1619" s="119" t="s">
        <v>209</v>
      </c>
      <c r="T1619" s="118" t="s">
        <v>1123</v>
      </c>
      <c r="U1619" s="117" t="s">
        <v>207</v>
      </c>
      <c r="V1619" s="115">
        <v>0</v>
      </c>
      <c r="W1619" s="115">
        <v>0</v>
      </c>
      <c r="X1619" s="115">
        <v>0</v>
      </c>
      <c r="Y1619" s="116">
        <v>105000</v>
      </c>
      <c r="Z1619" s="115">
        <v>0</v>
      </c>
      <c r="AA1619" s="115">
        <v>0</v>
      </c>
      <c r="AB1619" s="115">
        <v>0</v>
      </c>
      <c r="AC1619" s="114" t="s">
        <v>207</v>
      </c>
    </row>
    <row r="1620" spans="1:29" x14ac:dyDescent="0.25">
      <c r="A1620" s="242" t="s">
        <v>1130</v>
      </c>
      <c r="B1620" s="242" t="s">
        <v>1125</v>
      </c>
      <c r="C1620" s="242" t="s">
        <v>503</v>
      </c>
      <c r="D1620" s="242" t="s">
        <v>216</v>
      </c>
      <c r="E1620" s="243">
        <v>40279</v>
      </c>
      <c r="F1620" s="243">
        <v>40302</v>
      </c>
      <c r="G1620" s="242">
        <v>2010</v>
      </c>
      <c r="H1620" s="116">
        <v>10000</v>
      </c>
      <c r="I1620" s="117" t="s">
        <v>207</v>
      </c>
      <c r="J1620" s="244">
        <v>42290</v>
      </c>
      <c r="K1620" s="245" t="s">
        <v>215</v>
      </c>
      <c r="L1620" s="246">
        <v>42290</v>
      </c>
      <c r="M1620" s="244">
        <v>42290</v>
      </c>
      <c r="N1620" s="242" t="s">
        <v>1124</v>
      </c>
      <c r="O1620" s="242" t="s">
        <v>635</v>
      </c>
      <c r="P1620" s="242" t="s">
        <v>267</v>
      </c>
      <c r="Q1620" s="242" t="s">
        <v>516</v>
      </c>
      <c r="R1620" s="242" t="s">
        <v>247</v>
      </c>
      <c r="S1620" s="119" t="s">
        <v>209</v>
      </c>
      <c r="T1620" s="118" t="s">
        <v>1123</v>
      </c>
      <c r="U1620" s="117" t="s">
        <v>207</v>
      </c>
      <c r="V1620" s="115">
        <v>0</v>
      </c>
      <c r="W1620" s="115">
        <v>0</v>
      </c>
      <c r="X1620" s="115">
        <v>0</v>
      </c>
      <c r="Y1620" s="116">
        <v>10000</v>
      </c>
      <c r="Z1620" s="115">
        <v>0</v>
      </c>
      <c r="AA1620" s="115">
        <v>0</v>
      </c>
      <c r="AB1620" s="115">
        <v>0</v>
      </c>
      <c r="AC1620" s="114" t="s">
        <v>207</v>
      </c>
    </row>
    <row r="1621" spans="1:29" x14ac:dyDescent="0.25">
      <c r="A1621" s="242" t="s">
        <v>1126</v>
      </c>
      <c r="B1621" s="242" t="s">
        <v>1125</v>
      </c>
      <c r="C1621" s="242" t="s">
        <v>503</v>
      </c>
      <c r="D1621" s="242" t="s">
        <v>216</v>
      </c>
      <c r="E1621" s="243">
        <v>40569</v>
      </c>
      <c r="F1621" s="243">
        <v>40571</v>
      </c>
      <c r="G1621" s="242">
        <v>2011</v>
      </c>
      <c r="H1621" s="116">
        <v>34007</v>
      </c>
      <c r="I1621" s="117" t="s">
        <v>207</v>
      </c>
      <c r="J1621" s="244">
        <v>42290</v>
      </c>
      <c r="K1621" s="245" t="s">
        <v>221</v>
      </c>
      <c r="L1621" s="246" t="s">
        <v>207</v>
      </c>
      <c r="M1621" s="244">
        <v>42290</v>
      </c>
      <c r="N1621" s="242" t="s">
        <v>1124</v>
      </c>
      <c r="O1621" s="242" t="s">
        <v>635</v>
      </c>
      <c r="P1621" s="242" t="s">
        <v>267</v>
      </c>
      <c r="Q1621" s="242" t="s">
        <v>516</v>
      </c>
      <c r="R1621" s="242" t="s">
        <v>247</v>
      </c>
      <c r="S1621" s="119" t="s">
        <v>209</v>
      </c>
      <c r="T1621" s="118" t="s">
        <v>1123</v>
      </c>
      <c r="U1621" s="117" t="s">
        <v>207</v>
      </c>
      <c r="V1621" s="115">
        <v>0</v>
      </c>
      <c r="W1621" s="115">
        <v>0</v>
      </c>
      <c r="X1621" s="115">
        <v>0</v>
      </c>
      <c r="Y1621" s="116">
        <v>34007</v>
      </c>
      <c r="Z1621" s="115">
        <v>0</v>
      </c>
      <c r="AA1621" s="115">
        <v>0</v>
      </c>
      <c r="AB1621" s="115">
        <v>0</v>
      </c>
      <c r="AC1621" s="114" t="s">
        <v>207</v>
      </c>
    </row>
    <row r="1622" spans="1:29" x14ac:dyDescent="0.25">
      <c r="A1622" s="242" t="s">
        <v>1114</v>
      </c>
      <c r="B1622" s="242" t="s">
        <v>1113</v>
      </c>
      <c r="C1622" s="242" t="s">
        <v>503</v>
      </c>
      <c r="D1622" s="242" t="s">
        <v>216</v>
      </c>
      <c r="E1622" s="244">
        <v>40598</v>
      </c>
      <c r="F1622" s="244">
        <v>40634</v>
      </c>
      <c r="G1622" s="242">
        <v>2011</v>
      </c>
      <c r="H1622" s="116">
        <v>50000</v>
      </c>
      <c r="I1622" s="117" t="s">
        <v>207</v>
      </c>
      <c r="J1622" s="244">
        <v>42290</v>
      </c>
      <c r="K1622" s="245" t="s">
        <v>221</v>
      </c>
      <c r="L1622" s="246" t="s">
        <v>207</v>
      </c>
      <c r="M1622" s="244">
        <v>42290</v>
      </c>
      <c r="N1622" s="242" t="s">
        <v>1112</v>
      </c>
      <c r="O1622" s="242" t="s">
        <v>635</v>
      </c>
      <c r="P1622" s="242" t="s">
        <v>267</v>
      </c>
      <c r="Q1622" s="242" t="s">
        <v>516</v>
      </c>
      <c r="R1622" s="242" t="s">
        <v>247</v>
      </c>
      <c r="S1622" s="119" t="s">
        <v>209</v>
      </c>
      <c r="T1622" s="118" t="s">
        <v>1111</v>
      </c>
      <c r="U1622" s="117" t="s">
        <v>207</v>
      </c>
      <c r="V1622" s="115">
        <v>0</v>
      </c>
      <c r="W1622" s="115">
        <v>0</v>
      </c>
      <c r="X1622" s="115">
        <v>0</v>
      </c>
      <c r="Y1622" s="116">
        <v>50000</v>
      </c>
      <c r="Z1622" s="115">
        <v>0</v>
      </c>
      <c r="AA1622" s="115">
        <v>0</v>
      </c>
      <c r="AB1622" s="115">
        <v>0</v>
      </c>
      <c r="AC1622" s="114" t="s">
        <v>207</v>
      </c>
    </row>
    <row r="1623" spans="1:29" x14ac:dyDescent="0.25">
      <c r="A1623" s="242" t="s">
        <v>1048</v>
      </c>
      <c r="B1623" s="242" t="s">
        <v>1033</v>
      </c>
      <c r="C1623" s="242" t="s">
        <v>229</v>
      </c>
      <c r="D1623" s="242" t="s">
        <v>216</v>
      </c>
      <c r="E1623" s="243">
        <v>39448</v>
      </c>
      <c r="F1623" s="243">
        <v>39813</v>
      </c>
      <c r="G1623" s="242">
        <v>2008</v>
      </c>
      <c r="H1623" s="116">
        <v>843</v>
      </c>
      <c r="I1623" s="116">
        <v>176</v>
      </c>
      <c r="J1623" s="244">
        <v>42290</v>
      </c>
      <c r="K1623" s="245" t="s">
        <v>221</v>
      </c>
      <c r="L1623" s="246" t="s">
        <v>207</v>
      </c>
      <c r="M1623" s="244">
        <v>42290</v>
      </c>
      <c r="N1623" s="242" t="s">
        <v>1032</v>
      </c>
      <c r="O1623" s="242" t="s">
        <v>1031</v>
      </c>
      <c r="P1623" s="242" t="s">
        <v>255</v>
      </c>
      <c r="Q1623" s="242" t="s">
        <v>391</v>
      </c>
      <c r="R1623" s="242" t="s">
        <v>247</v>
      </c>
      <c r="S1623" s="119" t="s">
        <v>209</v>
      </c>
      <c r="T1623" s="118" t="s">
        <v>1030</v>
      </c>
      <c r="U1623" s="115">
        <v>176</v>
      </c>
      <c r="V1623" s="115">
        <v>0</v>
      </c>
      <c r="W1623" s="115">
        <v>0</v>
      </c>
      <c r="X1623" s="115">
        <v>0</v>
      </c>
      <c r="Y1623" s="115">
        <v>0</v>
      </c>
      <c r="Z1623" s="115">
        <v>0</v>
      </c>
      <c r="AA1623" s="115">
        <v>0</v>
      </c>
      <c r="AB1623" s="115">
        <v>667</v>
      </c>
      <c r="AC1623" s="114" t="s">
        <v>1047</v>
      </c>
    </row>
    <row r="1624" spans="1:29" x14ac:dyDescent="0.25">
      <c r="A1624" s="242" t="s">
        <v>1042</v>
      </c>
      <c r="B1624" s="242" t="s">
        <v>1033</v>
      </c>
      <c r="C1624" s="242" t="s">
        <v>229</v>
      </c>
      <c r="D1624" s="242" t="s">
        <v>216</v>
      </c>
      <c r="E1624" s="243">
        <v>40179</v>
      </c>
      <c r="F1624" s="243">
        <v>40543</v>
      </c>
      <c r="G1624" s="242">
        <v>2010</v>
      </c>
      <c r="H1624" s="116">
        <v>822</v>
      </c>
      <c r="I1624" s="116">
        <v>172</v>
      </c>
      <c r="J1624" s="244">
        <v>42290</v>
      </c>
      <c r="K1624" s="245" t="s">
        <v>221</v>
      </c>
      <c r="L1624" s="246" t="s">
        <v>207</v>
      </c>
      <c r="M1624" s="244">
        <v>42290</v>
      </c>
      <c r="N1624" s="242" t="s">
        <v>1032</v>
      </c>
      <c r="O1624" s="242" t="s">
        <v>1031</v>
      </c>
      <c r="P1624" s="242" t="s">
        <v>255</v>
      </c>
      <c r="Q1624" s="242" t="s">
        <v>391</v>
      </c>
      <c r="R1624" s="242" t="s">
        <v>247</v>
      </c>
      <c r="S1624" s="119" t="s">
        <v>209</v>
      </c>
      <c r="T1624" s="118" t="s">
        <v>1030</v>
      </c>
      <c r="U1624" s="115">
        <v>172</v>
      </c>
      <c r="V1624" s="115">
        <v>0</v>
      </c>
      <c r="W1624" s="115">
        <v>0</v>
      </c>
      <c r="X1624" s="115">
        <v>0</v>
      </c>
      <c r="Y1624" s="116">
        <v>83</v>
      </c>
      <c r="Z1624" s="115">
        <v>0</v>
      </c>
      <c r="AA1624" s="115">
        <v>0</v>
      </c>
      <c r="AB1624" s="115">
        <v>567</v>
      </c>
      <c r="AC1624" s="114" t="s">
        <v>1041</v>
      </c>
    </row>
    <row r="1625" spans="1:29" x14ac:dyDescent="0.25">
      <c r="A1625" s="242" t="s">
        <v>907</v>
      </c>
      <c r="B1625" s="242" t="s">
        <v>890</v>
      </c>
      <c r="C1625" s="242" t="s">
        <v>229</v>
      </c>
      <c r="D1625" s="242" t="s">
        <v>216</v>
      </c>
      <c r="E1625" s="243">
        <v>39448</v>
      </c>
      <c r="F1625" s="243">
        <v>39813</v>
      </c>
      <c r="G1625" s="242">
        <v>2008</v>
      </c>
      <c r="H1625" s="116">
        <v>129057</v>
      </c>
      <c r="I1625" s="116">
        <v>24831</v>
      </c>
      <c r="J1625" s="244">
        <v>42290</v>
      </c>
      <c r="K1625" s="245" t="s">
        <v>215</v>
      </c>
      <c r="L1625" s="246">
        <v>43368</v>
      </c>
      <c r="M1625" s="244">
        <v>42290</v>
      </c>
      <c r="N1625" s="242" t="s">
        <v>889</v>
      </c>
      <c r="O1625" s="242" t="s">
        <v>869</v>
      </c>
      <c r="P1625" s="242" t="s">
        <v>226</v>
      </c>
      <c r="Q1625" s="242" t="s">
        <v>211</v>
      </c>
      <c r="R1625" s="242" t="s">
        <v>210</v>
      </c>
      <c r="S1625" s="119" t="s">
        <v>209</v>
      </c>
      <c r="T1625" s="118" t="s">
        <v>888</v>
      </c>
      <c r="U1625" s="116">
        <v>24831</v>
      </c>
      <c r="V1625" s="115">
        <v>0</v>
      </c>
      <c r="W1625" s="115">
        <v>31</v>
      </c>
      <c r="X1625" s="115">
        <v>0</v>
      </c>
      <c r="Y1625" s="116">
        <v>97960</v>
      </c>
      <c r="Z1625" s="115">
        <v>0</v>
      </c>
      <c r="AA1625" s="115">
        <v>2176</v>
      </c>
      <c r="AB1625" s="115">
        <v>0</v>
      </c>
      <c r="AC1625" s="114" t="s">
        <v>906</v>
      </c>
    </row>
    <row r="1626" spans="1:29" x14ac:dyDescent="0.25">
      <c r="A1626" s="242" t="s">
        <v>571</v>
      </c>
      <c r="B1626" s="242" t="s">
        <v>565</v>
      </c>
      <c r="C1626" s="242" t="s">
        <v>217</v>
      </c>
      <c r="D1626" s="242" t="s">
        <v>216</v>
      </c>
      <c r="E1626" s="243">
        <v>40909</v>
      </c>
      <c r="F1626" s="243">
        <v>41274</v>
      </c>
      <c r="G1626" s="242">
        <v>2012</v>
      </c>
      <c r="H1626" s="116">
        <v>13841</v>
      </c>
      <c r="I1626" s="117" t="s">
        <v>207</v>
      </c>
      <c r="J1626" s="244">
        <v>42290</v>
      </c>
      <c r="K1626" s="245" t="s">
        <v>215</v>
      </c>
      <c r="L1626" s="246">
        <v>42451</v>
      </c>
      <c r="M1626" s="244">
        <v>42290</v>
      </c>
      <c r="N1626" s="242" t="s">
        <v>564</v>
      </c>
      <c r="O1626" s="242" t="s">
        <v>563</v>
      </c>
      <c r="P1626" s="242" t="s">
        <v>267</v>
      </c>
      <c r="Q1626" s="242" t="s">
        <v>332</v>
      </c>
      <c r="R1626" s="242" t="s">
        <v>247</v>
      </c>
      <c r="S1626" s="119" t="s">
        <v>209</v>
      </c>
      <c r="T1626" s="118" t="s">
        <v>562</v>
      </c>
      <c r="U1626" s="117" t="s">
        <v>207</v>
      </c>
      <c r="V1626" s="115">
        <v>0</v>
      </c>
      <c r="W1626" s="115">
        <v>0</v>
      </c>
      <c r="X1626" s="115">
        <v>0</v>
      </c>
      <c r="Y1626" s="116">
        <v>13841</v>
      </c>
      <c r="Z1626" s="115">
        <v>0</v>
      </c>
      <c r="AA1626" s="115">
        <v>0</v>
      </c>
      <c r="AB1626" s="115">
        <v>0</v>
      </c>
      <c r="AC1626" s="114" t="s">
        <v>207</v>
      </c>
    </row>
    <row r="1627" spans="1:29" x14ac:dyDescent="0.25">
      <c r="A1627" s="242" t="s">
        <v>570</v>
      </c>
      <c r="B1627" s="242" t="s">
        <v>565</v>
      </c>
      <c r="C1627" s="242" t="s">
        <v>217</v>
      </c>
      <c r="D1627" s="242" t="s">
        <v>216</v>
      </c>
      <c r="E1627" s="243">
        <v>41275</v>
      </c>
      <c r="F1627" s="243">
        <v>41455</v>
      </c>
      <c r="G1627" s="242">
        <v>2013</v>
      </c>
      <c r="H1627" s="116">
        <v>7169</v>
      </c>
      <c r="I1627" s="117" t="s">
        <v>207</v>
      </c>
      <c r="J1627" s="244">
        <v>42290</v>
      </c>
      <c r="K1627" s="245" t="s">
        <v>215</v>
      </c>
      <c r="L1627" s="246">
        <v>42451</v>
      </c>
      <c r="M1627" s="244">
        <v>42290</v>
      </c>
      <c r="N1627" s="242" t="s">
        <v>564</v>
      </c>
      <c r="O1627" s="242" t="s">
        <v>563</v>
      </c>
      <c r="P1627" s="242" t="s">
        <v>267</v>
      </c>
      <c r="Q1627" s="242" t="s">
        <v>332</v>
      </c>
      <c r="R1627" s="242" t="s">
        <v>247</v>
      </c>
      <c r="S1627" s="119" t="s">
        <v>209</v>
      </c>
      <c r="T1627" s="118" t="s">
        <v>562</v>
      </c>
      <c r="U1627" s="117" t="s">
        <v>207</v>
      </c>
      <c r="V1627" s="115">
        <v>0</v>
      </c>
      <c r="W1627" s="115">
        <v>0</v>
      </c>
      <c r="X1627" s="115">
        <v>0</v>
      </c>
      <c r="Y1627" s="116">
        <v>7169</v>
      </c>
      <c r="Z1627" s="115">
        <v>0</v>
      </c>
      <c r="AA1627" s="115">
        <v>0</v>
      </c>
      <c r="AB1627" s="115">
        <v>0</v>
      </c>
      <c r="AC1627" s="114" t="s">
        <v>207</v>
      </c>
    </row>
    <row r="1628" spans="1:29" x14ac:dyDescent="0.25">
      <c r="A1628" s="242" t="s">
        <v>489</v>
      </c>
      <c r="B1628" s="242" t="s">
        <v>488</v>
      </c>
      <c r="C1628" s="242" t="s">
        <v>217</v>
      </c>
      <c r="D1628" s="242" t="s">
        <v>216</v>
      </c>
      <c r="E1628" s="243">
        <v>41608</v>
      </c>
      <c r="F1628" s="243">
        <v>41972</v>
      </c>
      <c r="G1628" s="242">
        <v>2014</v>
      </c>
      <c r="H1628" s="116">
        <v>17145</v>
      </c>
      <c r="I1628" s="117" t="s">
        <v>207</v>
      </c>
      <c r="J1628" s="244">
        <v>42290</v>
      </c>
      <c r="K1628" s="245" t="s">
        <v>215</v>
      </c>
      <c r="L1628" s="246">
        <v>42787</v>
      </c>
      <c r="M1628" s="244">
        <v>42290</v>
      </c>
      <c r="N1628" s="242" t="s">
        <v>487</v>
      </c>
      <c r="O1628" s="242" t="s">
        <v>349</v>
      </c>
      <c r="P1628" s="242" t="s">
        <v>220</v>
      </c>
      <c r="Q1628" s="242" t="s">
        <v>279</v>
      </c>
      <c r="R1628" s="242" t="s">
        <v>247</v>
      </c>
      <c r="S1628" s="119" t="s">
        <v>209</v>
      </c>
      <c r="T1628" s="118" t="s">
        <v>486</v>
      </c>
      <c r="U1628" s="117" t="s">
        <v>207</v>
      </c>
      <c r="V1628" s="115">
        <v>0</v>
      </c>
      <c r="W1628" s="115">
        <v>0</v>
      </c>
      <c r="X1628" s="115">
        <v>0</v>
      </c>
      <c r="Y1628" s="116">
        <v>17145</v>
      </c>
      <c r="Z1628" s="115">
        <v>0</v>
      </c>
      <c r="AA1628" s="115">
        <v>0</v>
      </c>
      <c r="AB1628" s="115">
        <v>0</v>
      </c>
      <c r="AC1628" s="114" t="s">
        <v>207</v>
      </c>
    </row>
    <row r="1629" spans="1:29" x14ac:dyDescent="0.25">
      <c r="A1629" s="242" t="s">
        <v>475</v>
      </c>
      <c r="B1629" s="242" t="s">
        <v>474</v>
      </c>
      <c r="C1629" s="242" t="s">
        <v>217</v>
      </c>
      <c r="D1629" s="242" t="s">
        <v>216</v>
      </c>
      <c r="E1629" s="243">
        <v>41609</v>
      </c>
      <c r="F1629" s="243">
        <v>41973</v>
      </c>
      <c r="G1629" s="242">
        <v>2014</v>
      </c>
      <c r="H1629" s="116">
        <v>7924</v>
      </c>
      <c r="I1629" s="117" t="s">
        <v>207</v>
      </c>
      <c r="J1629" s="244">
        <v>42290</v>
      </c>
      <c r="K1629" s="245" t="s">
        <v>215</v>
      </c>
      <c r="L1629" s="246">
        <v>42787</v>
      </c>
      <c r="M1629" s="244">
        <v>42290</v>
      </c>
      <c r="N1629" s="242" t="s">
        <v>473</v>
      </c>
      <c r="O1629" s="242" t="s">
        <v>349</v>
      </c>
      <c r="P1629" s="242" t="s">
        <v>220</v>
      </c>
      <c r="Q1629" s="242" t="s">
        <v>279</v>
      </c>
      <c r="R1629" s="242" t="s">
        <v>247</v>
      </c>
      <c r="S1629" s="119" t="s">
        <v>209</v>
      </c>
      <c r="T1629" s="118" t="s">
        <v>472</v>
      </c>
      <c r="U1629" s="117" t="s">
        <v>207</v>
      </c>
      <c r="V1629" s="115">
        <v>0</v>
      </c>
      <c r="W1629" s="115">
        <v>0</v>
      </c>
      <c r="X1629" s="115">
        <v>0</v>
      </c>
      <c r="Y1629" s="116">
        <v>7924</v>
      </c>
      <c r="Z1629" s="115">
        <v>0</v>
      </c>
      <c r="AA1629" s="115">
        <v>0</v>
      </c>
      <c r="AB1629" s="115">
        <v>0</v>
      </c>
      <c r="AC1629" s="114" t="s">
        <v>207</v>
      </c>
    </row>
    <row r="1630" spans="1:29" x14ac:dyDescent="0.25">
      <c r="A1630" s="242" t="s">
        <v>470</v>
      </c>
      <c r="B1630" s="242" t="s">
        <v>469</v>
      </c>
      <c r="C1630" s="242" t="s">
        <v>217</v>
      </c>
      <c r="D1630" s="242" t="s">
        <v>216</v>
      </c>
      <c r="E1630" s="243">
        <v>41605</v>
      </c>
      <c r="F1630" s="243">
        <v>41969</v>
      </c>
      <c r="G1630" s="242">
        <v>2014</v>
      </c>
      <c r="H1630" s="116">
        <v>12996</v>
      </c>
      <c r="I1630" s="117" t="s">
        <v>207</v>
      </c>
      <c r="J1630" s="244">
        <v>42290</v>
      </c>
      <c r="K1630" s="245" t="s">
        <v>215</v>
      </c>
      <c r="L1630" s="246">
        <v>42731</v>
      </c>
      <c r="M1630" s="244">
        <v>42290</v>
      </c>
      <c r="N1630" s="242" t="s">
        <v>468</v>
      </c>
      <c r="O1630" s="242" t="s">
        <v>349</v>
      </c>
      <c r="P1630" s="242" t="s">
        <v>220</v>
      </c>
      <c r="Q1630" s="242" t="s">
        <v>279</v>
      </c>
      <c r="R1630" s="242" t="s">
        <v>247</v>
      </c>
      <c r="S1630" s="119" t="s">
        <v>209</v>
      </c>
      <c r="T1630" s="118" t="s">
        <v>467</v>
      </c>
      <c r="U1630" s="117" t="s">
        <v>207</v>
      </c>
      <c r="V1630" s="115">
        <v>0</v>
      </c>
      <c r="W1630" s="115">
        <v>0</v>
      </c>
      <c r="X1630" s="115">
        <v>0</v>
      </c>
      <c r="Y1630" s="116">
        <v>3099</v>
      </c>
      <c r="Z1630" s="115">
        <v>0</v>
      </c>
      <c r="AA1630" s="115">
        <v>9897</v>
      </c>
      <c r="AB1630" s="115">
        <v>0</v>
      </c>
      <c r="AC1630" s="114" t="s">
        <v>207</v>
      </c>
    </row>
    <row r="1631" spans="1:29" x14ac:dyDescent="0.25">
      <c r="A1631" s="242" t="s">
        <v>457</v>
      </c>
      <c r="B1631" s="242" t="s">
        <v>455</v>
      </c>
      <c r="C1631" s="242" t="s">
        <v>217</v>
      </c>
      <c r="D1631" s="242" t="s">
        <v>216</v>
      </c>
      <c r="E1631" s="243">
        <v>41275</v>
      </c>
      <c r="F1631" s="243">
        <v>41639</v>
      </c>
      <c r="G1631" s="242">
        <v>2013</v>
      </c>
      <c r="H1631" s="116">
        <v>12039</v>
      </c>
      <c r="I1631" s="117" t="s">
        <v>207</v>
      </c>
      <c r="J1631" s="244">
        <v>42290</v>
      </c>
      <c r="K1631" s="245" t="s">
        <v>221</v>
      </c>
      <c r="L1631" s="246" t="s">
        <v>207</v>
      </c>
      <c r="M1631" s="244">
        <v>42290</v>
      </c>
      <c r="N1631" s="242" t="s">
        <v>454</v>
      </c>
      <c r="O1631" s="242" t="s">
        <v>453</v>
      </c>
      <c r="P1631" s="242" t="s">
        <v>267</v>
      </c>
      <c r="Q1631" s="242" t="s">
        <v>452</v>
      </c>
      <c r="R1631" s="242" t="s">
        <v>247</v>
      </c>
      <c r="S1631" s="119" t="s">
        <v>209</v>
      </c>
      <c r="T1631" s="118" t="s">
        <v>451</v>
      </c>
      <c r="U1631" s="117" t="s">
        <v>207</v>
      </c>
      <c r="V1631" s="115">
        <v>0</v>
      </c>
      <c r="W1631" s="115">
        <v>0</v>
      </c>
      <c r="X1631" s="115">
        <v>0</v>
      </c>
      <c r="Y1631" s="116">
        <v>12039</v>
      </c>
      <c r="Z1631" s="115">
        <v>0</v>
      </c>
      <c r="AA1631" s="115">
        <v>0</v>
      </c>
      <c r="AB1631" s="115">
        <v>0</v>
      </c>
      <c r="AC1631" s="114" t="s">
        <v>207</v>
      </c>
    </row>
    <row r="1632" spans="1:29" x14ac:dyDescent="0.25">
      <c r="A1632" s="242" t="s">
        <v>456</v>
      </c>
      <c r="B1632" s="242" t="s">
        <v>455</v>
      </c>
      <c r="C1632" s="242" t="s">
        <v>217</v>
      </c>
      <c r="D1632" s="242" t="s">
        <v>216</v>
      </c>
      <c r="E1632" s="243">
        <v>41640</v>
      </c>
      <c r="F1632" s="243">
        <v>42004</v>
      </c>
      <c r="G1632" s="242">
        <v>2014</v>
      </c>
      <c r="H1632" s="116">
        <v>9953</v>
      </c>
      <c r="I1632" s="117" t="s">
        <v>207</v>
      </c>
      <c r="J1632" s="244">
        <v>42290</v>
      </c>
      <c r="K1632" s="245" t="s">
        <v>221</v>
      </c>
      <c r="L1632" s="246" t="s">
        <v>207</v>
      </c>
      <c r="M1632" s="244">
        <v>42290</v>
      </c>
      <c r="N1632" s="242" t="s">
        <v>454</v>
      </c>
      <c r="O1632" s="242" t="s">
        <v>453</v>
      </c>
      <c r="P1632" s="242" t="s">
        <v>267</v>
      </c>
      <c r="Q1632" s="242" t="s">
        <v>452</v>
      </c>
      <c r="R1632" s="242" t="s">
        <v>247</v>
      </c>
      <c r="S1632" s="119" t="s">
        <v>209</v>
      </c>
      <c r="T1632" s="118" t="s">
        <v>451</v>
      </c>
      <c r="U1632" s="117" t="s">
        <v>207</v>
      </c>
      <c r="V1632" s="115">
        <v>0</v>
      </c>
      <c r="W1632" s="115">
        <v>0</v>
      </c>
      <c r="X1632" s="115">
        <v>0</v>
      </c>
      <c r="Y1632" s="116">
        <v>9953</v>
      </c>
      <c r="Z1632" s="115">
        <v>0</v>
      </c>
      <c r="AA1632" s="115">
        <v>0</v>
      </c>
      <c r="AB1632" s="115">
        <v>0</v>
      </c>
      <c r="AC1632" s="114" t="s">
        <v>207</v>
      </c>
    </row>
    <row r="1633" spans="1:29" x14ac:dyDescent="0.25">
      <c r="A1633" s="242" t="s">
        <v>1144</v>
      </c>
      <c r="B1633" s="242" t="s">
        <v>1143</v>
      </c>
      <c r="C1633" s="242" t="s">
        <v>217</v>
      </c>
      <c r="D1633" s="242" t="s">
        <v>216</v>
      </c>
      <c r="E1633" s="243">
        <v>41579</v>
      </c>
      <c r="F1633" s="243">
        <v>41943</v>
      </c>
      <c r="G1633" s="242">
        <v>2014</v>
      </c>
      <c r="H1633" s="116">
        <v>14766</v>
      </c>
      <c r="I1633" s="117" t="s">
        <v>207</v>
      </c>
      <c r="J1633" s="244">
        <v>42269</v>
      </c>
      <c r="K1633" s="245" t="s">
        <v>215</v>
      </c>
      <c r="L1633" s="246">
        <v>42500</v>
      </c>
      <c r="M1633" s="244">
        <v>42269</v>
      </c>
      <c r="N1633" s="242" t="s">
        <v>1142</v>
      </c>
      <c r="O1633" s="242" t="s">
        <v>349</v>
      </c>
      <c r="P1633" s="242" t="s">
        <v>267</v>
      </c>
      <c r="Q1633" s="242" t="s">
        <v>1141</v>
      </c>
      <c r="R1633" s="242" t="s">
        <v>247</v>
      </c>
      <c r="S1633" s="119" t="s">
        <v>209</v>
      </c>
      <c r="T1633" s="118" t="s">
        <v>1140</v>
      </c>
      <c r="U1633" s="117" t="s">
        <v>207</v>
      </c>
      <c r="V1633" s="115">
        <v>0</v>
      </c>
      <c r="W1633" s="115">
        <v>0</v>
      </c>
      <c r="X1633" s="115">
        <v>0</v>
      </c>
      <c r="Y1633" s="116">
        <v>14766</v>
      </c>
      <c r="Z1633" s="115">
        <v>0</v>
      </c>
      <c r="AA1633" s="115">
        <v>0</v>
      </c>
      <c r="AB1633" s="115">
        <v>0</v>
      </c>
      <c r="AC1633" s="114" t="s">
        <v>207</v>
      </c>
    </row>
    <row r="1634" spans="1:29" x14ac:dyDescent="0.25">
      <c r="A1634" s="242" t="s">
        <v>1131</v>
      </c>
      <c r="B1634" s="242" t="s">
        <v>1125</v>
      </c>
      <c r="C1634" s="242" t="s">
        <v>503</v>
      </c>
      <c r="D1634" s="242" t="s">
        <v>216</v>
      </c>
      <c r="E1634" s="243">
        <v>40279</v>
      </c>
      <c r="F1634" s="243">
        <v>40302</v>
      </c>
      <c r="G1634" s="242">
        <v>2010</v>
      </c>
      <c r="H1634" s="116">
        <v>25000</v>
      </c>
      <c r="I1634" s="117" t="s">
        <v>207</v>
      </c>
      <c r="J1634" s="244">
        <v>42269</v>
      </c>
      <c r="K1634" s="245" t="s">
        <v>215</v>
      </c>
      <c r="L1634" s="246">
        <v>42269</v>
      </c>
      <c r="M1634" s="244">
        <v>42269</v>
      </c>
      <c r="N1634" s="242" t="s">
        <v>1124</v>
      </c>
      <c r="O1634" s="242" t="s">
        <v>635</v>
      </c>
      <c r="P1634" s="242" t="s">
        <v>267</v>
      </c>
      <c r="Q1634" s="242" t="s">
        <v>516</v>
      </c>
      <c r="R1634" s="242" t="s">
        <v>247</v>
      </c>
      <c r="S1634" s="119" t="s">
        <v>209</v>
      </c>
      <c r="T1634" s="118" t="s">
        <v>1123</v>
      </c>
      <c r="U1634" s="117" t="s">
        <v>207</v>
      </c>
      <c r="V1634" s="115">
        <v>0</v>
      </c>
      <c r="W1634" s="115">
        <v>0</v>
      </c>
      <c r="X1634" s="115">
        <v>0</v>
      </c>
      <c r="Y1634" s="116">
        <v>25000</v>
      </c>
      <c r="Z1634" s="115">
        <v>0</v>
      </c>
      <c r="AA1634" s="115">
        <v>0</v>
      </c>
      <c r="AB1634" s="115">
        <v>0</v>
      </c>
      <c r="AC1634" s="114" t="s">
        <v>207</v>
      </c>
    </row>
    <row r="1635" spans="1:29" x14ac:dyDescent="0.25">
      <c r="A1635" s="242" t="s">
        <v>1054</v>
      </c>
      <c r="B1635" s="242" t="s">
        <v>1033</v>
      </c>
      <c r="C1635" s="242" t="s">
        <v>229</v>
      </c>
      <c r="D1635" s="242" t="s">
        <v>216</v>
      </c>
      <c r="E1635" s="243">
        <v>38353</v>
      </c>
      <c r="F1635" s="243">
        <v>38717</v>
      </c>
      <c r="G1635" s="242">
        <v>2005</v>
      </c>
      <c r="H1635" s="116">
        <v>17448</v>
      </c>
      <c r="I1635" s="116">
        <v>3647</v>
      </c>
      <c r="J1635" s="244">
        <v>42269</v>
      </c>
      <c r="K1635" s="245" t="s">
        <v>221</v>
      </c>
      <c r="L1635" s="246" t="s">
        <v>207</v>
      </c>
      <c r="M1635" s="244">
        <v>42269</v>
      </c>
      <c r="N1635" s="242" t="s">
        <v>1032</v>
      </c>
      <c r="O1635" s="242" t="s">
        <v>1031</v>
      </c>
      <c r="P1635" s="242" t="s">
        <v>255</v>
      </c>
      <c r="Q1635" s="242" t="s">
        <v>391</v>
      </c>
      <c r="R1635" s="242" t="s">
        <v>247</v>
      </c>
      <c r="S1635" s="119" t="s">
        <v>209</v>
      </c>
      <c r="T1635" s="118" t="s">
        <v>1030</v>
      </c>
      <c r="U1635" s="115">
        <v>3647</v>
      </c>
      <c r="V1635" s="115">
        <v>0</v>
      </c>
      <c r="W1635" s="115">
        <v>0</v>
      </c>
      <c r="X1635" s="115">
        <v>0</v>
      </c>
      <c r="Y1635" s="116">
        <v>10525</v>
      </c>
      <c r="Z1635" s="115">
        <v>0</v>
      </c>
      <c r="AA1635" s="115">
        <v>0</v>
      </c>
      <c r="AB1635" s="115">
        <v>3276</v>
      </c>
      <c r="AC1635" s="114" t="s">
        <v>1051</v>
      </c>
    </row>
    <row r="1636" spans="1:29" x14ac:dyDescent="0.25">
      <c r="A1636" s="242" t="s">
        <v>1053</v>
      </c>
      <c r="B1636" s="242" t="s">
        <v>1033</v>
      </c>
      <c r="C1636" s="242" t="s">
        <v>229</v>
      </c>
      <c r="D1636" s="242" t="s">
        <v>216</v>
      </c>
      <c r="E1636" s="243">
        <v>38718</v>
      </c>
      <c r="F1636" s="243">
        <v>39082</v>
      </c>
      <c r="G1636" s="242">
        <v>2006</v>
      </c>
      <c r="H1636" s="116">
        <v>17448</v>
      </c>
      <c r="I1636" s="116">
        <v>3647</v>
      </c>
      <c r="J1636" s="244">
        <v>42269</v>
      </c>
      <c r="K1636" s="245" t="s">
        <v>221</v>
      </c>
      <c r="L1636" s="246" t="s">
        <v>207</v>
      </c>
      <c r="M1636" s="244">
        <v>42269</v>
      </c>
      <c r="N1636" s="242" t="s">
        <v>1032</v>
      </c>
      <c r="O1636" s="242" t="s">
        <v>1031</v>
      </c>
      <c r="P1636" s="242" t="s">
        <v>255</v>
      </c>
      <c r="Q1636" s="242" t="s">
        <v>391</v>
      </c>
      <c r="R1636" s="242" t="s">
        <v>247</v>
      </c>
      <c r="S1636" s="119" t="s">
        <v>209</v>
      </c>
      <c r="T1636" s="118" t="s">
        <v>1030</v>
      </c>
      <c r="U1636" s="115">
        <v>3647</v>
      </c>
      <c r="V1636" s="115">
        <v>0</v>
      </c>
      <c r="W1636" s="115">
        <v>0</v>
      </c>
      <c r="X1636" s="115">
        <v>0</v>
      </c>
      <c r="Y1636" s="116">
        <v>10525</v>
      </c>
      <c r="Z1636" s="115">
        <v>0</v>
      </c>
      <c r="AA1636" s="115">
        <v>0</v>
      </c>
      <c r="AB1636" s="115">
        <v>3276</v>
      </c>
      <c r="AC1636" s="114" t="s">
        <v>1051</v>
      </c>
    </row>
    <row r="1637" spans="1:29" x14ac:dyDescent="0.25">
      <c r="A1637" s="242" t="s">
        <v>1052</v>
      </c>
      <c r="B1637" s="242" t="s">
        <v>1033</v>
      </c>
      <c r="C1637" s="242" t="s">
        <v>229</v>
      </c>
      <c r="D1637" s="242" t="s">
        <v>216</v>
      </c>
      <c r="E1637" s="243">
        <v>39083</v>
      </c>
      <c r="F1637" s="243">
        <v>39447</v>
      </c>
      <c r="G1637" s="242">
        <v>2007</v>
      </c>
      <c r="H1637" s="116">
        <v>17448</v>
      </c>
      <c r="I1637" s="116">
        <v>3647</v>
      </c>
      <c r="J1637" s="244">
        <v>42269</v>
      </c>
      <c r="K1637" s="245" t="s">
        <v>221</v>
      </c>
      <c r="L1637" s="246" t="s">
        <v>207</v>
      </c>
      <c r="M1637" s="244">
        <v>42269</v>
      </c>
      <c r="N1637" s="242" t="s">
        <v>1032</v>
      </c>
      <c r="O1637" s="242" t="s">
        <v>1031</v>
      </c>
      <c r="P1637" s="242" t="s">
        <v>255</v>
      </c>
      <c r="Q1637" s="242" t="s">
        <v>391</v>
      </c>
      <c r="R1637" s="242" t="s">
        <v>247</v>
      </c>
      <c r="S1637" s="119" t="s">
        <v>209</v>
      </c>
      <c r="T1637" s="118" t="s">
        <v>1030</v>
      </c>
      <c r="U1637" s="115">
        <v>3647</v>
      </c>
      <c r="V1637" s="115">
        <v>0</v>
      </c>
      <c r="W1637" s="115">
        <v>0</v>
      </c>
      <c r="X1637" s="115">
        <v>0</v>
      </c>
      <c r="Y1637" s="116">
        <v>10525</v>
      </c>
      <c r="Z1637" s="115">
        <v>0</v>
      </c>
      <c r="AA1637" s="115">
        <v>0</v>
      </c>
      <c r="AB1637" s="115">
        <v>3276</v>
      </c>
      <c r="AC1637" s="114" t="s">
        <v>1051</v>
      </c>
    </row>
    <row r="1638" spans="1:29" x14ac:dyDescent="0.25">
      <c r="A1638" s="242" t="s">
        <v>1050</v>
      </c>
      <c r="B1638" s="242" t="s">
        <v>1033</v>
      </c>
      <c r="C1638" s="242" t="s">
        <v>229</v>
      </c>
      <c r="D1638" s="242" t="s">
        <v>216</v>
      </c>
      <c r="E1638" s="243">
        <v>39448</v>
      </c>
      <c r="F1638" s="243">
        <v>39813</v>
      </c>
      <c r="G1638" s="242">
        <v>2008</v>
      </c>
      <c r="H1638" s="116">
        <v>13427</v>
      </c>
      <c r="I1638" s="116">
        <v>2806</v>
      </c>
      <c r="J1638" s="244">
        <v>42269</v>
      </c>
      <c r="K1638" s="245" t="s">
        <v>221</v>
      </c>
      <c r="L1638" s="246" t="s">
        <v>207</v>
      </c>
      <c r="M1638" s="244">
        <v>42269</v>
      </c>
      <c r="N1638" s="242" t="s">
        <v>1032</v>
      </c>
      <c r="O1638" s="242" t="s">
        <v>1031</v>
      </c>
      <c r="P1638" s="242" t="s">
        <v>255</v>
      </c>
      <c r="Q1638" s="242" t="s">
        <v>391</v>
      </c>
      <c r="R1638" s="242" t="s">
        <v>247</v>
      </c>
      <c r="S1638" s="119" t="s">
        <v>209</v>
      </c>
      <c r="T1638" s="118" t="s">
        <v>1030</v>
      </c>
      <c r="U1638" s="115">
        <v>2806</v>
      </c>
      <c r="V1638" s="115">
        <v>0</v>
      </c>
      <c r="W1638" s="115">
        <v>0</v>
      </c>
      <c r="X1638" s="115">
        <v>0</v>
      </c>
      <c r="Y1638" s="116">
        <v>9268</v>
      </c>
      <c r="Z1638" s="115">
        <v>0</v>
      </c>
      <c r="AA1638" s="115">
        <v>0</v>
      </c>
      <c r="AB1638" s="115">
        <v>1353</v>
      </c>
      <c r="AC1638" s="114" t="s">
        <v>1049</v>
      </c>
    </row>
    <row r="1639" spans="1:29" x14ac:dyDescent="0.25">
      <c r="A1639" s="242" t="s">
        <v>1046</v>
      </c>
      <c r="B1639" s="242" t="s">
        <v>1033</v>
      </c>
      <c r="C1639" s="242" t="s">
        <v>229</v>
      </c>
      <c r="D1639" s="242" t="s">
        <v>216</v>
      </c>
      <c r="E1639" s="243">
        <v>39814</v>
      </c>
      <c r="F1639" s="243">
        <v>40178</v>
      </c>
      <c r="G1639" s="242">
        <v>2009</v>
      </c>
      <c r="H1639" s="116">
        <v>17631</v>
      </c>
      <c r="I1639" s="116">
        <v>3685</v>
      </c>
      <c r="J1639" s="244">
        <v>42269</v>
      </c>
      <c r="K1639" s="245" t="s">
        <v>221</v>
      </c>
      <c r="L1639" s="246" t="s">
        <v>207</v>
      </c>
      <c r="M1639" s="244">
        <v>42269</v>
      </c>
      <c r="N1639" s="242" t="s">
        <v>1032</v>
      </c>
      <c r="O1639" s="242" t="s">
        <v>1031</v>
      </c>
      <c r="P1639" s="242" t="s">
        <v>255</v>
      </c>
      <c r="Q1639" s="242" t="s">
        <v>391</v>
      </c>
      <c r="R1639" s="242" t="s">
        <v>247</v>
      </c>
      <c r="S1639" s="119" t="s">
        <v>209</v>
      </c>
      <c r="T1639" s="118" t="s">
        <v>1030</v>
      </c>
      <c r="U1639" s="115">
        <v>3685</v>
      </c>
      <c r="V1639" s="115">
        <v>0</v>
      </c>
      <c r="W1639" s="115">
        <v>0</v>
      </c>
      <c r="X1639" s="116">
        <v>1620</v>
      </c>
      <c r="Y1639" s="116">
        <v>8978</v>
      </c>
      <c r="Z1639" s="115">
        <v>0</v>
      </c>
      <c r="AA1639" s="115">
        <v>0</v>
      </c>
      <c r="AB1639" s="115">
        <v>3348</v>
      </c>
      <c r="AC1639" s="114" t="s">
        <v>1045</v>
      </c>
    </row>
    <row r="1640" spans="1:29" x14ac:dyDescent="0.25">
      <c r="A1640" s="242" t="s">
        <v>1044</v>
      </c>
      <c r="B1640" s="242" t="s">
        <v>1033</v>
      </c>
      <c r="C1640" s="242" t="s">
        <v>229</v>
      </c>
      <c r="D1640" s="242" t="s">
        <v>216</v>
      </c>
      <c r="E1640" s="243">
        <v>40179</v>
      </c>
      <c r="F1640" s="243">
        <v>40543</v>
      </c>
      <c r="G1640" s="242">
        <v>2010</v>
      </c>
      <c r="H1640" s="116">
        <v>13702</v>
      </c>
      <c r="I1640" s="116">
        <v>2864</v>
      </c>
      <c r="J1640" s="244">
        <v>42269</v>
      </c>
      <c r="K1640" s="245" t="s">
        <v>221</v>
      </c>
      <c r="L1640" s="246" t="s">
        <v>207</v>
      </c>
      <c r="M1640" s="244">
        <v>42269</v>
      </c>
      <c r="N1640" s="242" t="s">
        <v>1032</v>
      </c>
      <c r="O1640" s="242" t="s">
        <v>1031</v>
      </c>
      <c r="P1640" s="242" t="s">
        <v>255</v>
      </c>
      <c r="Q1640" s="242" t="s">
        <v>391</v>
      </c>
      <c r="R1640" s="242" t="s">
        <v>247</v>
      </c>
      <c r="S1640" s="119" t="s">
        <v>209</v>
      </c>
      <c r="T1640" s="118" t="s">
        <v>1030</v>
      </c>
      <c r="U1640" s="115">
        <v>2864</v>
      </c>
      <c r="V1640" s="115">
        <v>0</v>
      </c>
      <c r="W1640" s="115">
        <v>0</v>
      </c>
      <c r="X1640" s="115">
        <v>0</v>
      </c>
      <c r="Y1640" s="116">
        <v>10838</v>
      </c>
      <c r="Z1640" s="115">
        <v>0</v>
      </c>
      <c r="AA1640" s="115">
        <v>0</v>
      </c>
      <c r="AB1640" s="115">
        <v>0</v>
      </c>
      <c r="AC1640" s="114" t="s">
        <v>1043</v>
      </c>
    </row>
    <row r="1641" spans="1:29" s="120" customFormat="1" x14ac:dyDescent="0.25">
      <c r="A1641" s="242" t="s">
        <v>1040</v>
      </c>
      <c r="B1641" s="242" t="s">
        <v>1033</v>
      </c>
      <c r="C1641" s="242" t="s">
        <v>229</v>
      </c>
      <c r="D1641" s="242" t="s">
        <v>216</v>
      </c>
      <c r="E1641" s="243">
        <v>40544</v>
      </c>
      <c r="F1641" s="243">
        <v>40908</v>
      </c>
      <c r="G1641" s="242">
        <v>2011</v>
      </c>
      <c r="H1641" s="116">
        <v>3501</v>
      </c>
      <c r="I1641" s="116">
        <v>732</v>
      </c>
      <c r="J1641" s="244">
        <v>42269</v>
      </c>
      <c r="K1641" s="245" t="s">
        <v>221</v>
      </c>
      <c r="L1641" s="246" t="s">
        <v>207</v>
      </c>
      <c r="M1641" s="244">
        <v>42269</v>
      </c>
      <c r="N1641" s="242" t="s">
        <v>1032</v>
      </c>
      <c r="O1641" s="242" t="s">
        <v>1031</v>
      </c>
      <c r="P1641" s="242" t="s">
        <v>255</v>
      </c>
      <c r="Q1641" s="242" t="s">
        <v>391</v>
      </c>
      <c r="R1641" s="242" t="s">
        <v>247</v>
      </c>
      <c r="S1641" s="119" t="s">
        <v>209</v>
      </c>
      <c r="T1641" s="118" t="s">
        <v>1030</v>
      </c>
      <c r="U1641" s="115">
        <v>732</v>
      </c>
      <c r="V1641" s="115">
        <v>0</v>
      </c>
      <c r="W1641" s="115">
        <v>0</v>
      </c>
      <c r="X1641" s="115">
        <v>0</v>
      </c>
      <c r="Y1641" s="115">
        <v>0</v>
      </c>
      <c r="Z1641" s="115">
        <v>0</v>
      </c>
      <c r="AA1641" s="115">
        <v>0</v>
      </c>
      <c r="AB1641" s="115">
        <v>2769</v>
      </c>
      <c r="AC1641" s="114" t="s">
        <v>1039</v>
      </c>
    </row>
    <row r="1642" spans="1:29" x14ac:dyDescent="0.25">
      <c r="A1642" s="242" t="s">
        <v>965</v>
      </c>
      <c r="B1642" s="242" t="s">
        <v>964</v>
      </c>
      <c r="C1642" s="242" t="s">
        <v>217</v>
      </c>
      <c r="D1642" s="242" t="s">
        <v>216</v>
      </c>
      <c r="E1642" s="243">
        <v>40179</v>
      </c>
      <c r="F1642" s="243">
        <v>40543</v>
      </c>
      <c r="G1642" s="242">
        <v>2010</v>
      </c>
      <c r="H1642" s="116">
        <v>9000</v>
      </c>
      <c r="I1642" s="117" t="s">
        <v>207</v>
      </c>
      <c r="J1642" s="244">
        <v>42269</v>
      </c>
      <c r="K1642" s="245" t="s">
        <v>215</v>
      </c>
      <c r="L1642" s="246">
        <v>43263</v>
      </c>
      <c r="M1642" s="244">
        <v>42269</v>
      </c>
      <c r="N1642" s="242" t="s">
        <v>963</v>
      </c>
      <c r="O1642" s="242" t="s">
        <v>947</v>
      </c>
      <c r="P1642" s="242" t="s">
        <v>939</v>
      </c>
      <c r="Q1642" s="242" t="s">
        <v>332</v>
      </c>
      <c r="R1642" s="242" t="s">
        <v>247</v>
      </c>
      <c r="S1642" s="119" t="s">
        <v>209</v>
      </c>
      <c r="T1642" s="118" t="s">
        <v>962</v>
      </c>
      <c r="U1642" s="117" t="s">
        <v>207</v>
      </c>
      <c r="V1642" s="115">
        <v>0</v>
      </c>
      <c r="W1642" s="115">
        <v>0</v>
      </c>
      <c r="X1642" s="115">
        <v>0</v>
      </c>
      <c r="Y1642" s="116">
        <v>9000</v>
      </c>
      <c r="Z1642" s="115">
        <v>0</v>
      </c>
      <c r="AA1642" s="115">
        <v>0</v>
      </c>
      <c r="AB1642" s="115">
        <v>0</v>
      </c>
      <c r="AC1642" s="114" t="s">
        <v>207</v>
      </c>
    </row>
    <row r="1643" spans="1:29" x14ac:dyDescent="0.25">
      <c r="A1643" s="242" t="s">
        <v>958</v>
      </c>
      <c r="B1643" s="242" t="s">
        <v>957</v>
      </c>
      <c r="C1643" s="242" t="s">
        <v>217</v>
      </c>
      <c r="D1643" s="242" t="s">
        <v>216</v>
      </c>
      <c r="E1643" s="243">
        <v>41395</v>
      </c>
      <c r="F1643" s="243">
        <v>41759</v>
      </c>
      <c r="G1643" s="242">
        <v>2014</v>
      </c>
      <c r="H1643" s="116">
        <v>18641</v>
      </c>
      <c r="I1643" s="117" t="s">
        <v>207</v>
      </c>
      <c r="J1643" s="244">
        <v>42269</v>
      </c>
      <c r="K1643" s="245" t="s">
        <v>215</v>
      </c>
      <c r="L1643" s="246">
        <v>43123</v>
      </c>
      <c r="M1643" s="244">
        <v>42269</v>
      </c>
      <c r="N1643" s="242" t="s">
        <v>956</v>
      </c>
      <c r="O1643" s="242" t="s">
        <v>947</v>
      </c>
      <c r="P1643" s="242" t="s">
        <v>939</v>
      </c>
      <c r="Q1643" s="242" t="s">
        <v>332</v>
      </c>
      <c r="R1643" s="242" t="s">
        <v>247</v>
      </c>
      <c r="S1643" s="119" t="s">
        <v>209</v>
      </c>
      <c r="T1643" s="118" t="s">
        <v>955</v>
      </c>
      <c r="U1643" s="117" t="s">
        <v>207</v>
      </c>
      <c r="V1643" s="115">
        <v>0</v>
      </c>
      <c r="W1643" s="115">
        <v>0</v>
      </c>
      <c r="X1643" s="115">
        <v>0</v>
      </c>
      <c r="Y1643" s="116">
        <v>18641</v>
      </c>
      <c r="Z1643" s="115">
        <v>0</v>
      </c>
      <c r="AA1643" s="115">
        <v>0</v>
      </c>
      <c r="AB1643" s="115">
        <v>0</v>
      </c>
      <c r="AC1643" s="114" t="s">
        <v>207</v>
      </c>
    </row>
    <row r="1644" spans="1:29" x14ac:dyDescent="0.25">
      <c r="A1644" s="242" t="s">
        <v>911</v>
      </c>
      <c r="B1644" s="242" t="s">
        <v>890</v>
      </c>
      <c r="C1644" s="242" t="s">
        <v>229</v>
      </c>
      <c r="D1644" s="242" t="s">
        <v>216</v>
      </c>
      <c r="E1644" s="243">
        <v>40909</v>
      </c>
      <c r="F1644" s="243">
        <v>41274</v>
      </c>
      <c r="G1644" s="242">
        <v>2012</v>
      </c>
      <c r="H1644" s="116">
        <v>450000</v>
      </c>
      <c r="I1644" s="116">
        <v>86580</v>
      </c>
      <c r="J1644" s="244">
        <v>42269</v>
      </c>
      <c r="K1644" s="245" t="s">
        <v>215</v>
      </c>
      <c r="L1644" s="246">
        <v>43368</v>
      </c>
      <c r="M1644" s="244">
        <v>42269</v>
      </c>
      <c r="N1644" s="242" t="s">
        <v>889</v>
      </c>
      <c r="O1644" s="242" t="s">
        <v>869</v>
      </c>
      <c r="P1644" s="242" t="s">
        <v>226</v>
      </c>
      <c r="Q1644" s="242" t="s">
        <v>211</v>
      </c>
      <c r="R1644" s="242" t="s">
        <v>210</v>
      </c>
      <c r="S1644" s="119" t="s">
        <v>209</v>
      </c>
      <c r="T1644" s="118" t="s">
        <v>888</v>
      </c>
      <c r="U1644" s="116">
        <v>86580</v>
      </c>
      <c r="V1644" s="115">
        <v>0</v>
      </c>
      <c r="W1644" s="115">
        <v>0</v>
      </c>
      <c r="X1644" s="115">
        <v>0</v>
      </c>
      <c r="Y1644" s="116">
        <v>253420</v>
      </c>
      <c r="Z1644" s="115">
        <v>0</v>
      </c>
      <c r="AA1644" s="115">
        <v>28522</v>
      </c>
      <c r="AB1644" s="115">
        <v>0</v>
      </c>
      <c r="AC1644" s="114" t="s">
        <v>910</v>
      </c>
    </row>
    <row r="1645" spans="1:29" x14ac:dyDescent="0.25">
      <c r="A1645" s="242" t="s">
        <v>768</v>
      </c>
      <c r="B1645" s="242" t="s">
        <v>767</v>
      </c>
      <c r="C1645" s="242" t="s">
        <v>217</v>
      </c>
      <c r="D1645" s="242" t="s">
        <v>216</v>
      </c>
      <c r="E1645" s="243">
        <v>41630</v>
      </c>
      <c r="F1645" s="243">
        <v>41994</v>
      </c>
      <c r="G1645" s="242">
        <v>2014</v>
      </c>
      <c r="H1645" s="116">
        <v>49621</v>
      </c>
      <c r="I1645" s="117" t="s">
        <v>207</v>
      </c>
      <c r="J1645" s="244">
        <v>42269</v>
      </c>
      <c r="K1645" s="245" t="s">
        <v>215</v>
      </c>
      <c r="L1645" s="246">
        <v>42682</v>
      </c>
      <c r="M1645" s="244">
        <v>42269</v>
      </c>
      <c r="N1645" s="242" t="s">
        <v>766</v>
      </c>
      <c r="O1645" s="242" t="s">
        <v>349</v>
      </c>
      <c r="P1645" s="242" t="s">
        <v>267</v>
      </c>
      <c r="Q1645" s="242" t="s">
        <v>452</v>
      </c>
      <c r="R1645" s="242" t="s">
        <v>247</v>
      </c>
      <c r="S1645" s="119" t="s">
        <v>209</v>
      </c>
      <c r="T1645" s="118" t="s">
        <v>765</v>
      </c>
      <c r="U1645" s="117" t="s">
        <v>207</v>
      </c>
      <c r="V1645" s="115">
        <v>0</v>
      </c>
      <c r="W1645" s="115">
        <v>0</v>
      </c>
      <c r="X1645" s="115">
        <v>0</v>
      </c>
      <c r="Y1645" s="116">
        <v>31405</v>
      </c>
      <c r="Z1645" s="115">
        <v>0</v>
      </c>
      <c r="AA1645" s="115">
        <v>18216</v>
      </c>
      <c r="AB1645" s="115">
        <v>0</v>
      </c>
      <c r="AC1645" s="114" t="s">
        <v>207</v>
      </c>
    </row>
    <row r="1646" spans="1:29" x14ac:dyDescent="0.25">
      <c r="A1646" s="242" t="s">
        <v>505</v>
      </c>
      <c r="B1646" s="242" t="s">
        <v>504</v>
      </c>
      <c r="C1646" s="242" t="s">
        <v>503</v>
      </c>
      <c r="D1646" s="242" t="s">
        <v>216</v>
      </c>
      <c r="E1646" s="243">
        <v>40968</v>
      </c>
      <c r="F1646" s="243">
        <v>40970</v>
      </c>
      <c r="G1646" s="242">
        <v>2012</v>
      </c>
      <c r="H1646" s="116">
        <v>12510</v>
      </c>
      <c r="I1646" s="117" t="s">
        <v>207</v>
      </c>
      <c r="J1646" s="244">
        <v>42269</v>
      </c>
      <c r="K1646" s="245" t="s">
        <v>221</v>
      </c>
      <c r="L1646" s="246" t="s">
        <v>207</v>
      </c>
      <c r="M1646" s="244">
        <v>42269</v>
      </c>
      <c r="N1646" s="242" t="s">
        <v>502</v>
      </c>
      <c r="O1646" s="242" t="s">
        <v>501</v>
      </c>
      <c r="P1646" s="242" t="s">
        <v>267</v>
      </c>
      <c r="Q1646" s="242" t="s">
        <v>500</v>
      </c>
      <c r="R1646" s="242" t="s">
        <v>247</v>
      </c>
      <c r="S1646" s="119" t="s">
        <v>209</v>
      </c>
      <c r="T1646" s="118" t="s">
        <v>499</v>
      </c>
      <c r="U1646" s="117" t="s">
        <v>207</v>
      </c>
      <c r="V1646" s="115">
        <v>0</v>
      </c>
      <c r="W1646" s="115">
        <v>0</v>
      </c>
      <c r="X1646" s="115">
        <v>0</v>
      </c>
      <c r="Y1646" s="116">
        <v>12510</v>
      </c>
      <c r="Z1646" s="115">
        <v>0</v>
      </c>
      <c r="AA1646" s="115">
        <v>0</v>
      </c>
      <c r="AB1646" s="115">
        <v>0</v>
      </c>
      <c r="AC1646" s="114" t="s">
        <v>207</v>
      </c>
    </row>
    <row r="1647" spans="1:29" x14ac:dyDescent="0.25">
      <c r="A1647" s="242" t="s">
        <v>4578</v>
      </c>
      <c r="B1647" s="242" t="s">
        <v>4573</v>
      </c>
      <c r="C1647" s="242" t="s">
        <v>229</v>
      </c>
      <c r="D1647" s="242" t="s">
        <v>1254</v>
      </c>
      <c r="E1647" s="243">
        <v>41449</v>
      </c>
      <c r="F1647" s="243">
        <v>41813</v>
      </c>
      <c r="G1647" s="242">
        <v>2014</v>
      </c>
      <c r="H1647" s="116">
        <v>147666</v>
      </c>
      <c r="I1647" s="116">
        <v>28352</v>
      </c>
      <c r="J1647" s="244">
        <v>42255</v>
      </c>
      <c r="K1647" s="245" t="s">
        <v>215</v>
      </c>
      <c r="L1647" s="246">
        <v>42640</v>
      </c>
      <c r="M1647" s="244">
        <v>41813</v>
      </c>
      <c r="N1647" s="242" t="s">
        <v>4572</v>
      </c>
      <c r="O1647" s="242" t="s">
        <v>3277</v>
      </c>
      <c r="P1647" s="242" t="s">
        <v>226</v>
      </c>
      <c r="Q1647" s="242" t="s">
        <v>855</v>
      </c>
      <c r="R1647" s="242" t="s">
        <v>247</v>
      </c>
      <c r="S1647" s="119" t="s">
        <v>209</v>
      </c>
      <c r="T1647" s="118" t="s">
        <v>4570</v>
      </c>
      <c r="U1647" s="116">
        <v>28352</v>
      </c>
      <c r="V1647" s="115">
        <v>0</v>
      </c>
      <c r="W1647" s="115">
        <v>0</v>
      </c>
      <c r="X1647" s="116">
        <v>84000</v>
      </c>
      <c r="Y1647" s="116">
        <v>31207</v>
      </c>
      <c r="Z1647" s="115">
        <v>4107</v>
      </c>
      <c r="AA1647" s="115">
        <v>0</v>
      </c>
      <c r="AB1647" s="115">
        <v>0</v>
      </c>
      <c r="AC1647" s="114" t="s">
        <v>4577</v>
      </c>
    </row>
    <row r="1648" spans="1:29" x14ac:dyDescent="0.25">
      <c r="A1648" s="242" t="s">
        <v>4315</v>
      </c>
      <c r="B1648" s="242" t="s">
        <v>4297</v>
      </c>
      <c r="C1648" s="242" t="s">
        <v>229</v>
      </c>
      <c r="D1648" s="242" t="s">
        <v>1254</v>
      </c>
      <c r="E1648" s="243">
        <v>41389</v>
      </c>
      <c r="F1648" s="243">
        <v>41639</v>
      </c>
      <c r="G1648" s="242">
        <v>2013</v>
      </c>
      <c r="H1648" s="116">
        <v>193277</v>
      </c>
      <c r="I1648" s="116">
        <v>37110</v>
      </c>
      <c r="J1648" s="244">
        <v>42255</v>
      </c>
      <c r="K1648" s="245" t="s">
        <v>221</v>
      </c>
      <c r="L1648" s="246" t="s">
        <v>207</v>
      </c>
      <c r="M1648" s="244">
        <v>41639</v>
      </c>
      <c r="N1648" s="242" t="s">
        <v>4296</v>
      </c>
      <c r="O1648" s="242" t="s">
        <v>3277</v>
      </c>
      <c r="P1648" s="242" t="s">
        <v>226</v>
      </c>
      <c r="Q1648" s="242" t="s">
        <v>416</v>
      </c>
      <c r="R1648" s="242" t="s">
        <v>247</v>
      </c>
      <c r="S1648" s="119" t="s">
        <v>209</v>
      </c>
      <c r="T1648" s="118" t="s">
        <v>4295</v>
      </c>
      <c r="U1648" s="116">
        <v>37110</v>
      </c>
      <c r="V1648" s="115">
        <v>0</v>
      </c>
      <c r="W1648" s="115">
        <v>0</v>
      </c>
      <c r="X1648" s="115">
        <v>0</v>
      </c>
      <c r="Y1648" s="116">
        <v>100000</v>
      </c>
      <c r="Z1648" s="115">
        <v>0</v>
      </c>
      <c r="AA1648" s="115">
        <v>0</v>
      </c>
      <c r="AB1648" s="115">
        <v>56167</v>
      </c>
      <c r="AC1648" s="114" t="s">
        <v>4314</v>
      </c>
    </row>
    <row r="1649" spans="1:29" ht="31.5" x14ac:dyDescent="0.25">
      <c r="A1649" s="242" t="s">
        <v>4167</v>
      </c>
      <c r="B1649" s="242" t="s">
        <v>4157</v>
      </c>
      <c r="C1649" s="242" t="s">
        <v>229</v>
      </c>
      <c r="D1649" s="242" t="s">
        <v>1254</v>
      </c>
      <c r="E1649" s="243">
        <v>41426</v>
      </c>
      <c r="F1649" s="243">
        <v>41790</v>
      </c>
      <c r="G1649" s="242">
        <v>2014</v>
      </c>
      <c r="H1649" s="116">
        <v>330236</v>
      </c>
      <c r="I1649" s="116">
        <v>63525</v>
      </c>
      <c r="J1649" s="244">
        <v>42255</v>
      </c>
      <c r="K1649" s="245" t="s">
        <v>215</v>
      </c>
      <c r="L1649" s="246">
        <v>43354</v>
      </c>
      <c r="M1649" s="244">
        <v>41790</v>
      </c>
      <c r="N1649" s="242" t="s">
        <v>4156</v>
      </c>
      <c r="O1649" s="242" t="s">
        <v>4155</v>
      </c>
      <c r="P1649" s="242" t="s">
        <v>226</v>
      </c>
      <c r="Q1649" s="242" t="s">
        <v>211</v>
      </c>
      <c r="R1649" s="242" t="s">
        <v>210</v>
      </c>
      <c r="S1649" s="119" t="s">
        <v>209</v>
      </c>
      <c r="T1649" s="118" t="s">
        <v>4154</v>
      </c>
      <c r="U1649" s="116">
        <v>63525</v>
      </c>
      <c r="V1649" s="115">
        <v>0</v>
      </c>
      <c r="W1649" s="115">
        <v>4357</v>
      </c>
      <c r="X1649" s="116">
        <v>100000</v>
      </c>
      <c r="Y1649" s="116">
        <v>100000</v>
      </c>
      <c r="Z1649" s="115">
        <v>0</v>
      </c>
      <c r="AA1649" s="115">
        <v>42354</v>
      </c>
      <c r="AB1649" s="115">
        <v>20000</v>
      </c>
      <c r="AC1649" s="114" t="s">
        <v>4166</v>
      </c>
    </row>
    <row r="1650" spans="1:29" x14ac:dyDescent="0.25">
      <c r="A1650" s="242" t="s">
        <v>1187</v>
      </c>
      <c r="B1650" s="242" t="s">
        <v>1184</v>
      </c>
      <c r="C1650" s="242" t="s">
        <v>217</v>
      </c>
      <c r="D1650" s="242" t="s">
        <v>216</v>
      </c>
      <c r="E1650" s="243">
        <v>40003</v>
      </c>
      <c r="F1650" s="243">
        <v>40178</v>
      </c>
      <c r="G1650" s="242">
        <v>2009</v>
      </c>
      <c r="H1650" s="116">
        <v>869</v>
      </c>
      <c r="I1650" s="117" t="s">
        <v>207</v>
      </c>
      <c r="J1650" s="244">
        <v>42255</v>
      </c>
      <c r="K1650" s="245" t="s">
        <v>221</v>
      </c>
      <c r="L1650" s="246" t="s">
        <v>207</v>
      </c>
      <c r="M1650" s="244">
        <v>42255</v>
      </c>
      <c r="N1650" s="242" t="s">
        <v>1183</v>
      </c>
      <c r="O1650" s="242" t="s">
        <v>606</v>
      </c>
      <c r="P1650" s="242" t="s">
        <v>212</v>
      </c>
      <c r="Q1650" s="242" t="s">
        <v>500</v>
      </c>
      <c r="R1650" s="242" t="s">
        <v>247</v>
      </c>
      <c r="S1650" s="119" t="s">
        <v>209</v>
      </c>
      <c r="T1650" s="118" t="s">
        <v>1182</v>
      </c>
      <c r="U1650" s="117" t="s">
        <v>207</v>
      </c>
      <c r="V1650" s="115">
        <v>0</v>
      </c>
      <c r="W1650" s="115">
        <v>0</v>
      </c>
      <c r="X1650" s="115">
        <v>0</v>
      </c>
      <c r="Y1650" s="116">
        <v>869</v>
      </c>
      <c r="Z1650" s="115">
        <v>0</v>
      </c>
      <c r="AA1650" s="115">
        <v>0</v>
      </c>
      <c r="AB1650" s="115">
        <v>0</v>
      </c>
      <c r="AC1650" s="114" t="s">
        <v>207</v>
      </c>
    </row>
    <row r="1651" spans="1:29" x14ac:dyDescent="0.25">
      <c r="A1651" s="242" t="s">
        <v>1186</v>
      </c>
      <c r="B1651" s="242" t="s">
        <v>1184</v>
      </c>
      <c r="C1651" s="242" t="s">
        <v>217</v>
      </c>
      <c r="D1651" s="242" t="s">
        <v>216</v>
      </c>
      <c r="E1651" s="243">
        <v>40179</v>
      </c>
      <c r="F1651" s="243">
        <v>40543</v>
      </c>
      <c r="G1651" s="242">
        <v>2010</v>
      </c>
      <c r="H1651" s="116">
        <v>1469</v>
      </c>
      <c r="I1651" s="117" t="s">
        <v>207</v>
      </c>
      <c r="J1651" s="244">
        <v>42255</v>
      </c>
      <c r="K1651" s="245" t="s">
        <v>221</v>
      </c>
      <c r="L1651" s="246" t="s">
        <v>207</v>
      </c>
      <c r="M1651" s="244">
        <v>42255</v>
      </c>
      <c r="N1651" s="242" t="s">
        <v>1183</v>
      </c>
      <c r="O1651" s="242" t="s">
        <v>606</v>
      </c>
      <c r="P1651" s="242" t="s">
        <v>212</v>
      </c>
      <c r="Q1651" s="242" t="s">
        <v>500</v>
      </c>
      <c r="R1651" s="242" t="s">
        <v>247</v>
      </c>
      <c r="S1651" s="119" t="s">
        <v>209</v>
      </c>
      <c r="T1651" s="118" t="s">
        <v>1182</v>
      </c>
      <c r="U1651" s="117" t="s">
        <v>207</v>
      </c>
      <c r="V1651" s="115">
        <v>0</v>
      </c>
      <c r="W1651" s="115">
        <v>0</v>
      </c>
      <c r="X1651" s="115">
        <v>0</v>
      </c>
      <c r="Y1651" s="116">
        <v>1469</v>
      </c>
      <c r="Z1651" s="115">
        <v>0</v>
      </c>
      <c r="AA1651" s="115">
        <v>0</v>
      </c>
      <c r="AB1651" s="115">
        <v>0</v>
      </c>
      <c r="AC1651" s="114" t="s">
        <v>207</v>
      </c>
    </row>
    <row r="1652" spans="1:29" x14ac:dyDescent="0.25">
      <c r="A1652" s="242" t="s">
        <v>1185</v>
      </c>
      <c r="B1652" s="242" t="s">
        <v>1184</v>
      </c>
      <c r="C1652" s="242" t="s">
        <v>217</v>
      </c>
      <c r="D1652" s="242" t="s">
        <v>216</v>
      </c>
      <c r="E1652" s="243">
        <v>40544</v>
      </c>
      <c r="F1652" s="243">
        <v>40786</v>
      </c>
      <c r="G1652" s="242">
        <v>2011</v>
      </c>
      <c r="H1652" s="116">
        <v>1330</v>
      </c>
      <c r="I1652" s="117" t="s">
        <v>207</v>
      </c>
      <c r="J1652" s="244">
        <v>42255</v>
      </c>
      <c r="K1652" s="245" t="s">
        <v>221</v>
      </c>
      <c r="L1652" s="246" t="s">
        <v>207</v>
      </c>
      <c r="M1652" s="244">
        <v>42255</v>
      </c>
      <c r="N1652" s="242" t="s">
        <v>1183</v>
      </c>
      <c r="O1652" s="242" t="s">
        <v>606</v>
      </c>
      <c r="P1652" s="242" t="s">
        <v>212</v>
      </c>
      <c r="Q1652" s="242" t="s">
        <v>500</v>
      </c>
      <c r="R1652" s="242" t="s">
        <v>247</v>
      </c>
      <c r="S1652" s="119" t="s">
        <v>209</v>
      </c>
      <c r="T1652" s="118" t="s">
        <v>1182</v>
      </c>
      <c r="U1652" s="117" t="s">
        <v>207</v>
      </c>
      <c r="V1652" s="115">
        <v>0</v>
      </c>
      <c r="W1652" s="115">
        <v>0</v>
      </c>
      <c r="X1652" s="115">
        <v>0</v>
      </c>
      <c r="Y1652" s="116">
        <v>1330</v>
      </c>
      <c r="Z1652" s="115">
        <v>0</v>
      </c>
      <c r="AA1652" s="115">
        <v>0</v>
      </c>
      <c r="AB1652" s="115">
        <v>0</v>
      </c>
      <c r="AC1652" s="114" t="s">
        <v>207</v>
      </c>
    </row>
    <row r="1653" spans="1:29" x14ac:dyDescent="0.25">
      <c r="A1653" s="242" t="s">
        <v>874</v>
      </c>
      <c r="B1653" s="242" t="s">
        <v>871</v>
      </c>
      <c r="C1653" s="242" t="s">
        <v>229</v>
      </c>
      <c r="D1653" s="242" t="s">
        <v>216</v>
      </c>
      <c r="E1653" s="243">
        <v>41275</v>
      </c>
      <c r="F1653" s="243">
        <v>41639</v>
      </c>
      <c r="G1653" s="242">
        <v>2013</v>
      </c>
      <c r="H1653" s="116">
        <v>714</v>
      </c>
      <c r="I1653" s="116">
        <v>150</v>
      </c>
      <c r="J1653" s="244">
        <v>42255</v>
      </c>
      <c r="K1653" s="245" t="s">
        <v>221</v>
      </c>
      <c r="L1653" s="246" t="s">
        <v>207</v>
      </c>
      <c r="M1653" s="244">
        <v>42255</v>
      </c>
      <c r="N1653" s="242" t="s">
        <v>870</v>
      </c>
      <c r="O1653" s="242" t="s">
        <v>869</v>
      </c>
      <c r="P1653" s="242" t="s">
        <v>226</v>
      </c>
      <c r="Q1653" s="242" t="s">
        <v>211</v>
      </c>
      <c r="R1653" s="242" t="s">
        <v>210</v>
      </c>
      <c r="S1653" s="119" t="s">
        <v>209</v>
      </c>
      <c r="T1653" s="118" t="s">
        <v>868</v>
      </c>
      <c r="U1653" s="116">
        <v>150</v>
      </c>
      <c r="V1653" s="115">
        <v>0</v>
      </c>
      <c r="W1653" s="115">
        <v>0</v>
      </c>
      <c r="X1653" s="115">
        <v>0</v>
      </c>
      <c r="Y1653" s="116">
        <v>564</v>
      </c>
      <c r="Z1653" s="115">
        <v>0</v>
      </c>
      <c r="AA1653" s="115">
        <v>0</v>
      </c>
      <c r="AB1653" s="115">
        <v>0</v>
      </c>
      <c r="AC1653" s="114" t="s">
        <v>873</v>
      </c>
    </row>
    <row r="1654" spans="1:29" x14ac:dyDescent="0.25">
      <c r="A1654" s="242" t="s">
        <v>533</v>
      </c>
      <c r="B1654" s="242" t="s">
        <v>526</v>
      </c>
      <c r="C1654" s="242" t="s">
        <v>229</v>
      </c>
      <c r="D1654" s="242" t="s">
        <v>216</v>
      </c>
      <c r="E1654" s="243">
        <v>40420</v>
      </c>
      <c r="F1654" s="243">
        <v>40543</v>
      </c>
      <c r="G1654" s="242">
        <v>2010</v>
      </c>
      <c r="H1654" s="116">
        <v>150017</v>
      </c>
      <c r="I1654" s="116">
        <v>28804</v>
      </c>
      <c r="J1654" s="244">
        <v>42255</v>
      </c>
      <c r="K1654" s="245" t="s">
        <v>215</v>
      </c>
      <c r="L1654" s="246">
        <v>43095</v>
      </c>
      <c r="M1654" s="244">
        <v>42255</v>
      </c>
      <c r="N1654" s="242" t="s">
        <v>525</v>
      </c>
      <c r="O1654" s="242" t="s">
        <v>524</v>
      </c>
      <c r="P1654" s="242" t="s">
        <v>255</v>
      </c>
      <c r="Q1654" s="242" t="s">
        <v>523</v>
      </c>
      <c r="R1654" s="242" t="s">
        <v>247</v>
      </c>
      <c r="S1654" s="119" t="s">
        <v>209</v>
      </c>
      <c r="T1654" s="118" t="s">
        <v>522</v>
      </c>
      <c r="U1654" s="116">
        <v>28804</v>
      </c>
      <c r="V1654" s="115">
        <v>0</v>
      </c>
      <c r="W1654" s="115">
        <v>0</v>
      </c>
      <c r="X1654" s="115">
        <v>0</v>
      </c>
      <c r="Y1654" s="116">
        <v>121213</v>
      </c>
      <c r="Z1654" s="115">
        <v>0</v>
      </c>
      <c r="AA1654" s="115">
        <v>0</v>
      </c>
      <c r="AB1654" s="115">
        <v>0</v>
      </c>
      <c r="AC1654" s="114" t="s">
        <v>532</v>
      </c>
    </row>
    <row r="1655" spans="1:29" x14ac:dyDescent="0.25">
      <c r="A1655" s="242" t="s">
        <v>531</v>
      </c>
      <c r="B1655" s="242" t="s">
        <v>526</v>
      </c>
      <c r="C1655" s="242" t="s">
        <v>229</v>
      </c>
      <c r="D1655" s="242" t="s">
        <v>216</v>
      </c>
      <c r="E1655" s="243">
        <v>40544</v>
      </c>
      <c r="F1655" s="243">
        <v>40908</v>
      </c>
      <c r="G1655" s="242">
        <v>2011</v>
      </c>
      <c r="H1655" s="116">
        <v>3214</v>
      </c>
      <c r="I1655" s="116">
        <v>618</v>
      </c>
      <c r="J1655" s="244">
        <v>42255</v>
      </c>
      <c r="K1655" s="245" t="s">
        <v>215</v>
      </c>
      <c r="L1655" s="246">
        <v>43095</v>
      </c>
      <c r="M1655" s="244">
        <v>42255</v>
      </c>
      <c r="N1655" s="242" t="s">
        <v>525</v>
      </c>
      <c r="O1655" s="242" t="s">
        <v>524</v>
      </c>
      <c r="P1655" s="242" t="s">
        <v>255</v>
      </c>
      <c r="Q1655" s="242" t="s">
        <v>523</v>
      </c>
      <c r="R1655" s="242" t="s">
        <v>247</v>
      </c>
      <c r="S1655" s="119" t="s">
        <v>209</v>
      </c>
      <c r="T1655" s="118" t="s">
        <v>522</v>
      </c>
      <c r="U1655" s="116">
        <v>618</v>
      </c>
      <c r="V1655" s="115">
        <v>0</v>
      </c>
      <c r="W1655" s="115">
        <v>0</v>
      </c>
      <c r="X1655" s="115">
        <v>0</v>
      </c>
      <c r="Y1655" s="116">
        <v>2596</v>
      </c>
      <c r="Z1655" s="115">
        <v>0</v>
      </c>
      <c r="AA1655" s="115">
        <v>0</v>
      </c>
      <c r="AB1655" s="115">
        <v>0</v>
      </c>
      <c r="AC1655" s="114" t="s">
        <v>530</v>
      </c>
    </row>
    <row r="1656" spans="1:29" x14ac:dyDescent="0.25">
      <c r="A1656" s="242" t="s">
        <v>1167</v>
      </c>
      <c r="B1656" s="242" t="s">
        <v>1165</v>
      </c>
      <c r="C1656" s="242" t="s">
        <v>217</v>
      </c>
      <c r="D1656" s="242" t="s">
        <v>216</v>
      </c>
      <c r="E1656" s="243">
        <v>41579</v>
      </c>
      <c r="F1656" s="243">
        <v>41943</v>
      </c>
      <c r="G1656" s="242">
        <v>2014</v>
      </c>
      <c r="H1656" s="116">
        <v>29357</v>
      </c>
      <c r="I1656" s="117" t="s">
        <v>207</v>
      </c>
      <c r="J1656" s="244">
        <v>42241</v>
      </c>
      <c r="K1656" s="245" t="s">
        <v>215</v>
      </c>
      <c r="L1656" s="246">
        <v>42542</v>
      </c>
      <c r="M1656" s="244">
        <v>42241</v>
      </c>
      <c r="N1656" s="242" t="s">
        <v>1164</v>
      </c>
      <c r="O1656" s="242" t="s">
        <v>349</v>
      </c>
      <c r="P1656" s="242" t="s">
        <v>267</v>
      </c>
      <c r="Q1656" s="242" t="s">
        <v>1141</v>
      </c>
      <c r="R1656" s="242" t="s">
        <v>247</v>
      </c>
      <c r="S1656" s="119" t="s">
        <v>209</v>
      </c>
      <c r="T1656" s="118" t="s">
        <v>1163</v>
      </c>
      <c r="U1656" s="117" t="s">
        <v>207</v>
      </c>
      <c r="V1656" s="115">
        <v>0</v>
      </c>
      <c r="W1656" s="115">
        <v>0</v>
      </c>
      <c r="X1656" s="115">
        <v>0</v>
      </c>
      <c r="Y1656" s="116">
        <v>29357</v>
      </c>
      <c r="Z1656" s="115">
        <v>0</v>
      </c>
      <c r="AA1656" s="115">
        <v>0</v>
      </c>
      <c r="AB1656" s="115">
        <v>0</v>
      </c>
      <c r="AC1656" s="114" t="s">
        <v>207</v>
      </c>
    </row>
    <row r="1657" spans="1:29" x14ac:dyDescent="0.25">
      <c r="A1657" s="242" t="s">
        <v>1152</v>
      </c>
      <c r="B1657" s="242" t="s">
        <v>1150</v>
      </c>
      <c r="C1657" s="242" t="s">
        <v>217</v>
      </c>
      <c r="D1657" s="242" t="s">
        <v>216</v>
      </c>
      <c r="E1657" s="243">
        <v>41579</v>
      </c>
      <c r="F1657" s="243">
        <v>41943</v>
      </c>
      <c r="G1657" s="242">
        <v>2014</v>
      </c>
      <c r="H1657" s="116">
        <v>20243</v>
      </c>
      <c r="I1657" s="117" t="s">
        <v>207</v>
      </c>
      <c r="J1657" s="244">
        <v>42241</v>
      </c>
      <c r="K1657" s="245" t="s">
        <v>215</v>
      </c>
      <c r="L1657" s="246">
        <v>42542</v>
      </c>
      <c r="M1657" s="244">
        <v>42241</v>
      </c>
      <c r="N1657" s="242" t="s">
        <v>1149</v>
      </c>
      <c r="O1657" s="242" t="s">
        <v>349</v>
      </c>
      <c r="P1657" s="242" t="s">
        <v>267</v>
      </c>
      <c r="Q1657" s="242" t="s">
        <v>1141</v>
      </c>
      <c r="R1657" s="242" t="s">
        <v>247</v>
      </c>
      <c r="S1657" s="119" t="s">
        <v>209</v>
      </c>
      <c r="T1657" s="118" t="s">
        <v>1148</v>
      </c>
      <c r="U1657" s="117" t="s">
        <v>207</v>
      </c>
      <c r="V1657" s="115">
        <v>0</v>
      </c>
      <c r="W1657" s="115">
        <v>0</v>
      </c>
      <c r="X1657" s="115">
        <v>0</v>
      </c>
      <c r="Y1657" s="116">
        <v>20243</v>
      </c>
      <c r="Z1657" s="115">
        <v>0</v>
      </c>
      <c r="AA1657" s="115">
        <v>0</v>
      </c>
      <c r="AB1657" s="115">
        <v>0</v>
      </c>
      <c r="AC1657" s="114" t="s">
        <v>207</v>
      </c>
    </row>
    <row r="1658" spans="1:29" x14ac:dyDescent="0.25">
      <c r="A1658" s="242" t="s">
        <v>1079</v>
      </c>
      <c r="B1658" s="242" t="s">
        <v>1075</v>
      </c>
      <c r="C1658" s="242" t="s">
        <v>217</v>
      </c>
      <c r="D1658" s="242" t="s">
        <v>216</v>
      </c>
      <c r="E1658" s="243">
        <v>40634</v>
      </c>
      <c r="F1658" s="243">
        <v>40999</v>
      </c>
      <c r="G1658" s="242">
        <v>2012</v>
      </c>
      <c r="H1658" s="116">
        <v>2158</v>
      </c>
      <c r="I1658" s="117" t="s">
        <v>207</v>
      </c>
      <c r="J1658" s="244">
        <v>42241</v>
      </c>
      <c r="K1658" s="245" t="s">
        <v>215</v>
      </c>
      <c r="L1658" s="246">
        <v>42423</v>
      </c>
      <c r="M1658" s="244">
        <v>42241</v>
      </c>
      <c r="N1658" s="242" t="s">
        <v>1074</v>
      </c>
      <c r="O1658" s="242" t="s">
        <v>349</v>
      </c>
      <c r="P1658" s="242" t="s">
        <v>267</v>
      </c>
      <c r="Q1658" s="242" t="s">
        <v>855</v>
      </c>
      <c r="R1658" s="242" t="s">
        <v>247</v>
      </c>
      <c r="S1658" s="119" t="s">
        <v>209</v>
      </c>
      <c r="T1658" s="118" t="s">
        <v>1073</v>
      </c>
      <c r="U1658" s="117" t="s">
        <v>207</v>
      </c>
      <c r="V1658" s="115">
        <v>0</v>
      </c>
      <c r="W1658" s="115">
        <v>0</v>
      </c>
      <c r="X1658" s="115">
        <v>0</v>
      </c>
      <c r="Y1658" s="116">
        <v>2158</v>
      </c>
      <c r="Z1658" s="115">
        <v>0</v>
      </c>
      <c r="AA1658" s="115">
        <v>0</v>
      </c>
      <c r="AB1658" s="115">
        <v>0</v>
      </c>
      <c r="AC1658" s="114" t="s">
        <v>207</v>
      </c>
    </row>
    <row r="1659" spans="1:29" x14ac:dyDescent="0.25">
      <c r="A1659" s="242" t="s">
        <v>1076</v>
      </c>
      <c r="B1659" s="242" t="s">
        <v>1075</v>
      </c>
      <c r="C1659" s="242" t="s">
        <v>217</v>
      </c>
      <c r="D1659" s="242" t="s">
        <v>216</v>
      </c>
      <c r="E1659" s="243">
        <v>40269</v>
      </c>
      <c r="F1659" s="243">
        <v>40633</v>
      </c>
      <c r="G1659" s="242">
        <v>2011</v>
      </c>
      <c r="H1659" s="116">
        <v>9695</v>
      </c>
      <c r="I1659" s="117" t="s">
        <v>207</v>
      </c>
      <c r="J1659" s="244">
        <v>42241</v>
      </c>
      <c r="K1659" s="245" t="s">
        <v>215</v>
      </c>
      <c r="L1659" s="246">
        <v>42423</v>
      </c>
      <c r="M1659" s="244">
        <v>42241</v>
      </c>
      <c r="N1659" s="242" t="s">
        <v>1074</v>
      </c>
      <c r="O1659" s="242" t="s">
        <v>349</v>
      </c>
      <c r="P1659" s="242" t="s">
        <v>267</v>
      </c>
      <c r="Q1659" s="242" t="s">
        <v>855</v>
      </c>
      <c r="R1659" s="242" t="s">
        <v>247</v>
      </c>
      <c r="S1659" s="119" t="s">
        <v>209</v>
      </c>
      <c r="T1659" s="118" t="s">
        <v>1073</v>
      </c>
      <c r="U1659" s="117" t="s">
        <v>207</v>
      </c>
      <c r="V1659" s="115">
        <v>0</v>
      </c>
      <c r="W1659" s="115">
        <v>0</v>
      </c>
      <c r="X1659" s="115">
        <v>0</v>
      </c>
      <c r="Y1659" s="116">
        <v>9695</v>
      </c>
      <c r="Z1659" s="115">
        <v>0</v>
      </c>
      <c r="AA1659" s="115">
        <v>0</v>
      </c>
      <c r="AB1659" s="115">
        <v>0</v>
      </c>
      <c r="AC1659" s="114" t="s">
        <v>207</v>
      </c>
    </row>
    <row r="1660" spans="1:29" x14ac:dyDescent="0.25">
      <c r="A1660" s="242" t="s">
        <v>1070</v>
      </c>
      <c r="B1660" s="242" t="s">
        <v>1069</v>
      </c>
      <c r="C1660" s="242" t="s">
        <v>217</v>
      </c>
      <c r="D1660" s="242" t="s">
        <v>216</v>
      </c>
      <c r="E1660" s="243">
        <v>41518</v>
      </c>
      <c r="F1660" s="243">
        <v>41882</v>
      </c>
      <c r="G1660" s="242">
        <v>2014</v>
      </c>
      <c r="H1660" s="116">
        <v>2280</v>
      </c>
      <c r="I1660" s="117" t="s">
        <v>207</v>
      </c>
      <c r="J1660" s="244">
        <v>42241</v>
      </c>
      <c r="K1660" s="245" t="s">
        <v>215</v>
      </c>
      <c r="L1660" s="246">
        <v>42591</v>
      </c>
      <c r="M1660" s="244">
        <v>42241</v>
      </c>
      <c r="N1660" s="242" t="s">
        <v>1068</v>
      </c>
      <c r="O1660" s="242" t="s">
        <v>349</v>
      </c>
      <c r="P1660" s="242" t="s">
        <v>267</v>
      </c>
      <c r="Q1660" s="242" t="s">
        <v>717</v>
      </c>
      <c r="R1660" s="242" t="s">
        <v>247</v>
      </c>
      <c r="S1660" s="119" t="s">
        <v>209</v>
      </c>
      <c r="T1660" s="118" t="s">
        <v>1067</v>
      </c>
      <c r="U1660" s="117" t="s">
        <v>207</v>
      </c>
      <c r="V1660" s="115">
        <v>0</v>
      </c>
      <c r="W1660" s="115">
        <v>0</v>
      </c>
      <c r="X1660" s="115">
        <v>0</v>
      </c>
      <c r="Y1660" s="116">
        <v>2280</v>
      </c>
      <c r="Z1660" s="115">
        <v>0</v>
      </c>
      <c r="AA1660" s="115">
        <v>0</v>
      </c>
      <c r="AB1660" s="115">
        <v>0</v>
      </c>
      <c r="AC1660" s="114" t="s">
        <v>207</v>
      </c>
    </row>
    <row r="1661" spans="1:29" x14ac:dyDescent="0.25">
      <c r="A1661" s="242" t="s">
        <v>1063</v>
      </c>
      <c r="B1661" s="242" t="s">
        <v>1062</v>
      </c>
      <c r="C1661" s="242" t="s">
        <v>217</v>
      </c>
      <c r="D1661" s="242" t="s">
        <v>216</v>
      </c>
      <c r="E1661" s="243">
        <v>41518</v>
      </c>
      <c r="F1661" s="243">
        <v>41882</v>
      </c>
      <c r="G1661" s="242">
        <v>2014</v>
      </c>
      <c r="H1661" s="116">
        <v>64352</v>
      </c>
      <c r="I1661" s="117" t="s">
        <v>207</v>
      </c>
      <c r="J1661" s="244">
        <v>42241</v>
      </c>
      <c r="K1661" s="245" t="s">
        <v>215</v>
      </c>
      <c r="L1661" s="246">
        <v>42626</v>
      </c>
      <c r="M1661" s="244">
        <v>42241</v>
      </c>
      <c r="N1661" s="242" t="s">
        <v>1061</v>
      </c>
      <c r="O1661" s="242" t="s">
        <v>349</v>
      </c>
      <c r="P1661" s="242" t="s">
        <v>267</v>
      </c>
      <c r="Q1661" s="242" t="s">
        <v>717</v>
      </c>
      <c r="R1661" s="242" t="s">
        <v>247</v>
      </c>
      <c r="S1661" s="119" t="s">
        <v>209</v>
      </c>
      <c r="T1661" s="118" t="s">
        <v>1060</v>
      </c>
      <c r="U1661" s="117" t="s">
        <v>207</v>
      </c>
      <c r="V1661" s="115">
        <v>0</v>
      </c>
      <c r="W1661" s="115">
        <v>0</v>
      </c>
      <c r="X1661" s="116">
        <v>15625</v>
      </c>
      <c r="Y1661" s="116">
        <v>1</v>
      </c>
      <c r="Z1661" s="115">
        <v>43374</v>
      </c>
      <c r="AA1661" s="115">
        <v>5352</v>
      </c>
      <c r="AB1661" s="115">
        <v>0</v>
      </c>
      <c r="AC1661" s="114" t="s">
        <v>207</v>
      </c>
    </row>
    <row r="1662" spans="1:29" x14ac:dyDescent="0.25">
      <c r="A1662" s="242" t="s">
        <v>943</v>
      </c>
      <c r="B1662" s="242" t="s">
        <v>942</v>
      </c>
      <c r="C1662" s="242" t="s">
        <v>217</v>
      </c>
      <c r="D1662" s="242" t="s">
        <v>216</v>
      </c>
      <c r="E1662" s="243">
        <v>40179</v>
      </c>
      <c r="F1662" s="243">
        <v>40543</v>
      </c>
      <c r="G1662" s="242">
        <v>2010</v>
      </c>
      <c r="H1662" s="116">
        <v>10000</v>
      </c>
      <c r="I1662" s="117" t="s">
        <v>207</v>
      </c>
      <c r="J1662" s="244">
        <v>42241</v>
      </c>
      <c r="K1662" s="245" t="s">
        <v>215</v>
      </c>
      <c r="L1662" s="246" t="s">
        <v>207</v>
      </c>
      <c r="M1662" s="244">
        <v>42241</v>
      </c>
      <c r="N1662" s="242" t="s">
        <v>941</v>
      </c>
      <c r="O1662" s="242" t="s">
        <v>940</v>
      </c>
      <c r="P1662" s="242" t="s">
        <v>939</v>
      </c>
      <c r="Q1662" s="242" t="s">
        <v>855</v>
      </c>
      <c r="R1662" s="242" t="s">
        <v>247</v>
      </c>
      <c r="S1662" s="119" t="s">
        <v>209</v>
      </c>
      <c r="T1662" s="118" t="s">
        <v>938</v>
      </c>
      <c r="U1662" s="117" t="s">
        <v>207</v>
      </c>
      <c r="V1662" s="115">
        <v>0</v>
      </c>
      <c r="W1662" s="115">
        <v>0</v>
      </c>
      <c r="X1662" s="115">
        <v>0</v>
      </c>
      <c r="Y1662" s="116">
        <v>10000</v>
      </c>
      <c r="Z1662" s="115">
        <v>0</v>
      </c>
      <c r="AA1662" s="115">
        <v>0</v>
      </c>
      <c r="AB1662" s="115">
        <v>0</v>
      </c>
      <c r="AC1662" s="114" t="s">
        <v>207</v>
      </c>
    </row>
    <row r="1663" spans="1:29" x14ac:dyDescent="0.25">
      <c r="A1663" s="242" t="s">
        <v>558</v>
      </c>
      <c r="B1663" s="242" t="s">
        <v>555</v>
      </c>
      <c r="C1663" s="242" t="s">
        <v>217</v>
      </c>
      <c r="D1663" s="242" t="s">
        <v>216</v>
      </c>
      <c r="E1663" s="243">
        <v>41640</v>
      </c>
      <c r="F1663" s="243">
        <v>42004</v>
      </c>
      <c r="G1663" s="242">
        <v>2014</v>
      </c>
      <c r="H1663" s="116">
        <v>29527</v>
      </c>
      <c r="I1663" s="117" t="s">
        <v>207</v>
      </c>
      <c r="J1663" s="244">
        <v>42241</v>
      </c>
      <c r="K1663" s="245" t="s">
        <v>215</v>
      </c>
      <c r="L1663" s="246">
        <v>42626</v>
      </c>
      <c r="M1663" s="244">
        <v>42241</v>
      </c>
      <c r="N1663" s="242" t="s">
        <v>554</v>
      </c>
      <c r="O1663" s="242" t="s">
        <v>349</v>
      </c>
      <c r="P1663" s="242" t="s">
        <v>267</v>
      </c>
      <c r="Q1663" s="242" t="s">
        <v>452</v>
      </c>
      <c r="R1663" s="242" t="s">
        <v>247</v>
      </c>
      <c r="S1663" s="119" t="s">
        <v>209</v>
      </c>
      <c r="T1663" s="118" t="s">
        <v>553</v>
      </c>
      <c r="U1663" s="117" t="s">
        <v>207</v>
      </c>
      <c r="V1663" s="115">
        <v>0</v>
      </c>
      <c r="W1663" s="115">
        <v>0</v>
      </c>
      <c r="X1663" s="115">
        <v>0</v>
      </c>
      <c r="Y1663" s="116">
        <v>29527</v>
      </c>
      <c r="Z1663" s="115">
        <v>0</v>
      </c>
      <c r="AA1663" s="115">
        <v>0</v>
      </c>
      <c r="AB1663" s="115">
        <v>0</v>
      </c>
      <c r="AC1663" s="114" t="s">
        <v>207</v>
      </c>
    </row>
    <row r="1664" spans="1:29" x14ac:dyDescent="0.25">
      <c r="A1664" s="242" t="s">
        <v>363</v>
      </c>
      <c r="B1664" s="242" t="s">
        <v>361</v>
      </c>
      <c r="C1664" s="242" t="s">
        <v>217</v>
      </c>
      <c r="D1664" s="242" t="s">
        <v>216</v>
      </c>
      <c r="E1664" s="243">
        <v>41365</v>
      </c>
      <c r="F1664" s="243">
        <v>41729</v>
      </c>
      <c r="G1664" s="242">
        <v>2014</v>
      </c>
      <c r="H1664" s="116">
        <v>25259</v>
      </c>
      <c r="I1664" s="117" t="s">
        <v>207</v>
      </c>
      <c r="J1664" s="244">
        <v>42241</v>
      </c>
      <c r="K1664" s="245" t="s">
        <v>215</v>
      </c>
      <c r="L1664" s="246">
        <v>42941</v>
      </c>
      <c r="M1664" s="244">
        <v>42241</v>
      </c>
      <c r="N1664" s="242" t="s">
        <v>360</v>
      </c>
      <c r="O1664" s="242" t="s">
        <v>355</v>
      </c>
      <c r="P1664" s="242" t="s">
        <v>220</v>
      </c>
      <c r="Q1664" s="242" t="s">
        <v>332</v>
      </c>
      <c r="R1664" s="242" t="s">
        <v>247</v>
      </c>
      <c r="S1664" s="119" t="s">
        <v>209</v>
      </c>
      <c r="T1664" s="118" t="s">
        <v>359</v>
      </c>
      <c r="U1664" s="117" t="s">
        <v>207</v>
      </c>
      <c r="V1664" s="115">
        <v>0</v>
      </c>
      <c r="W1664" s="115">
        <v>0</v>
      </c>
      <c r="X1664" s="115">
        <v>0</v>
      </c>
      <c r="Y1664" s="116">
        <v>25259</v>
      </c>
      <c r="Z1664" s="115">
        <v>0</v>
      </c>
      <c r="AA1664" s="115">
        <v>0</v>
      </c>
      <c r="AB1664" s="115">
        <v>0</v>
      </c>
      <c r="AC1664" s="114" t="s">
        <v>207</v>
      </c>
    </row>
    <row r="1665" spans="1:29" x14ac:dyDescent="0.25">
      <c r="A1665" s="242" t="s">
        <v>358</v>
      </c>
      <c r="B1665" s="242" t="s">
        <v>357</v>
      </c>
      <c r="C1665" s="242" t="s">
        <v>217</v>
      </c>
      <c r="D1665" s="242" t="s">
        <v>216</v>
      </c>
      <c r="E1665" s="243">
        <v>41365</v>
      </c>
      <c r="F1665" s="243">
        <v>41729</v>
      </c>
      <c r="G1665" s="242">
        <v>2014</v>
      </c>
      <c r="H1665" s="116">
        <v>17733</v>
      </c>
      <c r="I1665" s="117" t="s">
        <v>207</v>
      </c>
      <c r="J1665" s="244">
        <v>42241</v>
      </c>
      <c r="K1665" s="245" t="s">
        <v>215</v>
      </c>
      <c r="L1665" s="246">
        <v>42381</v>
      </c>
      <c r="M1665" s="244">
        <v>42241</v>
      </c>
      <c r="N1665" s="242" t="s">
        <v>356</v>
      </c>
      <c r="O1665" s="242" t="s">
        <v>355</v>
      </c>
      <c r="P1665" s="242" t="s">
        <v>220</v>
      </c>
      <c r="Q1665" s="242" t="s">
        <v>332</v>
      </c>
      <c r="R1665" s="242" t="s">
        <v>247</v>
      </c>
      <c r="S1665" s="119" t="s">
        <v>209</v>
      </c>
      <c r="T1665" s="118" t="s">
        <v>354</v>
      </c>
      <c r="U1665" s="117" t="s">
        <v>207</v>
      </c>
      <c r="V1665" s="115">
        <v>0</v>
      </c>
      <c r="W1665" s="115">
        <v>0</v>
      </c>
      <c r="X1665" s="115">
        <v>0</v>
      </c>
      <c r="Y1665" s="116">
        <v>5587</v>
      </c>
      <c r="Z1665" s="115">
        <v>0</v>
      </c>
      <c r="AA1665" s="115">
        <v>12146</v>
      </c>
      <c r="AB1665" s="115">
        <v>0</v>
      </c>
      <c r="AC1665" s="114" t="s">
        <v>207</v>
      </c>
    </row>
    <row r="1666" spans="1:29" x14ac:dyDescent="0.25">
      <c r="A1666" s="242" t="s">
        <v>4248</v>
      </c>
      <c r="B1666" s="242" t="s">
        <v>4239</v>
      </c>
      <c r="C1666" s="242" t="s">
        <v>229</v>
      </c>
      <c r="D1666" s="242" t="s">
        <v>1254</v>
      </c>
      <c r="E1666" s="243">
        <v>41635</v>
      </c>
      <c r="F1666" s="243">
        <v>41820</v>
      </c>
      <c r="G1666" s="242">
        <v>2014</v>
      </c>
      <c r="H1666" s="116">
        <v>852630</v>
      </c>
      <c r="I1666" s="116">
        <v>159015</v>
      </c>
      <c r="J1666" s="244">
        <v>42227</v>
      </c>
      <c r="K1666" s="245" t="s">
        <v>215</v>
      </c>
      <c r="L1666" s="246">
        <v>42836</v>
      </c>
      <c r="M1666" s="244">
        <v>41820</v>
      </c>
      <c r="N1666" s="242" t="s">
        <v>4238</v>
      </c>
      <c r="O1666" s="242" t="s">
        <v>4237</v>
      </c>
      <c r="P1666" s="242" t="s">
        <v>226</v>
      </c>
      <c r="Q1666" s="242" t="s">
        <v>332</v>
      </c>
      <c r="R1666" s="242" t="s">
        <v>247</v>
      </c>
      <c r="S1666" s="119" t="s">
        <v>209</v>
      </c>
      <c r="T1666" s="118" t="s">
        <v>4236</v>
      </c>
      <c r="U1666" s="116">
        <v>159015</v>
      </c>
      <c r="V1666" s="115">
        <v>0</v>
      </c>
      <c r="W1666" s="115">
        <v>0</v>
      </c>
      <c r="X1666" s="115">
        <v>0</v>
      </c>
      <c r="Y1666" s="116">
        <v>693615</v>
      </c>
      <c r="Z1666" s="115">
        <v>0</v>
      </c>
      <c r="AA1666" s="115">
        <v>0</v>
      </c>
      <c r="AB1666" s="115">
        <v>0</v>
      </c>
      <c r="AC1666" s="114" t="s">
        <v>4247</v>
      </c>
    </row>
    <row r="1667" spans="1:29" x14ac:dyDescent="0.25">
      <c r="A1667" s="242" t="s">
        <v>4028</v>
      </c>
      <c r="B1667" s="242" t="s">
        <v>4027</v>
      </c>
      <c r="C1667" s="242" t="s">
        <v>503</v>
      </c>
      <c r="D1667" s="242" t="s">
        <v>1254</v>
      </c>
      <c r="E1667" s="243">
        <v>42100</v>
      </c>
      <c r="F1667" s="243">
        <v>42113</v>
      </c>
      <c r="G1667" s="242">
        <v>2015</v>
      </c>
      <c r="H1667" s="116">
        <v>128161</v>
      </c>
      <c r="I1667" s="117" t="s">
        <v>207</v>
      </c>
      <c r="J1667" s="244">
        <v>42227</v>
      </c>
      <c r="K1667" s="245" t="s">
        <v>215</v>
      </c>
      <c r="L1667" s="246">
        <v>42381</v>
      </c>
      <c r="M1667" s="244">
        <v>42113</v>
      </c>
      <c r="N1667" s="242" t="s">
        <v>4026</v>
      </c>
      <c r="O1667" s="242" t="s">
        <v>708</v>
      </c>
      <c r="P1667" s="242" t="s">
        <v>267</v>
      </c>
      <c r="Q1667" s="242" t="s">
        <v>500</v>
      </c>
      <c r="R1667" s="242" t="s">
        <v>247</v>
      </c>
      <c r="S1667" s="119" t="s">
        <v>209</v>
      </c>
      <c r="T1667" s="118" t="s">
        <v>4025</v>
      </c>
      <c r="U1667" s="117" t="s">
        <v>207</v>
      </c>
      <c r="V1667" s="115">
        <v>0</v>
      </c>
      <c r="W1667" s="115">
        <v>0</v>
      </c>
      <c r="X1667" s="116">
        <v>81161</v>
      </c>
      <c r="Y1667" s="116">
        <v>47000</v>
      </c>
      <c r="Z1667" s="115">
        <v>0</v>
      </c>
      <c r="AA1667" s="115">
        <v>0</v>
      </c>
      <c r="AB1667" s="115">
        <v>0</v>
      </c>
      <c r="AC1667" s="114" t="s">
        <v>207</v>
      </c>
    </row>
    <row r="1668" spans="1:29" x14ac:dyDescent="0.25">
      <c r="A1668" s="242" t="s">
        <v>633</v>
      </c>
      <c r="B1668" s="242" t="s">
        <v>623</v>
      </c>
      <c r="C1668" s="242" t="s">
        <v>229</v>
      </c>
      <c r="D1668" s="242" t="s">
        <v>216</v>
      </c>
      <c r="E1668" s="243">
        <v>39083</v>
      </c>
      <c r="F1668" s="243">
        <v>39447</v>
      </c>
      <c r="G1668" s="242">
        <v>2007</v>
      </c>
      <c r="H1668" s="116">
        <v>88868</v>
      </c>
      <c r="I1668" s="116">
        <v>17095</v>
      </c>
      <c r="J1668" s="244">
        <v>42227</v>
      </c>
      <c r="K1668" s="245" t="s">
        <v>221</v>
      </c>
      <c r="L1668" s="246" t="s">
        <v>207</v>
      </c>
      <c r="M1668" s="244">
        <v>42227</v>
      </c>
      <c r="N1668" s="242" t="s">
        <v>622</v>
      </c>
      <c r="O1668" s="242" t="s">
        <v>621</v>
      </c>
      <c r="P1668" s="242" t="s">
        <v>226</v>
      </c>
      <c r="Q1668" s="242" t="s">
        <v>211</v>
      </c>
      <c r="R1668" s="242" t="s">
        <v>210</v>
      </c>
      <c r="S1668" s="119" t="s">
        <v>209</v>
      </c>
      <c r="T1668" s="118" t="s">
        <v>620</v>
      </c>
      <c r="U1668" s="116">
        <v>17095</v>
      </c>
      <c r="V1668" s="115">
        <v>0</v>
      </c>
      <c r="W1668" s="115">
        <v>0</v>
      </c>
      <c r="X1668" s="116">
        <v>71773</v>
      </c>
      <c r="Y1668" s="115">
        <v>0</v>
      </c>
      <c r="Z1668" s="115">
        <v>0</v>
      </c>
      <c r="AA1668" s="115">
        <v>0</v>
      </c>
      <c r="AB1668" s="115">
        <v>0</v>
      </c>
      <c r="AC1668" s="114" t="s">
        <v>632</v>
      </c>
    </row>
    <row r="1669" spans="1:29" x14ac:dyDescent="0.25">
      <c r="A1669" s="242" t="s">
        <v>631</v>
      </c>
      <c r="B1669" s="242" t="s">
        <v>623</v>
      </c>
      <c r="C1669" s="242" t="s">
        <v>229</v>
      </c>
      <c r="D1669" s="242" t="s">
        <v>216</v>
      </c>
      <c r="E1669" s="243">
        <v>39448</v>
      </c>
      <c r="F1669" s="243">
        <v>39813</v>
      </c>
      <c r="G1669" s="242">
        <v>2008</v>
      </c>
      <c r="H1669" s="116">
        <v>71094</v>
      </c>
      <c r="I1669" s="116">
        <v>13676</v>
      </c>
      <c r="J1669" s="244">
        <v>42227</v>
      </c>
      <c r="K1669" s="245" t="s">
        <v>221</v>
      </c>
      <c r="L1669" s="246" t="s">
        <v>207</v>
      </c>
      <c r="M1669" s="244">
        <v>42227</v>
      </c>
      <c r="N1669" s="242" t="s">
        <v>622</v>
      </c>
      <c r="O1669" s="242" t="s">
        <v>621</v>
      </c>
      <c r="P1669" s="242" t="s">
        <v>226</v>
      </c>
      <c r="Q1669" s="242" t="s">
        <v>211</v>
      </c>
      <c r="R1669" s="242" t="s">
        <v>210</v>
      </c>
      <c r="S1669" s="119" t="s">
        <v>209</v>
      </c>
      <c r="T1669" s="118" t="s">
        <v>620</v>
      </c>
      <c r="U1669" s="116">
        <v>13676</v>
      </c>
      <c r="V1669" s="115">
        <v>0</v>
      </c>
      <c r="W1669" s="115">
        <v>0</v>
      </c>
      <c r="X1669" s="115">
        <v>0</v>
      </c>
      <c r="Y1669" s="116">
        <v>57418</v>
      </c>
      <c r="Z1669" s="115">
        <v>0</v>
      </c>
      <c r="AA1669" s="115">
        <v>0</v>
      </c>
      <c r="AB1669" s="115">
        <v>0</v>
      </c>
      <c r="AC1669" s="114" t="s">
        <v>630</v>
      </c>
    </row>
    <row r="1670" spans="1:29" x14ac:dyDescent="0.25">
      <c r="A1670" s="242" t="s">
        <v>629</v>
      </c>
      <c r="B1670" s="242" t="s">
        <v>623</v>
      </c>
      <c r="C1670" s="242" t="s">
        <v>229</v>
      </c>
      <c r="D1670" s="242" t="s">
        <v>216</v>
      </c>
      <c r="E1670" s="243">
        <v>39814</v>
      </c>
      <c r="F1670" s="243">
        <v>40178</v>
      </c>
      <c r="G1670" s="242">
        <v>2009</v>
      </c>
      <c r="H1670" s="116">
        <v>20049</v>
      </c>
      <c r="I1670" s="116">
        <v>3857</v>
      </c>
      <c r="J1670" s="244">
        <v>42227</v>
      </c>
      <c r="K1670" s="245" t="s">
        <v>221</v>
      </c>
      <c r="L1670" s="246" t="s">
        <v>207</v>
      </c>
      <c r="M1670" s="244">
        <v>42227</v>
      </c>
      <c r="N1670" s="242" t="s">
        <v>622</v>
      </c>
      <c r="O1670" s="242" t="s">
        <v>621</v>
      </c>
      <c r="P1670" s="242" t="s">
        <v>226</v>
      </c>
      <c r="Q1670" s="242" t="s">
        <v>211</v>
      </c>
      <c r="R1670" s="242" t="s">
        <v>210</v>
      </c>
      <c r="S1670" s="119" t="s">
        <v>209</v>
      </c>
      <c r="T1670" s="118" t="s">
        <v>620</v>
      </c>
      <c r="U1670" s="116">
        <v>3857</v>
      </c>
      <c r="V1670" s="115">
        <v>0</v>
      </c>
      <c r="W1670" s="115">
        <v>0</v>
      </c>
      <c r="X1670" s="115">
        <v>0</v>
      </c>
      <c r="Y1670" s="116">
        <v>16192</v>
      </c>
      <c r="Z1670" s="115">
        <v>0</v>
      </c>
      <c r="AA1670" s="115">
        <v>0</v>
      </c>
      <c r="AB1670" s="115">
        <v>0</v>
      </c>
      <c r="AC1670" s="114" t="s">
        <v>627</v>
      </c>
    </row>
    <row r="1671" spans="1:29" x14ac:dyDescent="0.25">
      <c r="A1671" s="242" t="s">
        <v>628</v>
      </c>
      <c r="B1671" s="242" t="s">
        <v>623</v>
      </c>
      <c r="C1671" s="242" t="s">
        <v>229</v>
      </c>
      <c r="D1671" s="242" t="s">
        <v>216</v>
      </c>
      <c r="E1671" s="243">
        <v>40179</v>
      </c>
      <c r="F1671" s="243">
        <v>40543</v>
      </c>
      <c r="G1671" s="242">
        <v>2010</v>
      </c>
      <c r="H1671" s="116">
        <v>20049</v>
      </c>
      <c r="I1671" s="116">
        <v>3857</v>
      </c>
      <c r="J1671" s="244">
        <v>42227</v>
      </c>
      <c r="K1671" s="245" t="s">
        <v>221</v>
      </c>
      <c r="L1671" s="246" t="s">
        <v>207</v>
      </c>
      <c r="M1671" s="244">
        <v>42227</v>
      </c>
      <c r="N1671" s="242" t="s">
        <v>622</v>
      </c>
      <c r="O1671" s="242" t="s">
        <v>621</v>
      </c>
      <c r="P1671" s="242" t="s">
        <v>226</v>
      </c>
      <c r="Q1671" s="242" t="s">
        <v>211</v>
      </c>
      <c r="R1671" s="242" t="s">
        <v>210</v>
      </c>
      <c r="S1671" s="119" t="s">
        <v>209</v>
      </c>
      <c r="T1671" s="118" t="s">
        <v>620</v>
      </c>
      <c r="U1671" s="116">
        <v>3857</v>
      </c>
      <c r="V1671" s="115">
        <v>0</v>
      </c>
      <c r="W1671" s="115">
        <v>0</v>
      </c>
      <c r="X1671" s="115">
        <v>0</v>
      </c>
      <c r="Y1671" s="116">
        <v>16192</v>
      </c>
      <c r="Z1671" s="115">
        <v>0</v>
      </c>
      <c r="AA1671" s="115">
        <v>0</v>
      </c>
      <c r="AB1671" s="115">
        <v>0</v>
      </c>
      <c r="AC1671" s="114" t="s">
        <v>627</v>
      </c>
    </row>
    <row r="1672" spans="1:29" x14ac:dyDescent="0.25">
      <c r="A1672" s="242" t="s">
        <v>559</v>
      </c>
      <c r="B1672" s="242" t="s">
        <v>555</v>
      </c>
      <c r="C1672" s="242" t="s">
        <v>217</v>
      </c>
      <c r="D1672" s="242" t="s">
        <v>216</v>
      </c>
      <c r="E1672" s="243">
        <v>40544</v>
      </c>
      <c r="F1672" s="243">
        <v>40908</v>
      </c>
      <c r="G1672" s="242">
        <v>2011</v>
      </c>
      <c r="H1672" s="116">
        <v>33024</v>
      </c>
      <c r="I1672" s="117" t="s">
        <v>207</v>
      </c>
      <c r="J1672" s="244">
        <v>42227</v>
      </c>
      <c r="K1672" s="245" t="s">
        <v>215</v>
      </c>
      <c r="L1672" s="246">
        <v>42626</v>
      </c>
      <c r="M1672" s="244">
        <v>42227</v>
      </c>
      <c r="N1672" s="242" t="s">
        <v>554</v>
      </c>
      <c r="O1672" s="242" t="s">
        <v>349</v>
      </c>
      <c r="P1672" s="242" t="s">
        <v>220</v>
      </c>
      <c r="Q1672" s="242" t="s">
        <v>452</v>
      </c>
      <c r="R1672" s="242" t="s">
        <v>247</v>
      </c>
      <c r="S1672" s="119" t="s">
        <v>209</v>
      </c>
      <c r="T1672" s="118" t="s">
        <v>553</v>
      </c>
      <c r="U1672" s="117" t="s">
        <v>207</v>
      </c>
      <c r="V1672" s="115">
        <v>0</v>
      </c>
      <c r="W1672" s="115">
        <v>0</v>
      </c>
      <c r="X1672" s="115">
        <v>0</v>
      </c>
      <c r="Y1672" s="116">
        <v>33024</v>
      </c>
      <c r="Z1672" s="115">
        <v>0</v>
      </c>
      <c r="AA1672" s="115">
        <v>0</v>
      </c>
      <c r="AB1672" s="115">
        <v>0</v>
      </c>
      <c r="AC1672" s="114" t="s">
        <v>207</v>
      </c>
    </row>
    <row r="1673" spans="1:29" x14ac:dyDescent="0.25">
      <c r="A1673" s="242" t="s">
        <v>4271</v>
      </c>
      <c r="B1673" s="242" t="s">
        <v>4262</v>
      </c>
      <c r="C1673" s="242" t="s">
        <v>217</v>
      </c>
      <c r="D1673" s="242" t="s">
        <v>1254</v>
      </c>
      <c r="E1673" s="243">
        <v>41306</v>
      </c>
      <c r="F1673" s="243">
        <v>42035</v>
      </c>
      <c r="G1673" s="242">
        <v>2015</v>
      </c>
      <c r="H1673" s="116">
        <v>14773</v>
      </c>
      <c r="I1673" s="117" t="s">
        <v>207</v>
      </c>
      <c r="J1673" s="244">
        <v>42206</v>
      </c>
      <c r="K1673" s="245" t="s">
        <v>215</v>
      </c>
      <c r="L1673" s="246">
        <v>42563</v>
      </c>
      <c r="M1673" s="244">
        <v>42035</v>
      </c>
      <c r="N1673" s="242" t="s">
        <v>4261</v>
      </c>
      <c r="O1673" s="242" t="s">
        <v>4260</v>
      </c>
      <c r="P1673" s="242" t="s">
        <v>267</v>
      </c>
      <c r="Q1673" s="242" t="s">
        <v>855</v>
      </c>
      <c r="R1673" s="242" t="s">
        <v>247</v>
      </c>
      <c r="S1673" s="119" t="s">
        <v>209</v>
      </c>
      <c r="T1673" s="118" t="s">
        <v>4259</v>
      </c>
      <c r="U1673" s="117" t="s">
        <v>207</v>
      </c>
      <c r="V1673" s="115">
        <v>0</v>
      </c>
      <c r="W1673" s="115">
        <v>0</v>
      </c>
      <c r="X1673" s="116">
        <v>14773</v>
      </c>
      <c r="Y1673" s="115">
        <v>0</v>
      </c>
      <c r="Z1673" s="115">
        <v>0</v>
      </c>
      <c r="AA1673" s="115">
        <v>0</v>
      </c>
      <c r="AB1673" s="115">
        <v>0</v>
      </c>
      <c r="AC1673" s="114" t="s">
        <v>207</v>
      </c>
    </row>
    <row r="1674" spans="1:29" x14ac:dyDescent="0.25">
      <c r="A1674" s="242" t="s">
        <v>4098</v>
      </c>
      <c r="B1674" s="242" t="s">
        <v>4097</v>
      </c>
      <c r="C1674" s="242" t="s">
        <v>503</v>
      </c>
      <c r="D1674" s="242" t="s">
        <v>1254</v>
      </c>
      <c r="E1674" s="243">
        <v>42128</v>
      </c>
      <c r="F1674" s="243">
        <v>42144</v>
      </c>
      <c r="G1674" s="242">
        <v>2015</v>
      </c>
      <c r="H1674" s="116">
        <v>145580</v>
      </c>
      <c r="I1674" s="117" t="s">
        <v>207</v>
      </c>
      <c r="J1674" s="244">
        <v>42206</v>
      </c>
      <c r="K1674" s="245" t="s">
        <v>221</v>
      </c>
      <c r="L1674" s="246" t="s">
        <v>207</v>
      </c>
      <c r="M1674" s="244">
        <v>42144</v>
      </c>
      <c r="N1674" s="242" t="s">
        <v>4096</v>
      </c>
      <c r="O1674" s="242" t="s">
        <v>635</v>
      </c>
      <c r="P1674" s="242" t="s">
        <v>267</v>
      </c>
      <c r="Q1674" s="242" t="s">
        <v>500</v>
      </c>
      <c r="R1674" s="242" t="s">
        <v>247</v>
      </c>
      <c r="S1674" s="119" t="s">
        <v>209</v>
      </c>
      <c r="T1674" s="118" t="s">
        <v>4095</v>
      </c>
      <c r="U1674" s="117" t="s">
        <v>207</v>
      </c>
      <c r="V1674" s="115">
        <v>0</v>
      </c>
      <c r="W1674" s="115">
        <v>0</v>
      </c>
      <c r="X1674" s="115">
        <v>0</v>
      </c>
      <c r="Y1674" s="116">
        <v>145580</v>
      </c>
      <c r="Z1674" s="115">
        <v>0</v>
      </c>
      <c r="AA1674" s="115">
        <v>0</v>
      </c>
      <c r="AB1674" s="115">
        <v>0</v>
      </c>
      <c r="AC1674" s="114" t="s">
        <v>207</v>
      </c>
    </row>
    <row r="1675" spans="1:29" x14ac:dyDescent="0.25">
      <c r="A1675" s="242" t="s">
        <v>596</v>
      </c>
      <c r="B1675" s="242" t="s">
        <v>592</v>
      </c>
      <c r="C1675" s="242" t="s">
        <v>503</v>
      </c>
      <c r="D1675" s="242" t="s">
        <v>216</v>
      </c>
      <c r="E1675" s="243">
        <v>40871</v>
      </c>
      <c r="F1675" s="243">
        <v>40876</v>
      </c>
      <c r="G1675" s="242">
        <v>2011</v>
      </c>
      <c r="H1675" s="116">
        <v>49621</v>
      </c>
      <c r="I1675" s="117" t="s">
        <v>207</v>
      </c>
      <c r="J1675" s="244">
        <v>42206</v>
      </c>
      <c r="K1675" s="245" t="s">
        <v>221</v>
      </c>
      <c r="L1675" s="246" t="s">
        <v>207</v>
      </c>
      <c r="M1675" s="244">
        <v>42206</v>
      </c>
      <c r="N1675" s="242" t="s">
        <v>591</v>
      </c>
      <c r="O1675" s="242" t="s">
        <v>590</v>
      </c>
      <c r="P1675" s="242" t="s">
        <v>493</v>
      </c>
      <c r="Q1675" s="242" t="s">
        <v>516</v>
      </c>
      <c r="R1675" s="242" t="s">
        <v>247</v>
      </c>
      <c r="S1675" s="119" t="s">
        <v>209</v>
      </c>
      <c r="T1675" s="118" t="s">
        <v>589</v>
      </c>
      <c r="U1675" s="117" t="s">
        <v>207</v>
      </c>
      <c r="V1675" s="115">
        <v>0</v>
      </c>
      <c r="W1675" s="115">
        <v>0</v>
      </c>
      <c r="X1675" s="115">
        <v>0</v>
      </c>
      <c r="Y1675" s="115">
        <v>0</v>
      </c>
      <c r="Z1675" s="115">
        <v>0</v>
      </c>
      <c r="AA1675" s="115">
        <v>0</v>
      </c>
      <c r="AB1675" s="115">
        <v>49621</v>
      </c>
      <c r="AC1675" s="114" t="s">
        <v>207</v>
      </c>
    </row>
    <row r="1676" spans="1:29" x14ac:dyDescent="0.25">
      <c r="A1676" s="242" t="s">
        <v>459</v>
      </c>
      <c r="B1676" s="242" t="s">
        <v>455</v>
      </c>
      <c r="C1676" s="242" t="s">
        <v>217</v>
      </c>
      <c r="D1676" s="242" t="s">
        <v>216</v>
      </c>
      <c r="E1676" s="243">
        <v>40179</v>
      </c>
      <c r="F1676" s="243">
        <v>40543</v>
      </c>
      <c r="G1676" s="242">
        <v>2010</v>
      </c>
      <c r="H1676" s="116">
        <v>9591</v>
      </c>
      <c r="I1676" s="117" t="s">
        <v>207</v>
      </c>
      <c r="J1676" s="244">
        <v>42206</v>
      </c>
      <c r="K1676" s="245" t="s">
        <v>221</v>
      </c>
      <c r="L1676" s="246" t="s">
        <v>207</v>
      </c>
      <c r="M1676" s="244">
        <v>42206</v>
      </c>
      <c r="N1676" s="242" t="s">
        <v>454</v>
      </c>
      <c r="O1676" s="242" t="s">
        <v>453</v>
      </c>
      <c r="P1676" s="242" t="s">
        <v>267</v>
      </c>
      <c r="Q1676" s="242" t="s">
        <v>452</v>
      </c>
      <c r="R1676" s="242" t="s">
        <v>247</v>
      </c>
      <c r="S1676" s="119" t="s">
        <v>209</v>
      </c>
      <c r="T1676" s="118" t="s">
        <v>451</v>
      </c>
      <c r="U1676" s="117" t="s">
        <v>207</v>
      </c>
      <c r="V1676" s="115">
        <v>0</v>
      </c>
      <c r="W1676" s="115">
        <v>0</v>
      </c>
      <c r="X1676" s="115">
        <v>0</v>
      </c>
      <c r="Y1676" s="116">
        <v>9591</v>
      </c>
      <c r="Z1676" s="115">
        <v>0</v>
      </c>
      <c r="AA1676" s="115">
        <v>0</v>
      </c>
      <c r="AB1676" s="115">
        <v>0</v>
      </c>
      <c r="AC1676" s="114" t="s">
        <v>207</v>
      </c>
    </row>
    <row r="1677" spans="1:29" x14ac:dyDescent="0.25">
      <c r="A1677" s="242" t="s">
        <v>458</v>
      </c>
      <c r="B1677" s="242" t="s">
        <v>455</v>
      </c>
      <c r="C1677" s="242" t="s">
        <v>217</v>
      </c>
      <c r="D1677" s="242" t="s">
        <v>216</v>
      </c>
      <c r="E1677" s="243">
        <v>40909</v>
      </c>
      <c r="F1677" s="243">
        <v>41274</v>
      </c>
      <c r="G1677" s="242">
        <v>2012</v>
      </c>
      <c r="H1677" s="116">
        <v>15155</v>
      </c>
      <c r="I1677" s="117" t="s">
        <v>207</v>
      </c>
      <c r="J1677" s="244">
        <v>42206</v>
      </c>
      <c r="K1677" s="245" t="s">
        <v>221</v>
      </c>
      <c r="L1677" s="246" t="s">
        <v>207</v>
      </c>
      <c r="M1677" s="244">
        <v>42206</v>
      </c>
      <c r="N1677" s="242" t="s">
        <v>454</v>
      </c>
      <c r="O1677" s="242" t="s">
        <v>453</v>
      </c>
      <c r="P1677" s="242" t="s">
        <v>267</v>
      </c>
      <c r="Q1677" s="242" t="s">
        <v>452</v>
      </c>
      <c r="R1677" s="242" t="s">
        <v>247</v>
      </c>
      <c r="S1677" s="119" t="s">
        <v>209</v>
      </c>
      <c r="T1677" s="118" t="s">
        <v>451</v>
      </c>
      <c r="U1677" s="117" t="s">
        <v>207</v>
      </c>
      <c r="V1677" s="115">
        <v>0</v>
      </c>
      <c r="W1677" s="115">
        <v>0</v>
      </c>
      <c r="X1677" s="115">
        <v>0</v>
      </c>
      <c r="Y1677" s="116">
        <v>15155</v>
      </c>
      <c r="Z1677" s="115">
        <v>0</v>
      </c>
      <c r="AA1677" s="115">
        <v>0</v>
      </c>
      <c r="AB1677" s="115">
        <v>0</v>
      </c>
      <c r="AC1677" s="114" t="s">
        <v>207</v>
      </c>
    </row>
    <row r="1678" spans="1:29" x14ac:dyDescent="0.25">
      <c r="A1678" s="242" t="s">
        <v>4257</v>
      </c>
      <c r="B1678" s="242" t="s">
        <v>4252</v>
      </c>
      <c r="C1678" s="242" t="s">
        <v>217</v>
      </c>
      <c r="D1678" s="242" t="s">
        <v>1254</v>
      </c>
      <c r="E1678" s="243">
        <v>41579</v>
      </c>
      <c r="F1678" s="243">
        <v>41943</v>
      </c>
      <c r="G1678" s="242">
        <v>2014</v>
      </c>
      <c r="H1678" s="116">
        <v>5384</v>
      </c>
      <c r="I1678" s="117" t="s">
        <v>207</v>
      </c>
      <c r="J1678" s="244">
        <v>42192</v>
      </c>
      <c r="K1678" s="245" t="s">
        <v>215</v>
      </c>
      <c r="L1678" s="246">
        <v>42423</v>
      </c>
      <c r="M1678" s="244">
        <v>41943</v>
      </c>
      <c r="N1678" s="242" t="s">
        <v>4251</v>
      </c>
      <c r="O1678" s="242" t="s">
        <v>4250</v>
      </c>
      <c r="P1678" s="242" t="s">
        <v>267</v>
      </c>
      <c r="Q1678" s="242" t="s">
        <v>279</v>
      </c>
      <c r="R1678" s="242" t="s">
        <v>247</v>
      </c>
      <c r="S1678" s="119" t="s">
        <v>209</v>
      </c>
      <c r="T1678" s="118" t="s">
        <v>4249</v>
      </c>
      <c r="U1678" s="117" t="s">
        <v>207</v>
      </c>
      <c r="V1678" s="115">
        <v>0</v>
      </c>
      <c r="W1678" s="115">
        <v>0</v>
      </c>
      <c r="X1678" s="115">
        <v>0</v>
      </c>
      <c r="Y1678" s="116">
        <v>5384</v>
      </c>
      <c r="Z1678" s="115">
        <v>0</v>
      </c>
      <c r="AA1678" s="115">
        <v>0</v>
      </c>
      <c r="AB1678" s="115">
        <v>0</v>
      </c>
      <c r="AC1678" s="114" t="s">
        <v>207</v>
      </c>
    </row>
    <row r="1679" spans="1:29" x14ac:dyDescent="0.25">
      <c r="A1679" s="242" t="s">
        <v>4039</v>
      </c>
      <c r="B1679" s="242" t="s">
        <v>4031</v>
      </c>
      <c r="C1679" s="242" t="s">
        <v>217</v>
      </c>
      <c r="D1679" s="242" t="s">
        <v>1254</v>
      </c>
      <c r="E1679" s="243">
        <v>41275</v>
      </c>
      <c r="F1679" s="243">
        <v>41759</v>
      </c>
      <c r="G1679" s="242">
        <v>2014</v>
      </c>
      <c r="H1679" s="116">
        <v>12431</v>
      </c>
      <c r="I1679" s="117" t="s">
        <v>207</v>
      </c>
      <c r="J1679" s="244">
        <v>42192</v>
      </c>
      <c r="K1679" s="245" t="s">
        <v>215</v>
      </c>
      <c r="L1679" s="246">
        <v>42696</v>
      </c>
      <c r="M1679" s="244">
        <v>41759</v>
      </c>
      <c r="N1679" s="242" t="s">
        <v>4030</v>
      </c>
      <c r="O1679" s="242" t="s">
        <v>494</v>
      </c>
      <c r="P1679" s="242" t="s">
        <v>212</v>
      </c>
      <c r="Q1679" s="242" t="s">
        <v>492</v>
      </c>
      <c r="R1679" s="242" t="s">
        <v>247</v>
      </c>
      <c r="S1679" s="119" t="s">
        <v>209</v>
      </c>
      <c r="T1679" s="118" t="s">
        <v>4029</v>
      </c>
      <c r="U1679" s="117" t="s">
        <v>207</v>
      </c>
      <c r="V1679" s="115">
        <v>0</v>
      </c>
      <c r="W1679" s="115">
        <v>0</v>
      </c>
      <c r="X1679" s="115">
        <v>0</v>
      </c>
      <c r="Y1679" s="116">
        <v>12431</v>
      </c>
      <c r="Z1679" s="115">
        <v>0</v>
      </c>
      <c r="AA1679" s="115">
        <v>0</v>
      </c>
      <c r="AB1679" s="115">
        <v>0</v>
      </c>
      <c r="AC1679" s="114" t="s">
        <v>207</v>
      </c>
    </row>
    <row r="1680" spans="1:29" x14ac:dyDescent="0.25">
      <c r="A1680" s="242" t="s">
        <v>3410</v>
      </c>
      <c r="B1680" s="242" t="s">
        <v>3409</v>
      </c>
      <c r="C1680" s="242" t="s">
        <v>503</v>
      </c>
      <c r="D1680" s="242" t="s">
        <v>1254</v>
      </c>
      <c r="E1680" s="243">
        <v>42094</v>
      </c>
      <c r="F1680" s="243">
        <v>42117</v>
      </c>
      <c r="G1680" s="242">
        <v>2015</v>
      </c>
      <c r="H1680" s="116">
        <v>57589</v>
      </c>
      <c r="I1680" s="117" t="s">
        <v>207</v>
      </c>
      <c r="J1680" s="244">
        <v>42192</v>
      </c>
      <c r="K1680" s="245" t="s">
        <v>215</v>
      </c>
      <c r="L1680" s="246">
        <v>42437</v>
      </c>
      <c r="M1680" s="244">
        <v>42117</v>
      </c>
      <c r="N1680" s="242" t="s">
        <v>3408</v>
      </c>
      <c r="O1680" s="242" t="s">
        <v>2568</v>
      </c>
      <c r="P1680" s="242" t="s">
        <v>212</v>
      </c>
      <c r="Q1680" s="242" t="s">
        <v>500</v>
      </c>
      <c r="R1680" s="242" t="s">
        <v>247</v>
      </c>
      <c r="S1680" s="119" t="s">
        <v>209</v>
      </c>
      <c r="T1680" s="118" t="s">
        <v>3407</v>
      </c>
      <c r="U1680" s="117" t="s">
        <v>207</v>
      </c>
      <c r="V1680" s="115">
        <v>0</v>
      </c>
      <c r="W1680" s="115">
        <v>0</v>
      </c>
      <c r="X1680" s="116">
        <v>12040</v>
      </c>
      <c r="Y1680" s="116">
        <v>45549</v>
      </c>
      <c r="Z1680" s="115">
        <v>0</v>
      </c>
      <c r="AA1680" s="115">
        <v>0</v>
      </c>
      <c r="AB1680" s="115">
        <v>0</v>
      </c>
      <c r="AC1680" s="114" t="s">
        <v>207</v>
      </c>
    </row>
    <row r="1681" spans="1:29" x14ac:dyDescent="0.25">
      <c r="A1681" s="242" t="s">
        <v>4517</v>
      </c>
      <c r="B1681" s="242" t="s">
        <v>4507</v>
      </c>
      <c r="C1681" s="242" t="s">
        <v>217</v>
      </c>
      <c r="D1681" s="242" t="s">
        <v>1254</v>
      </c>
      <c r="E1681" s="243">
        <v>41487</v>
      </c>
      <c r="F1681" s="243">
        <v>41851</v>
      </c>
      <c r="G1681" s="242">
        <v>2014</v>
      </c>
      <c r="H1681" s="116">
        <v>62223</v>
      </c>
      <c r="I1681" s="117" t="s">
        <v>207</v>
      </c>
      <c r="J1681" s="244">
        <v>42178</v>
      </c>
      <c r="K1681" s="245" t="s">
        <v>215</v>
      </c>
      <c r="L1681" s="246">
        <v>42927</v>
      </c>
      <c r="M1681" s="244">
        <v>41851</v>
      </c>
      <c r="N1681" s="242" t="s">
        <v>4506</v>
      </c>
      <c r="O1681" s="242" t="s">
        <v>4515</v>
      </c>
      <c r="P1681" s="242" t="s">
        <v>212</v>
      </c>
      <c r="Q1681" s="242" t="s">
        <v>2245</v>
      </c>
      <c r="R1681" s="242" t="s">
        <v>247</v>
      </c>
      <c r="S1681" s="119" t="s">
        <v>209</v>
      </c>
      <c r="T1681" s="118" t="s">
        <v>4504</v>
      </c>
      <c r="U1681" s="117" t="s">
        <v>207</v>
      </c>
      <c r="V1681" s="115">
        <v>0</v>
      </c>
      <c r="W1681" s="115">
        <v>0</v>
      </c>
      <c r="X1681" s="116">
        <v>61941</v>
      </c>
      <c r="Y1681" s="116">
        <v>282</v>
      </c>
      <c r="Z1681" s="115">
        <v>0</v>
      </c>
      <c r="AA1681" s="115">
        <v>0</v>
      </c>
      <c r="AB1681" s="115">
        <v>0</v>
      </c>
      <c r="AC1681" s="114" t="s">
        <v>207</v>
      </c>
    </row>
    <row r="1682" spans="1:29" x14ac:dyDescent="0.25">
      <c r="A1682" s="242" t="s">
        <v>4131</v>
      </c>
      <c r="B1682" s="242" t="s">
        <v>4127</v>
      </c>
      <c r="C1682" s="242" t="s">
        <v>217</v>
      </c>
      <c r="D1682" s="242" t="s">
        <v>1254</v>
      </c>
      <c r="E1682" s="243">
        <v>40909</v>
      </c>
      <c r="F1682" s="243">
        <v>41639</v>
      </c>
      <c r="G1682" s="242">
        <v>2013</v>
      </c>
      <c r="H1682" s="116">
        <v>3739</v>
      </c>
      <c r="I1682" s="117" t="s">
        <v>207</v>
      </c>
      <c r="J1682" s="244">
        <v>42178</v>
      </c>
      <c r="K1682" s="245" t="s">
        <v>215</v>
      </c>
      <c r="L1682" s="246">
        <v>42815</v>
      </c>
      <c r="M1682" s="244">
        <v>41639</v>
      </c>
      <c r="N1682" s="242" t="s">
        <v>4126</v>
      </c>
      <c r="O1682" s="242" t="s">
        <v>4125</v>
      </c>
      <c r="P1682" s="242" t="s">
        <v>4130</v>
      </c>
      <c r="Q1682" s="242" t="s">
        <v>500</v>
      </c>
      <c r="R1682" s="242" t="s">
        <v>247</v>
      </c>
      <c r="S1682" s="119" t="s">
        <v>209</v>
      </c>
      <c r="T1682" s="118" t="s">
        <v>4124</v>
      </c>
      <c r="U1682" s="117" t="s">
        <v>207</v>
      </c>
      <c r="V1682" s="115">
        <v>0</v>
      </c>
      <c r="W1682" s="115">
        <v>0</v>
      </c>
      <c r="X1682" s="115">
        <v>0</v>
      </c>
      <c r="Y1682" s="116">
        <v>3739</v>
      </c>
      <c r="Z1682" s="115">
        <v>0</v>
      </c>
      <c r="AA1682" s="115">
        <v>0</v>
      </c>
      <c r="AB1682" s="115">
        <v>0</v>
      </c>
      <c r="AC1682" s="114" t="s">
        <v>207</v>
      </c>
    </row>
    <row r="1683" spans="1:29" x14ac:dyDescent="0.25">
      <c r="A1683" s="242" t="s">
        <v>4123</v>
      </c>
      <c r="B1683" s="242" t="s">
        <v>4122</v>
      </c>
      <c r="C1683" s="242" t="s">
        <v>503</v>
      </c>
      <c r="D1683" s="242" t="s">
        <v>1254</v>
      </c>
      <c r="E1683" s="243">
        <v>41484</v>
      </c>
      <c r="F1683" s="243">
        <v>41752</v>
      </c>
      <c r="G1683" s="242">
        <v>2014</v>
      </c>
      <c r="H1683" s="116">
        <v>129099</v>
      </c>
      <c r="I1683" s="117" t="s">
        <v>207</v>
      </c>
      <c r="J1683" s="244">
        <v>42178</v>
      </c>
      <c r="K1683" s="245" t="s">
        <v>215</v>
      </c>
      <c r="L1683" s="246">
        <v>42591</v>
      </c>
      <c r="M1683" s="244">
        <v>41752</v>
      </c>
      <c r="N1683" s="242" t="s">
        <v>4121</v>
      </c>
      <c r="O1683" s="242" t="s">
        <v>613</v>
      </c>
      <c r="P1683" s="242" t="s">
        <v>212</v>
      </c>
      <c r="Q1683" s="242" t="s">
        <v>500</v>
      </c>
      <c r="R1683" s="242" t="s">
        <v>247</v>
      </c>
      <c r="S1683" s="119" t="s">
        <v>209</v>
      </c>
      <c r="T1683" s="118" t="s">
        <v>4120</v>
      </c>
      <c r="U1683" s="117" t="s">
        <v>207</v>
      </c>
      <c r="V1683" s="115">
        <v>0</v>
      </c>
      <c r="W1683" s="115">
        <v>0</v>
      </c>
      <c r="X1683" s="116">
        <v>129099</v>
      </c>
      <c r="Y1683" s="115">
        <v>0</v>
      </c>
      <c r="Z1683" s="115">
        <v>0</v>
      </c>
      <c r="AA1683" s="115">
        <v>0</v>
      </c>
      <c r="AB1683" s="115">
        <v>0</v>
      </c>
      <c r="AC1683" s="114" t="s">
        <v>207</v>
      </c>
    </row>
    <row r="1684" spans="1:29" x14ac:dyDescent="0.25">
      <c r="A1684" s="242" t="s">
        <v>4102</v>
      </c>
      <c r="B1684" s="242" t="s">
        <v>4101</v>
      </c>
      <c r="C1684" s="242" t="s">
        <v>503</v>
      </c>
      <c r="D1684" s="242" t="s">
        <v>1254</v>
      </c>
      <c r="E1684" s="243">
        <v>42074</v>
      </c>
      <c r="F1684" s="243">
        <v>42087</v>
      </c>
      <c r="G1684" s="242">
        <v>2015</v>
      </c>
      <c r="H1684" s="116">
        <v>127664</v>
      </c>
      <c r="I1684" s="117" t="s">
        <v>207</v>
      </c>
      <c r="J1684" s="244">
        <v>42178</v>
      </c>
      <c r="K1684" s="245" t="s">
        <v>215</v>
      </c>
      <c r="L1684" s="246">
        <v>42331</v>
      </c>
      <c r="M1684" s="244">
        <v>42087</v>
      </c>
      <c r="N1684" s="242" t="s">
        <v>4100</v>
      </c>
      <c r="O1684" s="242" t="s">
        <v>635</v>
      </c>
      <c r="P1684" s="242" t="s">
        <v>267</v>
      </c>
      <c r="Q1684" s="242" t="s">
        <v>500</v>
      </c>
      <c r="R1684" s="242" t="s">
        <v>210</v>
      </c>
      <c r="S1684" s="119" t="s">
        <v>209</v>
      </c>
      <c r="T1684" s="118" t="s">
        <v>4099</v>
      </c>
      <c r="U1684" s="117" t="s">
        <v>207</v>
      </c>
      <c r="V1684" s="115">
        <v>0</v>
      </c>
      <c r="W1684" s="115">
        <v>0</v>
      </c>
      <c r="X1684" s="115">
        <v>0</v>
      </c>
      <c r="Y1684" s="116">
        <v>35299</v>
      </c>
      <c r="Z1684" s="115">
        <v>92365</v>
      </c>
      <c r="AA1684" s="115">
        <v>0</v>
      </c>
      <c r="AB1684" s="115">
        <v>0</v>
      </c>
      <c r="AC1684" s="114" t="s">
        <v>207</v>
      </c>
    </row>
    <row r="1685" spans="1:29" x14ac:dyDescent="0.25">
      <c r="A1685" s="242" t="s">
        <v>4048</v>
      </c>
      <c r="B1685" s="242" t="s">
        <v>4044</v>
      </c>
      <c r="C1685" s="242" t="s">
        <v>229</v>
      </c>
      <c r="D1685" s="242" t="s">
        <v>1254</v>
      </c>
      <c r="E1685" s="243">
        <v>41596</v>
      </c>
      <c r="F1685" s="243">
        <v>41900</v>
      </c>
      <c r="G1685" s="242">
        <v>2014</v>
      </c>
      <c r="H1685" s="116">
        <v>847895</v>
      </c>
      <c r="I1685" s="116">
        <v>162796</v>
      </c>
      <c r="J1685" s="244">
        <v>42178</v>
      </c>
      <c r="K1685" s="245" t="s">
        <v>221</v>
      </c>
      <c r="L1685" s="246" t="s">
        <v>207</v>
      </c>
      <c r="M1685" s="244">
        <v>41900</v>
      </c>
      <c r="N1685" s="242" t="s">
        <v>4043</v>
      </c>
      <c r="O1685" s="242" t="s">
        <v>4042</v>
      </c>
      <c r="P1685" s="242" t="s">
        <v>255</v>
      </c>
      <c r="Q1685" s="242" t="s">
        <v>211</v>
      </c>
      <c r="R1685" s="242" t="s">
        <v>210</v>
      </c>
      <c r="S1685" s="119" t="s">
        <v>209</v>
      </c>
      <c r="T1685" s="118" t="s">
        <v>4041</v>
      </c>
      <c r="U1685" s="116">
        <v>162796</v>
      </c>
      <c r="V1685" s="115">
        <v>0</v>
      </c>
      <c r="W1685" s="115">
        <v>0</v>
      </c>
      <c r="X1685" s="116">
        <v>348162</v>
      </c>
      <c r="Y1685" s="116">
        <v>52331</v>
      </c>
      <c r="Z1685" s="115">
        <v>0</v>
      </c>
      <c r="AA1685" s="115">
        <v>77419</v>
      </c>
      <c r="AB1685" s="115">
        <v>207187</v>
      </c>
      <c r="AC1685" s="114" t="s">
        <v>4047</v>
      </c>
    </row>
    <row r="1686" spans="1:29" x14ac:dyDescent="0.25">
      <c r="A1686" s="242" t="s">
        <v>4024</v>
      </c>
      <c r="B1686" s="242" t="s">
        <v>4023</v>
      </c>
      <c r="C1686" s="242" t="s">
        <v>503</v>
      </c>
      <c r="D1686" s="242" t="s">
        <v>1254</v>
      </c>
      <c r="E1686" s="243">
        <v>41662</v>
      </c>
      <c r="F1686" s="243">
        <v>41838</v>
      </c>
      <c r="G1686" s="242">
        <v>2014</v>
      </c>
      <c r="H1686" s="116">
        <v>107744</v>
      </c>
      <c r="I1686" s="117" t="s">
        <v>207</v>
      </c>
      <c r="J1686" s="244">
        <v>42178</v>
      </c>
      <c r="K1686" s="245" t="s">
        <v>215</v>
      </c>
      <c r="L1686" s="246">
        <v>42563</v>
      </c>
      <c r="M1686" s="244">
        <v>41838</v>
      </c>
      <c r="N1686" s="242" t="s">
        <v>4022</v>
      </c>
      <c r="O1686" s="242" t="s">
        <v>613</v>
      </c>
      <c r="P1686" s="242" t="s">
        <v>212</v>
      </c>
      <c r="Q1686" s="242" t="s">
        <v>500</v>
      </c>
      <c r="R1686" s="242" t="s">
        <v>247</v>
      </c>
      <c r="S1686" s="119" t="s">
        <v>209</v>
      </c>
      <c r="T1686" s="118" t="s">
        <v>4021</v>
      </c>
      <c r="U1686" s="117" t="s">
        <v>207</v>
      </c>
      <c r="V1686" s="115">
        <v>0</v>
      </c>
      <c r="W1686" s="115">
        <v>0</v>
      </c>
      <c r="X1686" s="116">
        <v>107744</v>
      </c>
      <c r="Y1686" s="115">
        <v>0</v>
      </c>
      <c r="Z1686" s="115">
        <v>0</v>
      </c>
      <c r="AA1686" s="115">
        <v>0</v>
      </c>
      <c r="AB1686" s="115">
        <v>0</v>
      </c>
      <c r="AC1686" s="114" t="s">
        <v>207</v>
      </c>
    </row>
    <row r="1687" spans="1:29" x14ac:dyDescent="0.25">
      <c r="A1687" s="242" t="s">
        <v>4012</v>
      </c>
      <c r="B1687" s="242" t="s">
        <v>4011</v>
      </c>
      <c r="C1687" s="242" t="s">
        <v>217</v>
      </c>
      <c r="D1687" s="242" t="s">
        <v>1254</v>
      </c>
      <c r="E1687" s="243">
        <v>41426</v>
      </c>
      <c r="F1687" s="243">
        <v>41882</v>
      </c>
      <c r="G1687" s="242">
        <v>2014</v>
      </c>
      <c r="H1687" s="116">
        <v>3968</v>
      </c>
      <c r="I1687" s="117" t="s">
        <v>207</v>
      </c>
      <c r="J1687" s="244">
        <v>42178</v>
      </c>
      <c r="K1687" s="245" t="s">
        <v>221</v>
      </c>
      <c r="L1687" s="246" t="s">
        <v>207</v>
      </c>
      <c r="M1687" s="244">
        <v>41882</v>
      </c>
      <c r="N1687" s="242" t="s">
        <v>4010</v>
      </c>
      <c r="O1687" s="242" t="s">
        <v>3358</v>
      </c>
      <c r="P1687" s="242" t="s">
        <v>212</v>
      </c>
      <c r="Q1687" s="242" t="s">
        <v>523</v>
      </c>
      <c r="R1687" s="242" t="s">
        <v>247</v>
      </c>
      <c r="S1687" s="119" t="s">
        <v>209</v>
      </c>
      <c r="T1687" s="118" t="s">
        <v>4009</v>
      </c>
      <c r="U1687" s="117" t="s">
        <v>207</v>
      </c>
      <c r="V1687" s="115">
        <v>0</v>
      </c>
      <c r="W1687" s="115">
        <v>0</v>
      </c>
      <c r="X1687" s="116">
        <v>3968</v>
      </c>
      <c r="Y1687" s="115">
        <v>0</v>
      </c>
      <c r="Z1687" s="115">
        <v>0</v>
      </c>
      <c r="AA1687" s="115">
        <v>0</v>
      </c>
      <c r="AB1687" s="115">
        <v>0</v>
      </c>
      <c r="AC1687" s="114" t="s">
        <v>207</v>
      </c>
    </row>
    <row r="1688" spans="1:29" x14ac:dyDescent="0.25">
      <c r="A1688" s="242" t="s">
        <v>560</v>
      </c>
      <c r="B1688" s="242" t="s">
        <v>555</v>
      </c>
      <c r="C1688" s="242" t="s">
        <v>217</v>
      </c>
      <c r="D1688" s="242" t="s">
        <v>216</v>
      </c>
      <c r="E1688" s="243">
        <v>41275</v>
      </c>
      <c r="F1688" s="243">
        <v>41639</v>
      </c>
      <c r="G1688" s="242">
        <v>2013</v>
      </c>
      <c r="H1688" s="116">
        <v>29905</v>
      </c>
      <c r="I1688" s="117" t="s">
        <v>207</v>
      </c>
      <c r="J1688" s="244">
        <v>42178</v>
      </c>
      <c r="K1688" s="245" t="s">
        <v>215</v>
      </c>
      <c r="L1688" s="246">
        <v>42626</v>
      </c>
      <c r="M1688" s="244">
        <v>42178</v>
      </c>
      <c r="N1688" s="242" t="s">
        <v>554</v>
      </c>
      <c r="O1688" s="242" t="s">
        <v>349</v>
      </c>
      <c r="P1688" s="242" t="s">
        <v>267</v>
      </c>
      <c r="Q1688" s="242" t="s">
        <v>452</v>
      </c>
      <c r="R1688" s="242" t="s">
        <v>247</v>
      </c>
      <c r="S1688" s="119" t="s">
        <v>209</v>
      </c>
      <c r="T1688" s="118" t="s">
        <v>553</v>
      </c>
      <c r="U1688" s="117" t="s">
        <v>207</v>
      </c>
      <c r="V1688" s="115">
        <v>0</v>
      </c>
      <c r="W1688" s="115">
        <v>0</v>
      </c>
      <c r="X1688" s="116">
        <v>29905</v>
      </c>
      <c r="Y1688" s="115">
        <v>0</v>
      </c>
      <c r="Z1688" s="115">
        <v>0</v>
      </c>
      <c r="AA1688" s="115">
        <v>0</v>
      </c>
      <c r="AB1688" s="115">
        <v>0</v>
      </c>
      <c r="AC1688" s="114" t="s">
        <v>207</v>
      </c>
    </row>
    <row r="1689" spans="1:29" x14ac:dyDescent="0.25">
      <c r="A1689" s="242" t="s">
        <v>395</v>
      </c>
      <c r="B1689" s="242" t="s">
        <v>393</v>
      </c>
      <c r="C1689" s="242" t="s">
        <v>217</v>
      </c>
      <c r="D1689" s="242" t="s">
        <v>216</v>
      </c>
      <c r="E1689" s="243">
        <v>41475</v>
      </c>
      <c r="F1689" s="243">
        <v>41639</v>
      </c>
      <c r="G1689" s="242">
        <v>2013</v>
      </c>
      <c r="H1689" s="116">
        <v>3698</v>
      </c>
      <c r="I1689" s="117" t="s">
        <v>207</v>
      </c>
      <c r="J1689" s="244">
        <v>42178</v>
      </c>
      <c r="K1689" s="245" t="s">
        <v>215</v>
      </c>
      <c r="L1689" s="246">
        <v>42528</v>
      </c>
      <c r="M1689" s="244">
        <v>42178</v>
      </c>
      <c r="N1689" s="242" t="s">
        <v>392</v>
      </c>
      <c r="O1689" s="242" t="s">
        <v>349</v>
      </c>
      <c r="P1689" s="242" t="s">
        <v>255</v>
      </c>
      <c r="Q1689" s="242" t="s">
        <v>391</v>
      </c>
      <c r="R1689" s="242" t="s">
        <v>247</v>
      </c>
      <c r="S1689" s="119" t="s">
        <v>209</v>
      </c>
      <c r="T1689" s="118" t="s">
        <v>390</v>
      </c>
      <c r="U1689" s="117" t="s">
        <v>207</v>
      </c>
      <c r="V1689" s="115">
        <v>0</v>
      </c>
      <c r="W1689" s="115">
        <v>0</v>
      </c>
      <c r="X1689" s="115">
        <v>0</v>
      </c>
      <c r="Y1689" s="116">
        <v>3698</v>
      </c>
      <c r="Z1689" s="115">
        <v>0</v>
      </c>
      <c r="AA1689" s="115">
        <v>0</v>
      </c>
      <c r="AB1689" s="115">
        <v>0</v>
      </c>
      <c r="AC1689" s="114" t="s">
        <v>207</v>
      </c>
    </row>
    <row r="1690" spans="1:29" x14ac:dyDescent="0.25">
      <c r="A1690" s="242" t="s">
        <v>394</v>
      </c>
      <c r="B1690" s="242" t="s">
        <v>393</v>
      </c>
      <c r="C1690" s="242" t="s">
        <v>217</v>
      </c>
      <c r="D1690" s="242" t="s">
        <v>216</v>
      </c>
      <c r="E1690" s="243">
        <v>41640</v>
      </c>
      <c r="F1690" s="243">
        <v>41943</v>
      </c>
      <c r="G1690" s="242">
        <v>2014</v>
      </c>
      <c r="H1690" s="116">
        <v>13641</v>
      </c>
      <c r="I1690" s="117" t="s">
        <v>207</v>
      </c>
      <c r="J1690" s="244">
        <v>42178</v>
      </c>
      <c r="K1690" s="245" t="s">
        <v>215</v>
      </c>
      <c r="L1690" s="246">
        <v>42528</v>
      </c>
      <c r="M1690" s="244">
        <v>42178</v>
      </c>
      <c r="N1690" s="242" t="s">
        <v>392</v>
      </c>
      <c r="O1690" s="242" t="s">
        <v>349</v>
      </c>
      <c r="P1690" s="242" t="s">
        <v>255</v>
      </c>
      <c r="Q1690" s="242" t="s">
        <v>391</v>
      </c>
      <c r="R1690" s="242" t="s">
        <v>247</v>
      </c>
      <c r="S1690" s="119" t="s">
        <v>209</v>
      </c>
      <c r="T1690" s="118" t="s">
        <v>390</v>
      </c>
      <c r="U1690" s="117" t="s">
        <v>207</v>
      </c>
      <c r="V1690" s="115">
        <v>0</v>
      </c>
      <c r="W1690" s="115">
        <v>0</v>
      </c>
      <c r="X1690" s="115">
        <v>0</v>
      </c>
      <c r="Y1690" s="116">
        <v>13641</v>
      </c>
      <c r="Z1690" s="115">
        <v>0</v>
      </c>
      <c r="AA1690" s="115">
        <v>0</v>
      </c>
      <c r="AB1690" s="115">
        <v>0</v>
      </c>
      <c r="AC1690" s="114" t="s">
        <v>207</v>
      </c>
    </row>
    <row r="1691" spans="1:29" x14ac:dyDescent="0.25">
      <c r="A1691" s="242" t="s">
        <v>4434</v>
      </c>
      <c r="B1691" s="242" t="s">
        <v>4426</v>
      </c>
      <c r="C1691" s="242" t="s">
        <v>217</v>
      </c>
      <c r="D1691" s="242" t="s">
        <v>1254</v>
      </c>
      <c r="E1691" s="243">
        <v>40846</v>
      </c>
      <c r="F1691" s="243">
        <v>41576</v>
      </c>
      <c r="G1691" s="242">
        <v>2013</v>
      </c>
      <c r="H1691" s="116">
        <v>19179</v>
      </c>
      <c r="I1691" s="117" t="s">
        <v>207</v>
      </c>
      <c r="J1691" s="244">
        <v>42150</v>
      </c>
      <c r="K1691" s="245" t="s">
        <v>215</v>
      </c>
      <c r="L1691" s="246">
        <v>43060</v>
      </c>
      <c r="M1691" s="244">
        <v>41576</v>
      </c>
      <c r="N1691" s="242" t="s">
        <v>4425</v>
      </c>
      <c r="O1691" s="242" t="s">
        <v>4424</v>
      </c>
      <c r="P1691" s="242" t="s">
        <v>325</v>
      </c>
      <c r="Q1691" s="242" t="s">
        <v>452</v>
      </c>
      <c r="R1691" s="242" t="s">
        <v>247</v>
      </c>
      <c r="S1691" s="119" t="s">
        <v>209</v>
      </c>
      <c r="T1691" s="118" t="s">
        <v>4423</v>
      </c>
      <c r="U1691" s="117" t="s">
        <v>207</v>
      </c>
      <c r="V1691" s="115">
        <v>0</v>
      </c>
      <c r="W1691" s="115">
        <v>0</v>
      </c>
      <c r="X1691" s="115">
        <v>0</v>
      </c>
      <c r="Y1691" s="116">
        <v>19179</v>
      </c>
      <c r="Z1691" s="115">
        <v>0</v>
      </c>
      <c r="AA1691" s="115">
        <v>0</v>
      </c>
      <c r="AB1691" s="115">
        <v>0</v>
      </c>
      <c r="AC1691" s="114" t="s">
        <v>207</v>
      </c>
    </row>
    <row r="1692" spans="1:29" x14ac:dyDescent="0.25">
      <c r="A1692" s="242" t="s">
        <v>4356</v>
      </c>
      <c r="B1692" s="242" t="s">
        <v>4350</v>
      </c>
      <c r="C1692" s="242" t="s">
        <v>217</v>
      </c>
      <c r="D1692" s="242" t="s">
        <v>1254</v>
      </c>
      <c r="E1692" s="243">
        <v>41548</v>
      </c>
      <c r="F1692" s="243">
        <v>41912</v>
      </c>
      <c r="G1692" s="242">
        <v>2014</v>
      </c>
      <c r="H1692" s="116">
        <v>30650</v>
      </c>
      <c r="I1692" s="117" t="s">
        <v>207</v>
      </c>
      <c r="J1692" s="244">
        <v>42150</v>
      </c>
      <c r="K1692" s="245" t="s">
        <v>215</v>
      </c>
      <c r="L1692" s="246">
        <v>42472</v>
      </c>
      <c r="M1692" s="244">
        <v>41912</v>
      </c>
      <c r="N1692" s="242" t="s">
        <v>4349</v>
      </c>
      <c r="O1692" s="242" t="s">
        <v>4352</v>
      </c>
      <c r="P1692" s="242" t="s">
        <v>939</v>
      </c>
      <c r="Q1692" s="242" t="s">
        <v>452</v>
      </c>
      <c r="R1692" s="242" t="s">
        <v>247</v>
      </c>
      <c r="S1692" s="119" t="s">
        <v>209</v>
      </c>
      <c r="T1692" s="118" t="s">
        <v>4348</v>
      </c>
      <c r="U1692" s="117" t="s">
        <v>207</v>
      </c>
      <c r="V1692" s="115">
        <v>0</v>
      </c>
      <c r="W1692" s="115">
        <v>0</v>
      </c>
      <c r="X1692" s="116">
        <v>30650</v>
      </c>
      <c r="Y1692" s="115">
        <v>0</v>
      </c>
      <c r="Z1692" s="115">
        <v>0</v>
      </c>
      <c r="AA1692" s="115">
        <v>0</v>
      </c>
      <c r="AB1692" s="115">
        <v>0</v>
      </c>
      <c r="AC1692" s="114" t="s">
        <v>207</v>
      </c>
    </row>
    <row r="1693" spans="1:29" x14ac:dyDescent="0.25">
      <c r="A1693" s="242" t="s">
        <v>4153</v>
      </c>
      <c r="B1693" s="242" t="s">
        <v>4152</v>
      </c>
      <c r="C1693" s="242" t="s">
        <v>503</v>
      </c>
      <c r="D1693" s="242" t="s">
        <v>1254</v>
      </c>
      <c r="E1693" s="243">
        <v>41641</v>
      </c>
      <c r="F1693" s="243">
        <v>41782</v>
      </c>
      <c r="G1693" s="242">
        <v>2014</v>
      </c>
      <c r="H1693" s="116">
        <v>315794</v>
      </c>
      <c r="I1693" s="117" t="s">
        <v>207</v>
      </c>
      <c r="J1693" s="244">
        <v>42150</v>
      </c>
      <c r="K1693" s="245" t="s">
        <v>215</v>
      </c>
      <c r="L1693" s="246">
        <v>42787</v>
      </c>
      <c r="M1693" s="244">
        <v>41782</v>
      </c>
      <c r="N1693" s="242" t="s">
        <v>4151</v>
      </c>
      <c r="O1693" s="242" t="s">
        <v>1056</v>
      </c>
      <c r="P1693" s="242" t="s">
        <v>325</v>
      </c>
      <c r="Q1693" s="242" t="s">
        <v>500</v>
      </c>
      <c r="R1693" s="242" t="s">
        <v>247</v>
      </c>
      <c r="S1693" s="119" t="s">
        <v>209</v>
      </c>
      <c r="T1693" s="118" t="s">
        <v>4150</v>
      </c>
      <c r="U1693" s="117" t="s">
        <v>207</v>
      </c>
      <c r="V1693" s="115">
        <v>0</v>
      </c>
      <c r="W1693" s="115">
        <v>0</v>
      </c>
      <c r="X1693" s="116">
        <v>60781</v>
      </c>
      <c r="Y1693" s="116">
        <v>255013</v>
      </c>
      <c r="Z1693" s="115">
        <v>0</v>
      </c>
      <c r="AA1693" s="115">
        <v>0</v>
      </c>
      <c r="AB1693" s="115">
        <v>0</v>
      </c>
      <c r="AC1693" s="114" t="s">
        <v>207</v>
      </c>
    </row>
    <row r="1694" spans="1:29" x14ac:dyDescent="0.25">
      <c r="A1694" s="242" t="s">
        <v>4066</v>
      </c>
      <c r="B1694" s="242" t="s">
        <v>4058</v>
      </c>
      <c r="C1694" s="242" t="s">
        <v>217</v>
      </c>
      <c r="D1694" s="242" t="s">
        <v>1254</v>
      </c>
      <c r="E1694" s="243">
        <v>41275</v>
      </c>
      <c r="F1694" s="243">
        <v>41729</v>
      </c>
      <c r="G1694" s="242">
        <v>2014</v>
      </c>
      <c r="H1694" s="116">
        <v>16671</v>
      </c>
      <c r="I1694" s="117" t="s">
        <v>207</v>
      </c>
      <c r="J1694" s="244">
        <v>42150</v>
      </c>
      <c r="K1694" s="245" t="s">
        <v>215</v>
      </c>
      <c r="L1694" s="246">
        <v>42731</v>
      </c>
      <c r="M1694" s="244">
        <v>41729</v>
      </c>
      <c r="N1694" s="242" t="s">
        <v>4057</v>
      </c>
      <c r="O1694" s="242" t="s">
        <v>543</v>
      </c>
      <c r="P1694" s="242" t="s">
        <v>212</v>
      </c>
      <c r="Q1694" s="242" t="s">
        <v>492</v>
      </c>
      <c r="R1694" s="242" t="s">
        <v>247</v>
      </c>
      <c r="S1694" s="119" t="s">
        <v>209</v>
      </c>
      <c r="T1694" s="118" t="s">
        <v>4056</v>
      </c>
      <c r="U1694" s="117" t="s">
        <v>207</v>
      </c>
      <c r="V1694" s="115">
        <v>0</v>
      </c>
      <c r="W1694" s="115">
        <v>0</v>
      </c>
      <c r="X1694" s="115">
        <v>0</v>
      </c>
      <c r="Y1694" s="116">
        <v>16671</v>
      </c>
      <c r="Z1694" s="115">
        <v>0</v>
      </c>
      <c r="AA1694" s="115">
        <v>0</v>
      </c>
      <c r="AB1694" s="115">
        <v>0</v>
      </c>
      <c r="AC1694" s="114" t="s">
        <v>207</v>
      </c>
    </row>
    <row r="1695" spans="1:29" x14ac:dyDescent="0.25">
      <c r="A1695" s="242" t="s">
        <v>4055</v>
      </c>
      <c r="B1695" s="242" t="s">
        <v>4053</v>
      </c>
      <c r="C1695" s="242" t="s">
        <v>217</v>
      </c>
      <c r="D1695" s="242" t="s">
        <v>1254</v>
      </c>
      <c r="E1695" s="243">
        <v>41275</v>
      </c>
      <c r="F1695" s="243">
        <v>41759</v>
      </c>
      <c r="G1695" s="242">
        <v>2014</v>
      </c>
      <c r="H1695" s="116">
        <v>1452</v>
      </c>
      <c r="I1695" s="117" t="s">
        <v>207</v>
      </c>
      <c r="J1695" s="244">
        <v>42150</v>
      </c>
      <c r="K1695" s="245" t="s">
        <v>215</v>
      </c>
      <c r="L1695" s="246">
        <v>42864</v>
      </c>
      <c r="M1695" s="244">
        <v>41759</v>
      </c>
      <c r="N1695" s="242" t="s">
        <v>4052</v>
      </c>
      <c r="O1695" s="242" t="s">
        <v>4051</v>
      </c>
      <c r="P1695" s="242" t="s">
        <v>212</v>
      </c>
      <c r="Q1695" s="242" t="s">
        <v>4050</v>
      </c>
      <c r="R1695" s="242" t="s">
        <v>247</v>
      </c>
      <c r="S1695" s="119" t="s">
        <v>209</v>
      </c>
      <c r="T1695" s="118" t="s">
        <v>4049</v>
      </c>
      <c r="U1695" s="117" t="s">
        <v>207</v>
      </c>
      <c r="V1695" s="115">
        <v>0</v>
      </c>
      <c r="W1695" s="115">
        <v>0</v>
      </c>
      <c r="X1695" s="115">
        <v>0</v>
      </c>
      <c r="Y1695" s="116">
        <v>1452</v>
      </c>
      <c r="Z1695" s="115">
        <v>0</v>
      </c>
      <c r="AA1695" s="115">
        <v>0</v>
      </c>
      <c r="AB1695" s="115">
        <v>0</v>
      </c>
      <c r="AC1695" s="114" t="s">
        <v>207</v>
      </c>
    </row>
    <row r="1696" spans="1:29" x14ac:dyDescent="0.25">
      <c r="A1696" s="242" t="s">
        <v>4555</v>
      </c>
      <c r="B1696" s="242" t="s">
        <v>4545</v>
      </c>
      <c r="C1696" s="242" t="s">
        <v>229</v>
      </c>
      <c r="D1696" s="242" t="s">
        <v>1254</v>
      </c>
      <c r="E1696" s="243">
        <v>41365</v>
      </c>
      <c r="F1696" s="243">
        <v>41729</v>
      </c>
      <c r="G1696" s="242">
        <v>2014</v>
      </c>
      <c r="H1696" s="116">
        <v>19520</v>
      </c>
      <c r="I1696" s="116">
        <v>3084</v>
      </c>
      <c r="J1696" s="244">
        <v>42136</v>
      </c>
      <c r="K1696" s="245" t="s">
        <v>215</v>
      </c>
      <c r="L1696" s="246">
        <v>43081</v>
      </c>
      <c r="M1696" s="244">
        <v>41729</v>
      </c>
      <c r="N1696" s="242" t="s">
        <v>4544</v>
      </c>
      <c r="O1696" s="242" t="s">
        <v>677</v>
      </c>
      <c r="P1696" s="242" t="s">
        <v>255</v>
      </c>
      <c r="Q1696" s="242" t="s">
        <v>211</v>
      </c>
      <c r="R1696" s="242" t="s">
        <v>210</v>
      </c>
      <c r="S1696" s="119" t="s">
        <v>209</v>
      </c>
      <c r="T1696" s="118" t="s">
        <v>4543</v>
      </c>
      <c r="U1696" s="116">
        <v>3084</v>
      </c>
      <c r="V1696" s="115">
        <v>0</v>
      </c>
      <c r="W1696" s="115">
        <v>0</v>
      </c>
      <c r="X1696" s="116">
        <v>2411</v>
      </c>
      <c r="Y1696" s="116">
        <v>1105</v>
      </c>
      <c r="Z1696" s="115">
        <v>12327</v>
      </c>
      <c r="AA1696" s="115">
        <v>0</v>
      </c>
      <c r="AB1696" s="115">
        <v>0</v>
      </c>
      <c r="AC1696" s="114" t="s">
        <v>4553</v>
      </c>
    </row>
    <row r="1697" spans="1:29" x14ac:dyDescent="0.25">
      <c r="A1697" s="242" t="s">
        <v>4466</v>
      </c>
      <c r="B1697" s="242" t="s">
        <v>4458</v>
      </c>
      <c r="C1697" s="242" t="s">
        <v>217</v>
      </c>
      <c r="D1697" s="242" t="s">
        <v>1254</v>
      </c>
      <c r="E1697" s="243">
        <v>41365</v>
      </c>
      <c r="F1697" s="243">
        <v>41729</v>
      </c>
      <c r="G1697" s="242">
        <v>2014</v>
      </c>
      <c r="H1697" s="116">
        <v>4285</v>
      </c>
      <c r="I1697" s="117" t="s">
        <v>207</v>
      </c>
      <c r="J1697" s="244">
        <v>42136</v>
      </c>
      <c r="K1697" s="245" t="s">
        <v>215</v>
      </c>
      <c r="L1697" s="246">
        <v>43046</v>
      </c>
      <c r="M1697" s="244">
        <v>41729</v>
      </c>
      <c r="N1697" s="242" t="s">
        <v>4457</v>
      </c>
      <c r="O1697" s="242" t="s">
        <v>4460</v>
      </c>
      <c r="P1697" s="242" t="s">
        <v>212</v>
      </c>
      <c r="Q1697" s="242" t="s">
        <v>332</v>
      </c>
      <c r="R1697" s="242" t="s">
        <v>247</v>
      </c>
      <c r="S1697" s="119" t="s">
        <v>209</v>
      </c>
      <c r="T1697" s="118" t="s">
        <v>4455</v>
      </c>
      <c r="U1697" s="117" t="s">
        <v>207</v>
      </c>
      <c r="V1697" s="115">
        <v>0</v>
      </c>
      <c r="W1697" s="115">
        <v>0</v>
      </c>
      <c r="X1697" s="115">
        <v>0</v>
      </c>
      <c r="Y1697" s="116">
        <v>4285</v>
      </c>
      <c r="Z1697" s="115">
        <v>0</v>
      </c>
      <c r="AA1697" s="115">
        <v>0</v>
      </c>
      <c r="AB1697" s="115">
        <v>0</v>
      </c>
      <c r="AC1697" s="114" t="s">
        <v>207</v>
      </c>
    </row>
    <row r="1698" spans="1:29" x14ac:dyDescent="0.25">
      <c r="A1698" s="242" t="s">
        <v>4454</v>
      </c>
      <c r="B1698" s="242" t="s">
        <v>4442</v>
      </c>
      <c r="C1698" s="242" t="s">
        <v>217</v>
      </c>
      <c r="D1698" s="242" t="s">
        <v>1254</v>
      </c>
      <c r="E1698" s="243">
        <v>41365</v>
      </c>
      <c r="F1698" s="243">
        <v>41729</v>
      </c>
      <c r="G1698" s="242">
        <v>2014</v>
      </c>
      <c r="H1698" s="116">
        <v>14722</v>
      </c>
      <c r="I1698" s="117" t="s">
        <v>207</v>
      </c>
      <c r="J1698" s="244">
        <v>42136</v>
      </c>
      <c r="K1698" s="245" t="s">
        <v>215</v>
      </c>
      <c r="L1698" s="246">
        <v>43060</v>
      </c>
      <c r="M1698" s="244">
        <v>41729</v>
      </c>
      <c r="N1698" s="242" t="s">
        <v>4441</v>
      </c>
      <c r="O1698" s="242" t="s">
        <v>4444</v>
      </c>
      <c r="P1698" s="242" t="s">
        <v>212</v>
      </c>
      <c r="Q1698" s="242" t="s">
        <v>332</v>
      </c>
      <c r="R1698" s="242" t="s">
        <v>247</v>
      </c>
      <c r="S1698" s="119" t="s">
        <v>209</v>
      </c>
      <c r="T1698" s="118" t="s">
        <v>4439</v>
      </c>
      <c r="U1698" s="117" t="s">
        <v>207</v>
      </c>
      <c r="V1698" s="115">
        <v>0</v>
      </c>
      <c r="W1698" s="115">
        <v>0</v>
      </c>
      <c r="X1698" s="115">
        <v>0</v>
      </c>
      <c r="Y1698" s="116">
        <v>14722</v>
      </c>
      <c r="Z1698" s="115">
        <v>0</v>
      </c>
      <c r="AA1698" s="115">
        <v>0</v>
      </c>
      <c r="AB1698" s="115">
        <v>0</v>
      </c>
      <c r="AC1698" s="114" t="s">
        <v>207</v>
      </c>
    </row>
    <row r="1699" spans="1:29" x14ac:dyDescent="0.25">
      <c r="A1699" s="242" t="s">
        <v>4418</v>
      </c>
      <c r="B1699" s="242" t="s">
        <v>4408</v>
      </c>
      <c r="C1699" s="242" t="s">
        <v>217</v>
      </c>
      <c r="D1699" s="242" t="s">
        <v>1254</v>
      </c>
      <c r="E1699" s="243">
        <v>40940</v>
      </c>
      <c r="F1699" s="243">
        <v>41670</v>
      </c>
      <c r="G1699" s="242">
        <v>2014</v>
      </c>
      <c r="H1699" s="116">
        <v>5829</v>
      </c>
      <c r="I1699" s="117" t="s">
        <v>207</v>
      </c>
      <c r="J1699" s="244">
        <v>42136</v>
      </c>
      <c r="K1699" s="245" t="s">
        <v>215</v>
      </c>
      <c r="L1699" s="246">
        <v>42836</v>
      </c>
      <c r="M1699" s="244">
        <v>41670</v>
      </c>
      <c r="N1699" s="242" t="s">
        <v>4407</v>
      </c>
      <c r="O1699" s="242" t="s">
        <v>4415</v>
      </c>
      <c r="P1699" s="242" t="s">
        <v>325</v>
      </c>
      <c r="Q1699" s="242" t="s">
        <v>318</v>
      </c>
      <c r="R1699" s="242" t="s">
        <v>247</v>
      </c>
      <c r="S1699" s="119" t="s">
        <v>209</v>
      </c>
      <c r="T1699" s="118" t="s">
        <v>4405</v>
      </c>
      <c r="U1699" s="117" t="s">
        <v>207</v>
      </c>
      <c r="V1699" s="115">
        <v>0</v>
      </c>
      <c r="W1699" s="115">
        <v>0</v>
      </c>
      <c r="X1699" s="116">
        <v>4577</v>
      </c>
      <c r="Y1699" s="116">
        <v>1252</v>
      </c>
      <c r="Z1699" s="115">
        <v>0</v>
      </c>
      <c r="AA1699" s="115">
        <v>0</v>
      </c>
      <c r="AB1699" s="115">
        <v>0</v>
      </c>
      <c r="AC1699" s="114" t="s">
        <v>207</v>
      </c>
    </row>
    <row r="1700" spans="1:29" x14ac:dyDescent="0.25">
      <c r="A1700" s="242" t="s">
        <v>3909</v>
      </c>
      <c r="B1700" s="242" t="s">
        <v>3908</v>
      </c>
      <c r="C1700" s="242" t="s">
        <v>503</v>
      </c>
      <c r="D1700" s="242" t="s">
        <v>1254</v>
      </c>
      <c r="E1700" s="243">
        <v>42027</v>
      </c>
      <c r="F1700" s="243">
        <v>42048</v>
      </c>
      <c r="G1700" s="242">
        <v>2015</v>
      </c>
      <c r="H1700" s="116">
        <v>110003</v>
      </c>
      <c r="I1700" s="117" t="s">
        <v>207</v>
      </c>
      <c r="J1700" s="244">
        <v>42136</v>
      </c>
      <c r="K1700" s="245" t="s">
        <v>215</v>
      </c>
      <c r="L1700" s="246">
        <v>42437</v>
      </c>
      <c r="M1700" s="244">
        <v>42048</v>
      </c>
      <c r="N1700" s="242" t="s">
        <v>3907</v>
      </c>
      <c r="O1700" s="242" t="s">
        <v>2568</v>
      </c>
      <c r="P1700" s="242" t="s">
        <v>212</v>
      </c>
      <c r="Q1700" s="242" t="s">
        <v>500</v>
      </c>
      <c r="R1700" s="242" t="s">
        <v>247</v>
      </c>
      <c r="S1700" s="119" t="s">
        <v>209</v>
      </c>
      <c r="T1700" s="118" t="s">
        <v>3906</v>
      </c>
      <c r="U1700" s="117" t="s">
        <v>207</v>
      </c>
      <c r="V1700" s="115">
        <v>0</v>
      </c>
      <c r="W1700" s="115">
        <v>0</v>
      </c>
      <c r="X1700" s="116">
        <v>106054</v>
      </c>
      <c r="Y1700" s="116">
        <v>3949</v>
      </c>
      <c r="Z1700" s="115">
        <v>0</v>
      </c>
      <c r="AA1700" s="115">
        <v>0</v>
      </c>
      <c r="AB1700" s="115">
        <v>0</v>
      </c>
      <c r="AC1700" s="114" t="s">
        <v>207</v>
      </c>
    </row>
    <row r="1701" spans="1:29" x14ac:dyDescent="0.25">
      <c r="A1701" s="242" t="s">
        <v>658</v>
      </c>
      <c r="B1701" s="242" t="s">
        <v>656</v>
      </c>
      <c r="C1701" s="242" t="s">
        <v>503</v>
      </c>
      <c r="D1701" s="242" t="s">
        <v>216</v>
      </c>
      <c r="E1701" s="243">
        <v>40828</v>
      </c>
      <c r="F1701" s="243">
        <v>40850</v>
      </c>
      <c r="G1701" s="242">
        <v>2011</v>
      </c>
      <c r="H1701" s="116">
        <v>38704</v>
      </c>
      <c r="I1701" s="117" t="s">
        <v>207</v>
      </c>
      <c r="J1701" s="244">
        <v>42136</v>
      </c>
      <c r="K1701" s="245" t="s">
        <v>221</v>
      </c>
      <c r="L1701" s="246" t="s">
        <v>207</v>
      </c>
      <c r="M1701" s="244">
        <v>42136</v>
      </c>
      <c r="N1701" s="242" t="s">
        <v>655</v>
      </c>
      <c r="O1701" s="242" t="s">
        <v>549</v>
      </c>
      <c r="P1701" s="242" t="s">
        <v>267</v>
      </c>
      <c r="Q1701" s="242" t="s">
        <v>516</v>
      </c>
      <c r="R1701" s="242" t="s">
        <v>247</v>
      </c>
      <c r="S1701" s="119" t="s">
        <v>209</v>
      </c>
      <c r="T1701" s="118" t="s">
        <v>654</v>
      </c>
      <c r="U1701" s="117" t="s">
        <v>207</v>
      </c>
      <c r="V1701" s="115">
        <v>0</v>
      </c>
      <c r="W1701" s="115">
        <v>0</v>
      </c>
      <c r="X1701" s="115">
        <v>0</v>
      </c>
      <c r="Y1701" s="116">
        <v>38704</v>
      </c>
      <c r="Z1701" s="115">
        <v>0</v>
      </c>
      <c r="AA1701" s="115">
        <v>0</v>
      </c>
      <c r="AB1701" s="115">
        <v>0</v>
      </c>
      <c r="AC1701" s="114" t="s">
        <v>207</v>
      </c>
    </row>
    <row r="1702" spans="1:29" x14ac:dyDescent="0.25">
      <c r="A1702" s="242" t="s">
        <v>657</v>
      </c>
      <c r="B1702" s="242" t="s">
        <v>656</v>
      </c>
      <c r="C1702" s="242" t="s">
        <v>503</v>
      </c>
      <c r="D1702" s="242" t="s">
        <v>216</v>
      </c>
      <c r="E1702" s="243">
        <v>40883</v>
      </c>
      <c r="F1702" s="243">
        <v>40933</v>
      </c>
      <c r="G1702" s="242">
        <v>2012</v>
      </c>
      <c r="H1702" s="116">
        <v>102276</v>
      </c>
      <c r="I1702" s="117" t="s">
        <v>207</v>
      </c>
      <c r="J1702" s="244">
        <v>42136</v>
      </c>
      <c r="K1702" s="245" t="s">
        <v>215</v>
      </c>
      <c r="L1702" s="246">
        <v>42331</v>
      </c>
      <c r="M1702" s="244">
        <v>42136</v>
      </c>
      <c r="N1702" s="242" t="s">
        <v>655</v>
      </c>
      <c r="O1702" s="242" t="s">
        <v>549</v>
      </c>
      <c r="P1702" s="242" t="s">
        <v>267</v>
      </c>
      <c r="Q1702" s="242" t="s">
        <v>516</v>
      </c>
      <c r="R1702" s="242" t="s">
        <v>247</v>
      </c>
      <c r="S1702" s="119" t="s">
        <v>209</v>
      </c>
      <c r="T1702" s="118" t="s">
        <v>654</v>
      </c>
      <c r="U1702" s="117" t="s">
        <v>207</v>
      </c>
      <c r="V1702" s="115">
        <v>0</v>
      </c>
      <c r="W1702" s="115">
        <v>0</v>
      </c>
      <c r="X1702" s="115">
        <v>0</v>
      </c>
      <c r="Y1702" s="116">
        <v>102276</v>
      </c>
      <c r="Z1702" s="115">
        <v>0</v>
      </c>
      <c r="AA1702" s="115">
        <v>0</v>
      </c>
      <c r="AB1702" s="115">
        <v>0</v>
      </c>
      <c r="AC1702" s="114" t="s">
        <v>207</v>
      </c>
    </row>
    <row r="1703" spans="1:29" x14ac:dyDescent="0.25">
      <c r="A1703" s="242" t="s">
        <v>649</v>
      </c>
      <c r="B1703" s="242" t="s">
        <v>648</v>
      </c>
      <c r="C1703" s="242" t="s">
        <v>229</v>
      </c>
      <c r="D1703" s="242" t="s">
        <v>216</v>
      </c>
      <c r="E1703" s="243">
        <v>41404</v>
      </c>
      <c r="F1703" s="243">
        <v>41518</v>
      </c>
      <c r="G1703" s="242">
        <v>2013</v>
      </c>
      <c r="H1703" s="116">
        <v>239205</v>
      </c>
      <c r="I1703" s="116">
        <v>45928</v>
      </c>
      <c r="J1703" s="244">
        <v>42136</v>
      </c>
      <c r="K1703" s="245" t="s">
        <v>215</v>
      </c>
      <c r="L1703" s="246">
        <v>42437</v>
      </c>
      <c r="M1703" s="244">
        <v>42136</v>
      </c>
      <c r="N1703" s="242" t="s">
        <v>647</v>
      </c>
      <c r="O1703" s="242" t="s">
        <v>646</v>
      </c>
      <c r="P1703" s="242" t="s">
        <v>255</v>
      </c>
      <c r="Q1703" s="242" t="s">
        <v>211</v>
      </c>
      <c r="R1703" s="242" t="s">
        <v>210</v>
      </c>
      <c r="S1703" s="119" t="s">
        <v>209</v>
      </c>
      <c r="T1703" s="118" t="s">
        <v>645</v>
      </c>
      <c r="U1703" s="116">
        <v>45928</v>
      </c>
      <c r="V1703" s="115">
        <v>0</v>
      </c>
      <c r="W1703" s="115">
        <v>0</v>
      </c>
      <c r="X1703" s="116">
        <v>193277</v>
      </c>
      <c r="Y1703" s="115">
        <v>0</v>
      </c>
      <c r="Z1703" s="115">
        <v>0</v>
      </c>
      <c r="AA1703" s="115">
        <v>0</v>
      </c>
      <c r="AB1703" s="115">
        <v>0</v>
      </c>
      <c r="AC1703" s="114" t="s">
        <v>644</v>
      </c>
    </row>
    <row r="1704" spans="1:29" x14ac:dyDescent="0.25">
      <c r="A1704" s="242" t="s">
        <v>4475</v>
      </c>
      <c r="B1704" s="242" t="s">
        <v>4470</v>
      </c>
      <c r="C1704" s="242" t="s">
        <v>217</v>
      </c>
      <c r="D1704" s="242" t="s">
        <v>1254</v>
      </c>
      <c r="E1704" s="243">
        <v>41365</v>
      </c>
      <c r="F1704" s="243">
        <v>41729</v>
      </c>
      <c r="G1704" s="242">
        <v>2014</v>
      </c>
      <c r="H1704" s="116">
        <v>4830</v>
      </c>
      <c r="I1704" s="117" t="s">
        <v>207</v>
      </c>
      <c r="J1704" s="244">
        <v>42115</v>
      </c>
      <c r="K1704" s="245" t="s">
        <v>215</v>
      </c>
      <c r="L1704" s="246">
        <v>43046</v>
      </c>
      <c r="M1704" s="244">
        <v>41729</v>
      </c>
      <c r="N1704" s="242" t="s">
        <v>4469</v>
      </c>
      <c r="O1704" s="242" t="s">
        <v>4468</v>
      </c>
      <c r="P1704" s="242" t="s">
        <v>212</v>
      </c>
      <c r="Q1704" s="242" t="s">
        <v>332</v>
      </c>
      <c r="R1704" s="242" t="s">
        <v>247</v>
      </c>
      <c r="S1704" s="119" t="s">
        <v>209</v>
      </c>
      <c r="T1704" s="118" t="s">
        <v>4467</v>
      </c>
      <c r="U1704" s="117" t="s">
        <v>207</v>
      </c>
      <c r="V1704" s="115">
        <v>0</v>
      </c>
      <c r="W1704" s="115">
        <v>0</v>
      </c>
      <c r="X1704" s="115">
        <v>0</v>
      </c>
      <c r="Y1704" s="116">
        <v>4830</v>
      </c>
      <c r="Z1704" s="115">
        <v>0</v>
      </c>
      <c r="AA1704" s="115">
        <v>0</v>
      </c>
      <c r="AB1704" s="115">
        <v>0</v>
      </c>
      <c r="AC1704" s="114" t="s">
        <v>207</v>
      </c>
    </row>
    <row r="1705" spans="1:29" x14ac:dyDescent="0.25">
      <c r="A1705" s="242" t="s">
        <v>4400</v>
      </c>
      <c r="B1705" s="242" t="s">
        <v>4399</v>
      </c>
      <c r="C1705" s="242" t="s">
        <v>503</v>
      </c>
      <c r="D1705" s="242" t="s">
        <v>1254</v>
      </c>
      <c r="E1705" s="243">
        <v>41262</v>
      </c>
      <c r="F1705" s="243">
        <v>41579</v>
      </c>
      <c r="G1705" s="242">
        <v>2013</v>
      </c>
      <c r="H1705" s="116">
        <v>56124</v>
      </c>
      <c r="I1705" s="117" t="s">
        <v>207</v>
      </c>
      <c r="J1705" s="244">
        <v>42115</v>
      </c>
      <c r="K1705" s="245" t="s">
        <v>215</v>
      </c>
      <c r="L1705" s="246">
        <v>42787</v>
      </c>
      <c r="M1705" s="244">
        <v>41579</v>
      </c>
      <c r="N1705" s="242" t="s">
        <v>4398</v>
      </c>
      <c r="O1705" s="242" t="s">
        <v>1056</v>
      </c>
      <c r="P1705" s="242" t="s">
        <v>325</v>
      </c>
      <c r="Q1705" s="242" t="s">
        <v>500</v>
      </c>
      <c r="R1705" s="242" t="s">
        <v>247</v>
      </c>
      <c r="S1705" s="119" t="s">
        <v>209</v>
      </c>
      <c r="T1705" s="118" t="s">
        <v>4397</v>
      </c>
      <c r="U1705" s="117" t="s">
        <v>207</v>
      </c>
      <c r="V1705" s="115">
        <v>0</v>
      </c>
      <c r="W1705" s="115">
        <v>0</v>
      </c>
      <c r="X1705" s="116">
        <v>12220</v>
      </c>
      <c r="Y1705" s="116">
        <v>43904</v>
      </c>
      <c r="Z1705" s="115">
        <v>0</v>
      </c>
      <c r="AA1705" s="115">
        <v>0</v>
      </c>
      <c r="AB1705" s="115">
        <v>0</v>
      </c>
      <c r="AC1705" s="114" t="s">
        <v>207</v>
      </c>
    </row>
    <row r="1706" spans="1:29" x14ac:dyDescent="0.25">
      <c r="A1706" s="242" t="s">
        <v>4226</v>
      </c>
      <c r="B1706" s="242" t="s">
        <v>4221</v>
      </c>
      <c r="C1706" s="242" t="s">
        <v>217</v>
      </c>
      <c r="D1706" s="242" t="s">
        <v>1254</v>
      </c>
      <c r="E1706" s="243">
        <v>41244</v>
      </c>
      <c r="F1706" s="243">
        <v>41670</v>
      </c>
      <c r="G1706" s="242">
        <v>2014</v>
      </c>
      <c r="H1706" s="116">
        <v>15242</v>
      </c>
      <c r="I1706" s="117" t="s">
        <v>207</v>
      </c>
      <c r="J1706" s="244">
        <v>42115</v>
      </c>
      <c r="K1706" s="245" t="s">
        <v>215</v>
      </c>
      <c r="L1706" s="246">
        <v>42472</v>
      </c>
      <c r="M1706" s="244">
        <v>41670</v>
      </c>
      <c r="N1706" s="242" t="s">
        <v>4220</v>
      </c>
      <c r="O1706" s="242" t="s">
        <v>606</v>
      </c>
      <c r="P1706" s="242" t="s">
        <v>212</v>
      </c>
      <c r="Q1706" s="242" t="s">
        <v>717</v>
      </c>
      <c r="R1706" s="242" t="s">
        <v>247</v>
      </c>
      <c r="S1706" s="119" t="s">
        <v>209</v>
      </c>
      <c r="T1706" s="118" t="s">
        <v>4219</v>
      </c>
      <c r="U1706" s="117" t="s">
        <v>207</v>
      </c>
      <c r="V1706" s="115">
        <v>0</v>
      </c>
      <c r="W1706" s="115">
        <v>0</v>
      </c>
      <c r="X1706" s="116">
        <v>15200</v>
      </c>
      <c r="Y1706" s="116">
        <v>42</v>
      </c>
      <c r="Z1706" s="115">
        <v>0</v>
      </c>
      <c r="AA1706" s="115">
        <v>0</v>
      </c>
      <c r="AB1706" s="115">
        <v>0</v>
      </c>
      <c r="AC1706" s="114" t="s">
        <v>207</v>
      </c>
    </row>
    <row r="1707" spans="1:29" x14ac:dyDescent="0.25">
      <c r="A1707" s="242" t="s">
        <v>1159</v>
      </c>
      <c r="B1707" s="242" t="s">
        <v>1158</v>
      </c>
      <c r="C1707" s="242" t="s">
        <v>217</v>
      </c>
      <c r="D1707" s="242" t="s">
        <v>216</v>
      </c>
      <c r="E1707" s="243">
        <v>41365</v>
      </c>
      <c r="F1707" s="243">
        <v>41729</v>
      </c>
      <c r="G1707" s="242">
        <v>2014</v>
      </c>
      <c r="H1707" s="116">
        <v>14733</v>
      </c>
      <c r="I1707" s="117" t="s">
        <v>207</v>
      </c>
      <c r="J1707" s="244">
        <v>42115</v>
      </c>
      <c r="K1707" s="245" t="s">
        <v>215</v>
      </c>
      <c r="L1707" s="246">
        <v>42528</v>
      </c>
      <c r="M1707" s="244">
        <v>42115</v>
      </c>
      <c r="N1707" s="242" t="s">
        <v>1157</v>
      </c>
      <c r="O1707" s="242" t="s">
        <v>349</v>
      </c>
      <c r="P1707" s="242" t="s">
        <v>267</v>
      </c>
      <c r="Q1707" s="242" t="s">
        <v>332</v>
      </c>
      <c r="R1707" s="242" t="s">
        <v>247</v>
      </c>
      <c r="S1707" s="119" t="s">
        <v>209</v>
      </c>
      <c r="T1707" s="118" t="s">
        <v>1156</v>
      </c>
      <c r="U1707" s="117" t="s">
        <v>207</v>
      </c>
      <c r="V1707" s="115">
        <v>0</v>
      </c>
      <c r="W1707" s="115">
        <v>0</v>
      </c>
      <c r="X1707" s="116">
        <v>14733</v>
      </c>
      <c r="Y1707" s="115">
        <v>0</v>
      </c>
      <c r="Z1707" s="115">
        <v>0</v>
      </c>
      <c r="AA1707" s="115">
        <v>0</v>
      </c>
      <c r="AB1707" s="115">
        <v>0</v>
      </c>
      <c r="AC1707" s="114" t="s">
        <v>207</v>
      </c>
    </row>
    <row r="1708" spans="1:29" x14ac:dyDescent="0.25">
      <c r="A1708" s="242" t="s">
        <v>863</v>
      </c>
      <c r="B1708" s="242" t="s">
        <v>862</v>
      </c>
      <c r="C1708" s="242" t="s">
        <v>217</v>
      </c>
      <c r="D1708" s="242" t="s">
        <v>216</v>
      </c>
      <c r="E1708" s="243">
        <v>41487</v>
      </c>
      <c r="F1708" s="243">
        <v>41851</v>
      </c>
      <c r="G1708" s="242">
        <v>2014</v>
      </c>
      <c r="H1708" s="116">
        <v>8911</v>
      </c>
      <c r="I1708" s="117" t="s">
        <v>207</v>
      </c>
      <c r="J1708" s="244">
        <v>42115</v>
      </c>
      <c r="K1708" s="245" t="s">
        <v>215</v>
      </c>
      <c r="L1708" s="246">
        <v>42626</v>
      </c>
      <c r="M1708" s="244">
        <v>42115</v>
      </c>
      <c r="N1708" s="242" t="s">
        <v>861</v>
      </c>
      <c r="O1708" s="242" t="s">
        <v>349</v>
      </c>
      <c r="P1708" s="242" t="s">
        <v>255</v>
      </c>
      <c r="Q1708" s="242" t="s">
        <v>416</v>
      </c>
      <c r="R1708" s="242" t="s">
        <v>247</v>
      </c>
      <c r="S1708" s="119" t="s">
        <v>209</v>
      </c>
      <c r="T1708" s="118" t="s">
        <v>860</v>
      </c>
      <c r="U1708" s="117" t="s">
        <v>207</v>
      </c>
      <c r="V1708" s="115">
        <v>0</v>
      </c>
      <c r="W1708" s="115">
        <v>0</v>
      </c>
      <c r="X1708" s="116">
        <v>8911</v>
      </c>
      <c r="Y1708" s="115">
        <v>0</v>
      </c>
      <c r="Z1708" s="115">
        <v>0</v>
      </c>
      <c r="AA1708" s="115">
        <v>0</v>
      </c>
      <c r="AB1708" s="115">
        <v>0</v>
      </c>
      <c r="AC1708" s="114" t="s">
        <v>207</v>
      </c>
    </row>
    <row r="1709" spans="1:29" x14ac:dyDescent="0.25">
      <c r="A1709" s="242" t="s">
        <v>643</v>
      </c>
      <c r="B1709" s="242" t="s">
        <v>642</v>
      </c>
      <c r="C1709" s="242" t="s">
        <v>217</v>
      </c>
      <c r="D1709" s="242" t="s">
        <v>216</v>
      </c>
      <c r="E1709" s="243">
        <v>41122</v>
      </c>
      <c r="F1709" s="243">
        <v>41486</v>
      </c>
      <c r="G1709" s="242">
        <v>2013</v>
      </c>
      <c r="H1709" s="116">
        <v>11679</v>
      </c>
      <c r="I1709" s="117" t="s">
        <v>207</v>
      </c>
      <c r="J1709" s="244">
        <v>42115</v>
      </c>
      <c r="K1709" s="245" t="s">
        <v>215</v>
      </c>
      <c r="L1709" s="246">
        <v>43627</v>
      </c>
      <c r="M1709" s="244">
        <v>42115</v>
      </c>
      <c r="N1709" s="242" t="s">
        <v>641</v>
      </c>
      <c r="O1709" s="242" t="s">
        <v>641</v>
      </c>
      <c r="P1709" s="242" t="s">
        <v>267</v>
      </c>
      <c r="Q1709" s="242" t="s">
        <v>332</v>
      </c>
      <c r="R1709" s="242" t="s">
        <v>247</v>
      </c>
      <c r="S1709" s="119" t="s">
        <v>209</v>
      </c>
      <c r="T1709" s="118" t="s">
        <v>640</v>
      </c>
      <c r="U1709" s="117" t="s">
        <v>207</v>
      </c>
      <c r="V1709" s="115">
        <v>0</v>
      </c>
      <c r="W1709" s="115">
        <v>0</v>
      </c>
      <c r="X1709" s="115">
        <v>0</v>
      </c>
      <c r="Y1709" s="115">
        <v>0</v>
      </c>
      <c r="Z1709" s="115">
        <v>0</v>
      </c>
      <c r="AA1709" s="115">
        <v>0</v>
      </c>
      <c r="AB1709" s="115">
        <v>11679</v>
      </c>
      <c r="AC1709" s="114" t="s">
        <v>207</v>
      </c>
    </row>
    <row r="1710" spans="1:29" x14ac:dyDescent="0.25">
      <c r="A1710" s="242" t="s">
        <v>610</v>
      </c>
      <c r="B1710" s="242" t="s">
        <v>608</v>
      </c>
      <c r="C1710" s="242" t="s">
        <v>217</v>
      </c>
      <c r="D1710" s="242" t="s">
        <v>216</v>
      </c>
      <c r="E1710" s="243">
        <v>40909</v>
      </c>
      <c r="F1710" s="243">
        <v>41274</v>
      </c>
      <c r="G1710" s="242">
        <v>2012</v>
      </c>
      <c r="H1710" s="116">
        <v>1787</v>
      </c>
      <c r="I1710" s="117" t="s">
        <v>207</v>
      </c>
      <c r="J1710" s="244">
        <v>42115</v>
      </c>
      <c r="K1710" s="245" t="s">
        <v>215</v>
      </c>
      <c r="L1710" s="246">
        <v>42542</v>
      </c>
      <c r="M1710" s="244">
        <v>42115</v>
      </c>
      <c r="N1710" s="242" t="s">
        <v>607</v>
      </c>
      <c r="O1710" s="242" t="s">
        <v>606</v>
      </c>
      <c r="P1710" s="242" t="s">
        <v>212</v>
      </c>
      <c r="Q1710" s="242" t="s">
        <v>279</v>
      </c>
      <c r="R1710" s="242" t="s">
        <v>247</v>
      </c>
      <c r="S1710" s="119" t="s">
        <v>209</v>
      </c>
      <c r="T1710" s="118" t="s">
        <v>605</v>
      </c>
      <c r="U1710" s="117" t="s">
        <v>207</v>
      </c>
      <c r="V1710" s="115">
        <v>0</v>
      </c>
      <c r="W1710" s="115">
        <v>0</v>
      </c>
      <c r="X1710" s="115">
        <v>0</v>
      </c>
      <c r="Y1710" s="115">
        <v>0</v>
      </c>
      <c r="Z1710" s="115">
        <v>1787</v>
      </c>
      <c r="AA1710" s="115">
        <v>0</v>
      </c>
      <c r="AB1710" s="115">
        <v>0</v>
      </c>
      <c r="AC1710" s="114" t="s">
        <v>207</v>
      </c>
    </row>
    <row r="1711" spans="1:29" x14ac:dyDescent="0.25">
      <c r="A1711" s="242" t="s">
        <v>609</v>
      </c>
      <c r="B1711" s="242" t="s">
        <v>608</v>
      </c>
      <c r="C1711" s="242" t="s">
        <v>217</v>
      </c>
      <c r="D1711" s="242" t="s">
        <v>216</v>
      </c>
      <c r="E1711" s="243">
        <v>41275</v>
      </c>
      <c r="F1711" s="243">
        <v>41547</v>
      </c>
      <c r="G1711" s="242">
        <v>2013</v>
      </c>
      <c r="H1711" s="116">
        <v>5895</v>
      </c>
      <c r="I1711" s="117" t="s">
        <v>207</v>
      </c>
      <c r="J1711" s="244">
        <v>42115</v>
      </c>
      <c r="K1711" s="245" t="s">
        <v>215</v>
      </c>
      <c r="L1711" s="246">
        <v>42542</v>
      </c>
      <c r="M1711" s="244">
        <v>42115</v>
      </c>
      <c r="N1711" s="242" t="s">
        <v>607</v>
      </c>
      <c r="O1711" s="242" t="s">
        <v>606</v>
      </c>
      <c r="P1711" s="242" t="s">
        <v>212</v>
      </c>
      <c r="Q1711" s="242" t="s">
        <v>279</v>
      </c>
      <c r="R1711" s="242" t="s">
        <v>247</v>
      </c>
      <c r="S1711" s="119" t="s">
        <v>209</v>
      </c>
      <c r="T1711" s="118" t="s">
        <v>605</v>
      </c>
      <c r="U1711" s="117" t="s">
        <v>207</v>
      </c>
      <c r="V1711" s="115">
        <v>0</v>
      </c>
      <c r="W1711" s="115">
        <v>0</v>
      </c>
      <c r="X1711" s="116">
        <v>5264</v>
      </c>
      <c r="Y1711" s="116">
        <v>631</v>
      </c>
      <c r="Z1711" s="115">
        <v>0</v>
      </c>
      <c r="AA1711" s="115">
        <v>0</v>
      </c>
      <c r="AB1711" s="115">
        <v>0</v>
      </c>
      <c r="AC1711" s="114" t="s">
        <v>207</v>
      </c>
    </row>
    <row r="1712" spans="1:29" x14ac:dyDescent="0.25">
      <c r="A1712" s="242" t="s">
        <v>4235</v>
      </c>
      <c r="B1712" s="242" t="s">
        <v>4229</v>
      </c>
      <c r="C1712" s="242" t="s">
        <v>217</v>
      </c>
      <c r="D1712" s="242" t="s">
        <v>1254</v>
      </c>
      <c r="E1712" s="243">
        <v>41275</v>
      </c>
      <c r="F1712" s="243">
        <v>41639</v>
      </c>
      <c r="G1712" s="242">
        <v>2013</v>
      </c>
      <c r="H1712" s="116">
        <v>10993</v>
      </c>
      <c r="I1712" s="117" t="s">
        <v>207</v>
      </c>
      <c r="J1712" s="244">
        <v>42101</v>
      </c>
      <c r="K1712" s="245" t="s">
        <v>215</v>
      </c>
      <c r="L1712" s="246">
        <v>42451</v>
      </c>
      <c r="M1712" s="244">
        <v>41639</v>
      </c>
      <c r="N1712" s="242" t="s">
        <v>4228</v>
      </c>
      <c r="O1712" s="242" t="s">
        <v>606</v>
      </c>
      <c r="P1712" s="242" t="s">
        <v>212</v>
      </c>
      <c r="Q1712" s="242" t="s">
        <v>717</v>
      </c>
      <c r="R1712" s="242" t="s">
        <v>247</v>
      </c>
      <c r="S1712" s="119" t="s">
        <v>209</v>
      </c>
      <c r="T1712" s="118" t="s">
        <v>4227</v>
      </c>
      <c r="U1712" s="117" t="s">
        <v>207</v>
      </c>
      <c r="V1712" s="115">
        <v>0</v>
      </c>
      <c r="W1712" s="115">
        <v>0</v>
      </c>
      <c r="X1712" s="115">
        <v>0</v>
      </c>
      <c r="Y1712" s="116">
        <v>10993</v>
      </c>
      <c r="Z1712" s="115">
        <v>0</v>
      </c>
      <c r="AA1712" s="115">
        <v>0</v>
      </c>
      <c r="AB1712" s="115">
        <v>0</v>
      </c>
      <c r="AC1712" s="114" t="s">
        <v>207</v>
      </c>
    </row>
    <row r="1713" spans="1:29" x14ac:dyDescent="0.25">
      <c r="A1713" s="242" t="s">
        <v>4218</v>
      </c>
      <c r="B1713" s="242" t="s">
        <v>4210</v>
      </c>
      <c r="C1713" s="242" t="s">
        <v>217</v>
      </c>
      <c r="D1713" s="242" t="s">
        <v>1254</v>
      </c>
      <c r="E1713" s="243">
        <v>41275</v>
      </c>
      <c r="F1713" s="243">
        <v>41639</v>
      </c>
      <c r="G1713" s="242">
        <v>2013</v>
      </c>
      <c r="H1713" s="116">
        <v>14031</v>
      </c>
      <c r="I1713" s="117" t="s">
        <v>207</v>
      </c>
      <c r="J1713" s="244">
        <v>42101</v>
      </c>
      <c r="K1713" s="245" t="s">
        <v>215</v>
      </c>
      <c r="L1713" s="246">
        <v>42451</v>
      </c>
      <c r="M1713" s="244">
        <v>41639</v>
      </c>
      <c r="N1713" s="242" t="s">
        <v>4209</v>
      </c>
      <c r="O1713" s="242" t="s">
        <v>606</v>
      </c>
      <c r="P1713" s="242" t="s">
        <v>212</v>
      </c>
      <c r="Q1713" s="242" t="s">
        <v>717</v>
      </c>
      <c r="R1713" s="242" t="s">
        <v>247</v>
      </c>
      <c r="S1713" s="119" t="s">
        <v>209</v>
      </c>
      <c r="T1713" s="118" t="s">
        <v>4208</v>
      </c>
      <c r="U1713" s="117" t="s">
        <v>207</v>
      </c>
      <c r="V1713" s="115">
        <v>0</v>
      </c>
      <c r="W1713" s="115">
        <v>0</v>
      </c>
      <c r="X1713" s="116">
        <v>14031</v>
      </c>
      <c r="Y1713" s="115">
        <v>0</v>
      </c>
      <c r="Z1713" s="115">
        <v>0</v>
      </c>
      <c r="AA1713" s="115">
        <v>0</v>
      </c>
      <c r="AB1713" s="115">
        <v>0</v>
      </c>
      <c r="AC1713" s="114" t="s">
        <v>207</v>
      </c>
    </row>
    <row r="1714" spans="1:29" x14ac:dyDescent="0.25">
      <c r="A1714" s="242" t="s">
        <v>4207</v>
      </c>
      <c r="B1714" s="242" t="s">
        <v>4201</v>
      </c>
      <c r="C1714" s="242" t="s">
        <v>217</v>
      </c>
      <c r="D1714" s="242" t="s">
        <v>1254</v>
      </c>
      <c r="E1714" s="243">
        <v>41275</v>
      </c>
      <c r="F1714" s="243">
        <v>41639</v>
      </c>
      <c r="G1714" s="242">
        <v>2013</v>
      </c>
      <c r="H1714" s="116">
        <v>28626</v>
      </c>
      <c r="I1714" s="117" t="s">
        <v>207</v>
      </c>
      <c r="J1714" s="244">
        <v>42101</v>
      </c>
      <c r="K1714" s="245" t="s">
        <v>215</v>
      </c>
      <c r="L1714" s="246">
        <v>42472</v>
      </c>
      <c r="M1714" s="244">
        <v>41639</v>
      </c>
      <c r="N1714" s="242" t="s">
        <v>4200</v>
      </c>
      <c r="O1714" s="242" t="s">
        <v>606</v>
      </c>
      <c r="P1714" s="242" t="s">
        <v>212</v>
      </c>
      <c r="Q1714" s="242" t="s">
        <v>717</v>
      </c>
      <c r="R1714" s="242" t="s">
        <v>247</v>
      </c>
      <c r="S1714" s="119" t="s">
        <v>209</v>
      </c>
      <c r="T1714" s="118" t="s">
        <v>4199</v>
      </c>
      <c r="U1714" s="117" t="s">
        <v>207</v>
      </c>
      <c r="V1714" s="115">
        <v>0</v>
      </c>
      <c r="W1714" s="115">
        <v>0</v>
      </c>
      <c r="X1714" s="116">
        <v>28626</v>
      </c>
      <c r="Y1714" s="115">
        <v>0</v>
      </c>
      <c r="Z1714" s="115">
        <v>0</v>
      </c>
      <c r="AA1714" s="115">
        <v>0</v>
      </c>
      <c r="AB1714" s="115">
        <v>0</v>
      </c>
      <c r="AC1714" s="114" t="s">
        <v>207</v>
      </c>
    </row>
    <row r="1715" spans="1:29" x14ac:dyDescent="0.25">
      <c r="A1715" s="242" t="s">
        <v>4135</v>
      </c>
      <c r="B1715" s="242" t="s">
        <v>4134</v>
      </c>
      <c r="C1715" s="242" t="s">
        <v>503</v>
      </c>
      <c r="D1715" s="242" t="s">
        <v>1254</v>
      </c>
      <c r="E1715" s="243">
        <v>41676</v>
      </c>
      <c r="F1715" s="243">
        <v>41682</v>
      </c>
      <c r="G1715" s="242">
        <v>2014</v>
      </c>
      <c r="H1715" s="116">
        <v>126314</v>
      </c>
      <c r="I1715" s="117" t="s">
        <v>207</v>
      </c>
      <c r="J1715" s="244">
        <v>42101</v>
      </c>
      <c r="K1715" s="245" t="s">
        <v>215</v>
      </c>
      <c r="L1715" s="246">
        <v>42317</v>
      </c>
      <c r="M1715" s="244">
        <v>41682</v>
      </c>
      <c r="N1715" s="242" t="s">
        <v>4133</v>
      </c>
      <c r="O1715" s="242" t="s">
        <v>606</v>
      </c>
      <c r="P1715" s="242" t="s">
        <v>212</v>
      </c>
      <c r="Q1715" s="242" t="s">
        <v>516</v>
      </c>
      <c r="R1715" s="242" t="s">
        <v>247</v>
      </c>
      <c r="S1715" s="119" t="s">
        <v>209</v>
      </c>
      <c r="T1715" s="118" t="s">
        <v>4132</v>
      </c>
      <c r="U1715" s="117" t="s">
        <v>207</v>
      </c>
      <c r="V1715" s="115">
        <v>0</v>
      </c>
      <c r="W1715" s="115">
        <v>0</v>
      </c>
      <c r="X1715" s="115">
        <v>0</v>
      </c>
      <c r="Y1715" s="116">
        <v>126314</v>
      </c>
      <c r="Z1715" s="115">
        <v>0</v>
      </c>
      <c r="AA1715" s="115">
        <v>0</v>
      </c>
      <c r="AB1715" s="115">
        <v>0</v>
      </c>
      <c r="AC1715" s="114" t="s">
        <v>207</v>
      </c>
    </row>
    <row r="1716" spans="1:29" ht="31.5" x14ac:dyDescent="0.25">
      <c r="A1716" s="242" t="s">
        <v>1006</v>
      </c>
      <c r="B1716" s="242" t="s">
        <v>997</v>
      </c>
      <c r="C1716" s="242" t="s">
        <v>229</v>
      </c>
      <c r="D1716" s="242" t="s">
        <v>216</v>
      </c>
      <c r="E1716" s="243">
        <v>40312</v>
      </c>
      <c r="F1716" s="243">
        <v>40543</v>
      </c>
      <c r="G1716" s="242">
        <v>2010</v>
      </c>
      <c r="H1716" s="116">
        <v>113476</v>
      </c>
      <c r="I1716" s="116">
        <v>23717</v>
      </c>
      <c r="J1716" s="244">
        <v>42101</v>
      </c>
      <c r="K1716" s="245" t="s">
        <v>221</v>
      </c>
      <c r="L1716" s="246" t="s">
        <v>207</v>
      </c>
      <c r="M1716" s="244">
        <v>42101</v>
      </c>
      <c r="N1716" s="242" t="s">
        <v>996</v>
      </c>
      <c r="O1716" s="242" t="s">
        <v>995</v>
      </c>
      <c r="P1716" s="242" t="s">
        <v>226</v>
      </c>
      <c r="Q1716" s="242" t="s">
        <v>391</v>
      </c>
      <c r="R1716" s="242" t="s">
        <v>247</v>
      </c>
      <c r="S1716" s="119" t="s">
        <v>209</v>
      </c>
      <c r="T1716" s="118" t="s">
        <v>994</v>
      </c>
      <c r="U1716" s="115">
        <v>23717</v>
      </c>
      <c r="V1716" s="115">
        <v>0</v>
      </c>
      <c r="W1716" s="115">
        <v>0</v>
      </c>
      <c r="X1716" s="115">
        <v>0</v>
      </c>
      <c r="Y1716" s="115">
        <v>0</v>
      </c>
      <c r="Z1716" s="115">
        <v>0</v>
      </c>
      <c r="AA1716" s="115">
        <v>0</v>
      </c>
      <c r="AB1716" s="115">
        <v>89759</v>
      </c>
      <c r="AC1716" s="114" t="s">
        <v>1005</v>
      </c>
    </row>
    <row r="1717" spans="1:29" ht="31.5" x14ac:dyDescent="0.25">
      <c r="A1717" s="242" t="s">
        <v>1004</v>
      </c>
      <c r="B1717" s="242" t="s">
        <v>997</v>
      </c>
      <c r="C1717" s="242" t="s">
        <v>229</v>
      </c>
      <c r="D1717" s="242" t="s">
        <v>216</v>
      </c>
      <c r="E1717" s="243">
        <v>40544</v>
      </c>
      <c r="F1717" s="243">
        <v>40908</v>
      </c>
      <c r="G1717" s="242">
        <v>2011</v>
      </c>
      <c r="H1717" s="116">
        <v>203362</v>
      </c>
      <c r="I1717" s="116">
        <v>42503</v>
      </c>
      <c r="J1717" s="244">
        <v>42101</v>
      </c>
      <c r="K1717" s="245" t="s">
        <v>221</v>
      </c>
      <c r="L1717" s="246" t="s">
        <v>207</v>
      </c>
      <c r="M1717" s="244">
        <v>42101</v>
      </c>
      <c r="N1717" s="242" t="s">
        <v>996</v>
      </c>
      <c r="O1717" s="242" t="s">
        <v>995</v>
      </c>
      <c r="P1717" s="242" t="s">
        <v>226</v>
      </c>
      <c r="Q1717" s="242" t="s">
        <v>391</v>
      </c>
      <c r="R1717" s="242" t="s">
        <v>247</v>
      </c>
      <c r="S1717" s="119" t="s">
        <v>209</v>
      </c>
      <c r="T1717" s="118" t="s">
        <v>994</v>
      </c>
      <c r="U1717" s="115">
        <v>42503</v>
      </c>
      <c r="V1717" s="115">
        <v>0</v>
      </c>
      <c r="W1717" s="115">
        <v>0</v>
      </c>
      <c r="X1717" s="115">
        <v>0</v>
      </c>
      <c r="Y1717" s="116">
        <v>50618</v>
      </c>
      <c r="Z1717" s="115">
        <v>0</v>
      </c>
      <c r="AA1717" s="115">
        <v>0</v>
      </c>
      <c r="AB1717" s="115">
        <v>110241</v>
      </c>
      <c r="AC1717" s="114" t="s">
        <v>1003</v>
      </c>
    </row>
    <row r="1718" spans="1:29" x14ac:dyDescent="0.25">
      <c r="A1718" s="242" t="s">
        <v>1002</v>
      </c>
      <c r="B1718" s="242" t="s">
        <v>997</v>
      </c>
      <c r="C1718" s="242" t="s">
        <v>229</v>
      </c>
      <c r="D1718" s="242" t="s">
        <v>216</v>
      </c>
      <c r="E1718" s="243">
        <v>40909</v>
      </c>
      <c r="F1718" s="243">
        <v>41274</v>
      </c>
      <c r="G1718" s="242">
        <v>2012</v>
      </c>
      <c r="H1718" s="116">
        <v>181855</v>
      </c>
      <c r="I1718" s="116">
        <v>38008</v>
      </c>
      <c r="J1718" s="244">
        <v>42101</v>
      </c>
      <c r="K1718" s="245" t="s">
        <v>221</v>
      </c>
      <c r="L1718" s="246" t="s">
        <v>207</v>
      </c>
      <c r="M1718" s="244">
        <v>42101</v>
      </c>
      <c r="N1718" s="242" t="s">
        <v>996</v>
      </c>
      <c r="O1718" s="242" t="s">
        <v>995</v>
      </c>
      <c r="P1718" s="242" t="s">
        <v>226</v>
      </c>
      <c r="Q1718" s="242" t="s">
        <v>391</v>
      </c>
      <c r="R1718" s="242" t="s">
        <v>247</v>
      </c>
      <c r="S1718" s="119" t="s">
        <v>209</v>
      </c>
      <c r="T1718" s="118" t="s">
        <v>994</v>
      </c>
      <c r="U1718" s="116">
        <v>38008</v>
      </c>
      <c r="V1718" s="115">
        <v>0</v>
      </c>
      <c r="W1718" s="115">
        <v>0</v>
      </c>
      <c r="X1718" s="115">
        <v>0</v>
      </c>
      <c r="Y1718" s="116">
        <v>75000</v>
      </c>
      <c r="Z1718" s="115">
        <v>39847</v>
      </c>
      <c r="AA1718" s="115">
        <v>0</v>
      </c>
      <c r="AB1718" s="115">
        <v>0</v>
      </c>
      <c r="AC1718" s="114" t="s">
        <v>1001</v>
      </c>
    </row>
    <row r="1719" spans="1:29" x14ac:dyDescent="0.25">
      <c r="A1719" s="242" t="s">
        <v>547</v>
      </c>
      <c r="B1719" s="242" t="s">
        <v>545</v>
      </c>
      <c r="C1719" s="242" t="s">
        <v>217</v>
      </c>
      <c r="D1719" s="242" t="s">
        <v>216</v>
      </c>
      <c r="E1719" s="243">
        <v>40688</v>
      </c>
      <c r="F1719" s="243">
        <v>40908</v>
      </c>
      <c r="G1719" s="242">
        <v>2011</v>
      </c>
      <c r="H1719" s="116">
        <v>7402</v>
      </c>
      <c r="I1719" s="117" t="s">
        <v>207</v>
      </c>
      <c r="J1719" s="244">
        <v>42101</v>
      </c>
      <c r="K1719" s="245" t="s">
        <v>215</v>
      </c>
      <c r="L1719" s="246">
        <v>42731</v>
      </c>
      <c r="M1719" s="244">
        <v>42101</v>
      </c>
      <c r="N1719" s="242" t="s">
        <v>544</v>
      </c>
      <c r="O1719" s="242" t="s">
        <v>543</v>
      </c>
      <c r="P1719" s="242" t="s">
        <v>493</v>
      </c>
      <c r="Q1719" s="242" t="s">
        <v>492</v>
      </c>
      <c r="R1719" s="242" t="s">
        <v>247</v>
      </c>
      <c r="S1719" s="119" t="s">
        <v>209</v>
      </c>
      <c r="T1719" s="118" t="s">
        <v>542</v>
      </c>
      <c r="U1719" s="117" t="s">
        <v>207</v>
      </c>
      <c r="V1719" s="115">
        <v>0</v>
      </c>
      <c r="W1719" s="115">
        <v>0</v>
      </c>
      <c r="X1719" s="116">
        <v>7402</v>
      </c>
      <c r="Y1719" s="115">
        <v>0</v>
      </c>
      <c r="Z1719" s="115">
        <v>0</v>
      </c>
      <c r="AA1719" s="115">
        <v>0</v>
      </c>
      <c r="AB1719" s="115">
        <v>0</v>
      </c>
      <c r="AC1719" s="114" t="s">
        <v>207</v>
      </c>
    </row>
    <row r="1720" spans="1:29" x14ac:dyDescent="0.25">
      <c r="A1720" s="242" t="s">
        <v>546</v>
      </c>
      <c r="B1720" s="242" t="s">
        <v>545</v>
      </c>
      <c r="C1720" s="242" t="s">
        <v>217</v>
      </c>
      <c r="D1720" s="242" t="s">
        <v>216</v>
      </c>
      <c r="E1720" s="243">
        <v>40909</v>
      </c>
      <c r="F1720" s="243">
        <v>41274</v>
      </c>
      <c r="G1720" s="242">
        <v>2012</v>
      </c>
      <c r="H1720" s="116">
        <v>14412</v>
      </c>
      <c r="I1720" s="117" t="s">
        <v>207</v>
      </c>
      <c r="J1720" s="244">
        <v>42101</v>
      </c>
      <c r="K1720" s="245" t="s">
        <v>215</v>
      </c>
      <c r="L1720" s="246">
        <v>42731</v>
      </c>
      <c r="M1720" s="244">
        <v>42101</v>
      </c>
      <c r="N1720" s="242" t="s">
        <v>544</v>
      </c>
      <c r="O1720" s="242" t="s">
        <v>543</v>
      </c>
      <c r="P1720" s="242" t="s">
        <v>493</v>
      </c>
      <c r="Q1720" s="242" t="s">
        <v>492</v>
      </c>
      <c r="R1720" s="242" t="s">
        <v>247</v>
      </c>
      <c r="S1720" s="119" t="s">
        <v>209</v>
      </c>
      <c r="T1720" s="118" t="s">
        <v>542</v>
      </c>
      <c r="U1720" s="117" t="s">
        <v>207</v>
      </c>
      <c r="V1720" s="115">
        <v>0</v>
      </c>
      <c r="W1720" s="115">
        <v>0</v>
      </c>
      <c r="X1720" s="116">
        <v>14412</v>
      </c>
      <c r="Y1720" s="115">
        <v>0</v>
      </c>
      <c r="Z1720" s="115">
        <v>0</v>
      </c>
      <c r="AA1720" s="115">
        <v>0</v>
      </c>
      <c r="AB1720" s="115">
        <v>0</v>
      </c>
      <c r="AC1720" s="114" t="s">
        <v>207</v>
      </c>
    </row>
    <row r="1721" spans="1:29" x14ac:dyDescent="0.25">
      <c r="A1721" s="242" t="s">
        <v>498</v>
      </c>
      <c r="B1721" s="242" t="s">
        <v>496</v>
      </c>
      <c r="C1721" s="242" t="s">
        <v>217</v>
      </c>
      <c r="D1721" s="242" t="s">
        <v>216</v>
      </c>
      <c r="E1721" s="243">
        <v>40766</v>
      </c>
      <c r="F1721" s="243">
        <v>40908</v>
      </c>
      <c r="G1721" s="242">
        <v>2011</v>
      </c>
      <c r="H1721" s="116">
        <v>3194</v>
      </c>
      <c r="I1721" s="117" t="s">
        <v>207</v>
      </c>
      <c r="J1721" s="244">
        <v>42101</v>
      </c>
      <c r="K1721" s="245" t="s">
        <v>215</v>
      </c>
      <c r="L1721" s="246">
        <v>42696</v>
      </c>
      <c r="M1721" s="244">
        <v>42101</v>
      </c>
      <c r="N1721" s="242" t="s">
        <v>495</v>
      </c>
      <c r="O1721" s="242" t="s">
        <v>494</v>
      </c>
      <c r="P1721" s="242" t="s">
        <v>493</v>
      </c>
      <c r="Q1721" s="242" t="s">
        <v>492</v>
      </c>
      <c r="R1721" s="242" t="s">
        <v>247</v>
      </c>
      <c r="S1721" s="119" t="s">
        <v>209</v>
      </c>
      <c r="T1721" s="118" t="s">
        <v>491</v>
      </c>
      <c r="U1721" s="117" t="s">
        <v>207</v>
      </c>
      <c r="V1721" s="115">
        <v>0</v>
      </c>
      <c r="W1721" s="115">
        <v>0</v>
      </c>
      <c r="X1721" s="116">
        <v>3194</v>
      </c>
      <c r="Y1721" s="115">
        <v>0</v>
      </c>
      <c r="Z1721" s="115">
        <v>0</v>
      </c>
      <c r="AA1721" s="115">
        <v>0</v>
      </c>
      <c r="AB1721" s="115">
        <v>0</v>
      </c>
      <c r="AC1721" s="114" t="s">
        <v>207</v>
      </c>
    </row>
    <row r="1722" spans="1:29" x14ac:dyDescent="0.25">
      <c r="A1722" s="242" t="s">
        <v>497</v>
      </c>
      <c r="B1722" s="242" t="s">
        <v>496</v>
      </c>
      <c r="C1722" s="242" t="s">
        <v>217</v>
      </c>
      <c r="D1722" s="242" t="s">
        <v>216</v>
      </c>
      <c r="E1722" s="243">
        <v>40909</v>
      </c>
      <c r="F1722" s="243">
        <v>41274</v>
      </c>
      <c r="G1722" s="242">
        <v>2012</v>
      </c>
      <c r="H1722" s="116">
        <v>8412</v>
      </c>
      <c r="I1722" s="117" t="s">
        <v>207</v>
      </c>
      <c r="J1722" s="244">
        <v>42101</v>
      </c>
      <c r="K1722" s="245" t="s">
        <v>215</v>
      </c>
      <c r="L1722" s="246">
        <v>42696</v>
      </c>
      <c r="M1722" s="244">
        <v>42101</v>
      </c>
      <c r="N1722" s="242" t="s">
        <v>495</v>
      </c>
      <c r="O1722" s="242" t="s">
        <v>494</v>
      </c>
      <c r="P1722" s="242" t="s">
        <v>493</v>
      </c>
      <c r="Q1722" s="242" t="s">
        <v>492</v>
      </c>
      <c r="R1722" s="242" t="s">
        <v>247</v>
      </c>
      <c r="S1722" s="119" t="s">
        <v>209</v>
      </c>
      <c r="T1722" s="118" t="s">
        <v>491</v>
      </c>
      <c r="U1722" s="117" t="s">
        <v>207</v>
      </c>
      <c r="V1722" s="115">
        <v>0</v>
      </c>
      <c r="W1722" s="115">
        <v>0</v>
      </c>
      <c r="X1722" s="116">
        <v>8412</v>
      </c>
      <c r="Y1722" s="115">
        <v>0</v>
      </c>
      <c r="Z1722" s="115">
        <v>0</v>
      </c>
      <c r="AA1722" s="115">
        <v>0</v>
      </c>
      <c r="AB1722" s="115">
        <v>0</v>
      </c>
      <c r="AC1722" s="114" t="s">
        <v>207</v>
      </c>
    </row>
    <row r="1723" spans="1:29" x14ac:dyDescent="0.25">
      <c r="A1723" s="242" t="s">
        <v>4290</v>
      </c>
      <c r="B1723" s="242" t="s">
        <v>4289</v>
      </c>
      <c r="C1723" s="242" t="s">
        <v>503</v>
      </c>
      <c r="D1723" s="242" t="s">
        <v>1254</v>
      </c>
      <c r="E1723" s="243">
        <v>41601</v>
      </c>
      <c r="F1723" s="243">
        <v>41653</v>
      </c>
      <c r="G1723" s="242">
        <v>2014</v>
      </c>
      <c r="H1723" s="116">
        <v>191960</v>
      </c>
      <c r="I1723" s="117" t="s">
        <v>207</v>
      </c>
      <c r="J1723" s="244">
        <v>42087</v>
      </c>
      <c r="K1723" s="245" t="s">
        <v>215</v>
      </c>
      <c r="L1723" s="246">
        <v>42514</v>
      </c>
      <c r="M1723" s="244">
        <v>41653</v>
      </c>
      <c r="N1723" s="242" t="s">
        <v>4288</v>
      </c>
      <c r="O1723" s="242" t="s">
        <v>613</v>
      </c>
      <c r="P1723" s="242" t="s">
        <v>212</v>
      </c>
      <c r="Q1723" s="242" t="s">
        <v>516</v>
      </c>
      <c r="R1723" s="242" t="s">
        <v>247</v>
      </c>
      <c r="S1723" s="119" t="s">
        <v>209</v>
      </c>
      <c r="T1723" s="118" t="s">
        <v>4287</v>
      </c>
      <c r="U1723" s="117" t="s">
        <v>207</v>
      </c>
      <c r="V1723" s="115">
        <v>0</v>
      </c>
      <c r="W1723" s="115">
        <v>0</v>
      </c>
      <c r="X1723" s="116">
        <v>119526</v>
      </c>
      <c r="Y1723" s="116">
        <v>72434</v>
      </c>
      <c r="Z1723" s="115">
        <v>0</v>
      </c>
      <c r="AA1723" s="115">
        <v>0</v>
      </c>
      <c r="AB1723" s="115">
        <v>0</v>
      </c>
      <c r="AC1723" s="114" t="s">
        <v>207</v>
      </c>
    </row>
    <row r="1724" spans="1:29" x14ac:dyDescent="0.25">
      <c r="A1724" s="242" t="s">
        <v>1084</v>
      </c>
      <c r="B1724" s="242" t="s">
        <v>1083</v>
      </c>
      <c r="C1724" s="242" t="s">
        <v>217</v>
      </c>
      <c r="D1724" s="242" t="s">
        <v>216</v>
      </c>
      <c r="E1724" s="243">
        <v>41365</v>
      </c>
      <c r="F1724" s="243">
        <v>41729</v>
      </c>
      <c r="G1724" s="242">
        <v>2014</v>
      </c>
      <c r="H1724" s="116">
        <v>11169</v>
      </c>
      <c r="I1724" s="117" t="s">
        <v>207</v>
      </c>
      <c r="J1724" s="244">
        <v>42087</v>
      </c>
      <c r="K1724" s="245" t="s">
        <v>215</v>
      </c>
      <c r="L1724" s="246">
        <v>42423</v>
      </c>
      <c r="M1724" s="244">
        <v>42087</v>
      </c>
      <c r="N1724" s="242" t="s">
        <v>1082</v>
      </c>
      <c r="O1724" s="242" t="s">
        <v>349</v>
      </c>
      <c r="P1724" s="242" t="s">
        <v>255</v>
      </c>
      <c r="Q1724" s="242" t="s">
        <v>500</v>
      </c>
      <c r="R1724" s="242" t="s">
        <v>247</v>
      </c>
      <c r="S1724" s="119" t="s">
        <v>209</v>
      </c>
      <c r="T1724" s="118" t="s">
        <v>1081</v>
      </c>
      <c r="U1724" s="117" t="s">
        <v>207</v>
      </c>
      <c r="V1724" s="115">
        <v>0</v>
      </c>
      <c r="W1724" s="115">
        <v>0</v>
      </c>
      <c r="X1724" s="116">
        <v>11169</v>
      </c>
      <c r="Y1724" s="115">
        <v>0</v>
      </c>
      <c r="Z1724" s="115">
        <v>0</v>
      </c>
      <c r="AA1724" s="115">
        <v>0</v>
      </c>
      <c r="AB1724" s="115">
        <v>0</v>
      </c>
      <c r="AC1724" s="114" t="s">
        <v>207</v>
      </c>
    </row>
    <row r="1725" spans="1:29" x14ac:dyDescent="0.25">
      <c r="A1725" s="242" t="s">
        <v>476</v>
      </c>
      <c r="B1725" s="242" t="s">
        <v>474</v>
      </c>
      <c r="C1725" s="242" t="s">
        <v>217</v>
      </c>
      <c r="D1725" s="242" t="s">
        <v>216</v>
      </c>
      <c r="E1725" s="243">
        <v>41275</v>
      </c>
      <c r="F1725" s="243">
        <v>41608</v>
      </c>
      <c r="G1725" s="242">
        <v>2013</v>
      </c>
      <c r="H1725" s="116">
        <v>7001</v>
      </c>
      <c r="I1725" s="117" t="s">
        <v>207</v>
      </c>
      <c r="J1725" s="244">
        <v>42087</v>
      </c>
      <c r="K1725" s="245" t="s">
        <v>215</v>
      </c>
      <c r="L1725" s="246">
        <v>42787</v>
      </c>
      <c r="M1725" s="244">
        <v>42087</v>
      </c>
      <c r="N1725" s="242" t="s">
        <v>473</v>
      </c>
      <c r="O1725" s="242" t="s">
        <v>349</v>
      </c>
      <c r="P1725" s="242" t="s">
        <v>220</v>
      </c>
      <c r="Q1725" s="242" t="s">
        <v>279</v>
      </c>
      <c r="R1725" s="242" t="s">
        <v>247</v>
      </c>
      <c r="S1725" s="119" t="s">
        <v>209</v>
      </c>
      <c r="T1725" s="118" t="s">
        <v>472</v>
      </c>
      <c r="U1725" s="117" t="s">
        <v>207</v>
      </c>
      <c r="V1725" s="115">
        <v>0</v>
      </c>
      <c r="W1725" s="115">
        <v>0</v>
      </c>
      <c r="X1725" s="116">
        <v>7001</v>
      </c>
      <c r="Y1725" s="115">
        <v>0</v>
      </c>
      <c r="Z1725" s="115">
        <v>0</v>
      </c>
      <c r="AA1725" s="115">
        <v>0</v>
      </c>
      <c r="AB1725" s="115">
        <v>0</v>
      </c>
      <c r="AC1725" s="114" t="s">
        <v>207</v>
      </c>
    </row>
    <row r="1726" spans="1:29" x14ac:dyDescent="0.25">
      <c r="A1726" s="242" t="s">
        <v>4479</v>
      </c>
      <c r="B1726" s="242" t="s">
        <v>4478</v>
      </c>
      <c r="C1726" s="242" t="s">
        <v>503</v>
      </c>
      <c r="D1726" s="242" t="s">
        <v>1254</v>
      </c>
      <c r="E1726" s="243">
        <v>41316</v>
      </c>
      <c r="F1726" s="243">
        <v>41481</v>
      </c>
      <c r="G1726" s="242">
        <v>2013</v>
      </c>
      <c r="H1726" s="116">
        <v>93055</v>
      </c>
      <c r="I1726" s="117" t="s">
        <v>207</v>
      </c>
      <c r="J1726" s="244">
        <v>42073</v>
      </c>
      <c r="K1726" s="245" t="s">
        <v>215</v>
      </c>
      <c r="L1726" s="246">
        <v>42472</v>
      </c>
      <c r="M1726" s="244">
        <v>41481</v>
      </c>
      <c r="N1726" s="242" t="s">
        <v>4477</v>
      </c>
      <c r="O1726" s="242" t="s">
        <v>613</v>
      </c>
      <c r="P1726" s="242" t="s">
        <v>212</v>
      </c>
      <c r="Q1726" s="242" t="s">
        <v>500</v>
      </c>
      <c r="R1726" s="242" t="s">
        <v>247</v>
      </c>
      <c r="S1726" s="119" t="s">
        <v>209</v>
      </c>
      <c r="T1726" s="118" t="s">
        <v>4476</v>
      </c>
      <c r="U1726" s="117" t="s">
        <v>207</v>
      </c>
      <c r="V1726" s="115">
        <v>0</v>
      </c>
      <c r="W1726" s="115">
        <v>0</v>
      </c>
      <c r="X1726" s="116">
        <v>89436</v>
      </c>
      <c r="Y1726" s="116">
        <v>3619</v>
      </c>
      <c r="Z1726" s="115">
        <v>0</v>
      </c>
      <c r="AA1726" s="115">
        <v>0</v>
      </c>
      <c r="AB1726" s="115">
        <v>0</v>
      </c>
      <c r="AC1726" s="114" t="s">
        <v>207</v>
      </c>
    </row>
    <row r="1727" spans="1:29" x14ac:dyDescent="0.25">
      <c r="A1727" s="242" t="s">
        <v>471</v>
      </c>
      <c r="B1727" s="242" t="s">
        <v>469</v>
      </c>
      <c r="C1727" s="242" t="s">
        <v>217</v>
      </c>
      <c r="D1727" s="242" t="s">
        <v>216</v>
      </c>
      <c r="E1727" s="243">
        <v>41296</v>
      </c>
      <c r="F1727" s="243">
        <v>41604</v>
      </c>
      <c r="G1727" s="242">
        <v>2013</v>
      </c>
      <c r="H1727" s="116">
        <v>9058</v>
      </c>
      <c r="I1727" s="117" t="s">
        <v>207</v>
      </c>
      <c r="J1727" s="244">
        <v>42073</v>
      </c>
      <c r="K1727" s="245" t="s">
        <v>215</v>
      </c>
      <c r="L1727" s="246">
        <v>42731</v>
      </c>
      <c r="M1727" s="244">
        <v>42073</v>
      </c>
      <c r="N1727" s="242" t="s">
        <v>468</v>
      </c>
      <c r="O1727" s="242" t="s">
        <v>349</v>
      </c>
      <c r="P1727" s="242" t="s">
        <v>220</v>
      </c>
      <c r="Q1727" s="242" t="s">
        <v>279</v>
      </c>
      <c r="R1727" s="242" t="s">
        <v>247</v>
      </c>
      <c r="S1727" s="119" t="s">
        <v>209</v>
      </c>
      <c r="T1727" s="118" t="s">
        <v>467</v>
      </c>
      <c r="U1727" s="117" t="s">
        <v>207</v>
      </c>
      <c r="V1727" s="115">
        <v>0</v>
      </c>
      <c r="W1727" s="115">
        <v>0</v>
      </c>
      <c r="X1727" s="116">
        <v>9058</v>
      </c>
      <c r="Y1727" s="115">
        <v>0</v>
      </c>
      <c r="Z1727" s="115">
        <v>0</v>
      </c>
      <c r="AA1727" s="115">
        <v>0</v>
      </c>
      <c r="AB1727" s="115">
        <v>0</v>
      </c>
      <c r="AC1727" s="114" t="s">
        <v>207</v>
      </c>
    </row>
    <row r="1728" spans="1:29" x14ac:dyDescent="0.25">
      <c r="A1728" s="242" t="s">
        <v>4114</v>
      </c>
      <c r="B1728" s="242" t="s">
        <v>4113</v>
      </c>
      <c r="C1728" s="242" t="s">
        <v>503</v>
      </c>
      <c r="D1728" s="242" t="s">
        <v>1254</v>
      </c>
      <c r="E1728" s="243">
        <v>41787</v>
      </c>
      <c r="F1728" s="243">
        <v>41792</v>
      </c>
      <c r="G1728" s="242">
        <v>2014</v>
      </c>
      <c r="H1728" s="116">
        <v>33214</v>
      </c>
      <c r="I1728" s="117" t="s">
        <v>207</v>
      </c>
      <c r="J1728" s="244">
        <v>42059</v>
      </c>
      <c r="K1728" s="245" t="s">
        <v>221</v>
      </c>
      <c r="L1728" s="246" t="s">
        <v>207</v>
      </c>
      <c r="M1728" s="244">
        <v>41792</v>
      </c>
      <c r="N1728" s="242" t="s">
        <v>4112</v>
      </c>
      <c r="O1728" s="242" t="s">
        <v>635</v>
      </c>
      <c r="P1728" s="242" t="s">
        <v>493</v>
      </c>
      <c r="Q1728" s="242" t="s">
        <v>516</v>
      </c>
      <c r="R1728" s="242" t="s">
        <v>247</v>
      </c>
      <c r="S1728" s="119" t="s">
        <v>209</v>
      </c>
      <c r="T1728" s="118" t="s">
        <v>4111</v>
      </c>
      <c r="U1728" s="117" t="s">
        <v>207</v>
      </c>
      <c r="V1728" s="115">
        <v>0</v>
      </c>
      <c r="W1728" s="115">
        <v>0</v>
      </c>
      <c r="X1728" s="115">
        <v>0</v>
      </c>
      <c r="Y1728" s="116">
        <v>33214</v>
      </c>
      <c r="Z1728" s="115">
        <v>0</v>
      </c>
      <c r="AA1728" s="115">
        <v>0</v>
      </c>
      <c r="AB1728" s="115">
        <v>0</v>
      </c>
      <c r="AC1728" s="114" t="s">
        <v>207</v>
      </c>
    </row>
    <row r="1729" spans="1:29" x14ac:dyDescent="0.25">
      <c r="A1729" s="242" t="s">
        <v>4110</v>
      </c>
      <c r="B1729" s="242" t="s">
        <v>4109</v>
      </c>
      <c r="C1729" s="242" t="s">
        <v>503</v>
      </c>
      <c r="D1729" s="242" t="s">
        <v>1254</v>
      </c>
      <c r="E1729" s="243">
        <v>41781</v>
      </c>
      <c r="F1729" s="243">
        <v>41787</v>
      </c>
      <c r="G1729" s="242">
        <v>2014</v>
      </c>
      <c r="H1729" s="116">
        <v>17848</v>
      </c>
      <c r="I1729" s="117" t="s">
        <v>207</v>
      </c>
      <c r="J1729" s="244">
        <v>42059</v>
      </c>
      <c r="K1729" s="245" t="s">
        <v>215</v>
      </c>
      <c r="L1729" s="246">
        <v>42227</v>
      </c>
      <c r="M1729" s="244">
        <v>41787</v>
      </c>
      <c r="N1729" s="242" t="s">
        <v>4108</v>
      </c>
      <c r="O1729" s="242" t="s">
        <v>708</v>
      </c>
      <c r="P1729" s="242" t="s">
        <v>267</v>
      </c>
      <c r="Q1729" s="242" t="s">
        <v>516</v>
      </c>
      <c r="R1729" s="242" t="s">
        <v>247</v>
      </c>
      <c r="S1729" s="119" t="s">
        <v>209</v>
      </c>
      <c r="T1729" s="118" t="s">
        <v>4107</v>
      </c>
      <c r="U1729" s="117" t="s">
        <v>207</v>
      </c>
      <c r="V1729" s="115">
        <v>0</v>
      </c>
      <c r="W1729" s="115">
        <v>0</v>
      </c>
      <c r="X1729" s="116">
        <v>15014</v>
      </c>
      <c r="Y1729" s="116">
        <v>2834</v>
      </c>
      <c r="Z1729" s="115">
        <v>0</v>
      </c>
      <c r="AA1729" s="115">
        <v>0</v>
      </c>
      <c r="AB1729" s="115">
        <v>0</v>
      </c>
      <c r="AC1729" s="114" t="s">
        <v>207</v>
      </c>
    </row>
    <row r="1730" spans="1:29" ht="31.5" x14ac:dyDescent="0.25">
      <c r="A1730" s="242" t="s">
        <v>706</v>
      </c>
      <c r="B1730" s="242" t="s">
        <v>691</v>
      </c>
      <c r="C1730" s="242" t="s">
        <v>229</v>
      </c>
      <c r="D1730" s="242" t="s">
        <v>216</v>
      </c>
      <c r="E1730" s="243">
        <v>39436</v>
      </c>
      <c r="F1730" s="243">
        <v>39447</v>
      </c>
      <c r="G1730" s="242">
        <v>2007</v>
      </c>
      <c r="H1730" s="116">
        <v>309</v>
      </c>
      <c r="I1730" s="116">
        <v>38</v>
      </c>
      <c r="J1730" s="244">
        <v>42059</v>
      </c>
      <c r="K1730" s="245" t="s">
        <v>215</v>
      </c>
      <c r="L1730" s="246">
        <v>42626</v>
      </c>
      <c r="M1730" s="244">
        <v>42059</v>
      </c>
      <c r="N1730" s="242" t="s">
        <v>690</v>
      </c>
      <c r="O1730" s="242" t="s">
        <v>689</v>
      </c>
      <c r="P1730" s="242" t="s">
        <v>226</v>
      </c>
      <c r="Q1730" s="242" t="s">
        <v>536</v>
      </c>
      <c r="R1730" s="242" t="s">
        <v>247</v>
      </c>
      <c r="S1730" s="119" t="s">
        <v>209</v>
      </c>
      <c r="T1730" s="118" t="s">
        <v>688</v>
      </c>
      <c r="U1730" s="116">
        <v>38</v>
      </c>
      <c r="V1730" s="115">
        <v>0</v>
      </c>
      <c r="W1730" s="115">
        <v>0</v>
      </c>
      <c r="X1730" s="115">
        <v>0</v>
      </c>
      <c r="Y1730" s="116">
        <v>271</v>
      </c>
      <c r="Z1730" s="115">
        <v>0</v>
      </c>
      <c r="AA1730" s="115">
        <v>0</v>
      </c>
      <c r="AB1730" s="115">
        <v>0</v>
      </c>
      <c r="AC1730" s="114" t="s">
        <v>705</v>
      </c>
    </row>
    <row r="1731" spans="1:29" ht="31.5" x14ac:dyDescent="0.25">
      <c r="A1731" s="242" t="s">
        <v>704</v>
      </c>
      <c r="B1731" s="242" t="s">
        <v>691</v>
      </c>
      <c r="C1731" s="242" t="s">
        <v>229</v>
      </c>
      <c r="D1731" s="242" t="s">
        <v>216</v>
      </c>
      <c r="E1731" s="243">
        <v>39448</v>
      </c>
      <c r="F1731" s="243">
        <v>39813</v>
      </c>
      <c r="G1731" s="242">
        <v>2008</v>
      </c>
      <c r="H1731" s="116">
        <v>41185</v>
      </c>
      <c r="I1731" s="116">
        <v>5096</v>
      </c>
      <c r="J1731" s="244">
        <v>42059</v>
      </c>
      <c r="K1731" s="245" t="s">
        <v>215</v>
      </c>
      <c r="L1731" s="246">
        <v>42626</v>
      </c>
      <c r="M1731" s="244">
        <v>42059</v>
      </c>
      <c r="N1731" s="242" t="s">
        <v>690</v>
      </c>
      <c r="O1731" s="242" t="s">
        <v>689</v>
      </c>
      <c r="P1731" s="242" t="s">
        <v>226</v>
      </c>
      <c r="Q1731" s="242" t="s">
        <v>536</v>
      </c>
      <c r="R1731" s="242" t="s">
        <v>247</v>
      </c>
      <c r="S1731" s="119" t="s">
        <v>209</v>
      </c>
      <c r="T1731" s="118" t="s">
        <v>688</v>
      </c>
      <c r="U1731" s="116">
        <v>5096</v>
      </c>
      <c r="V1731" s="115">
        <v>0</v>
      </c>
      <c r="W1731" s="115">
        <v>0</v>
      </c>
      <c r="X1731" s="116">
        <v>36089</v>
      </c>
      <c r="Y1731" s="115">
        <v>0</v>
      </c>
      <c r="Z1731" s="115">
        <v>0</v>
      </c>
      <c r="AA1731" s="115">
        <v>0</v>
      </c>
      <c r="AB1731" s="115">
        <v>0</v>
      </c>
      <c r="AC1731" s="114" t="s">
        <v>703</v>
      </c>
    </row>
    <row r="1732" spans="1:29" ht="31.5" x14ac:dyDescent="0.25">
      <c r="A1732" s="242" t="s">
        <v>702</v>
      </c>
      <c r="B1732" s="242" t="s">
        <v>691</v>
      </c>
      <c r="C1732" s="242" t="s">
        <v>229</v>
      </c>
      <c r="D1732" s="242" t="s">
        <v>216</v>
      </c>
      <c r="E1732" s="243">
        <v>39814</v>
      </c>
      <c r="F1732" s="243">
        <v>40178</v>
      </c>
      <c r="G1732" s="242">
        <v>2009</v>
      </c>
      <c r="H1732" s="116">
        <v>46186</v>
      </c>
      <c r="I1732" s="116">
        <v>5714</v>
      </c>
      <c r="J1732" s="244">
        <v>42059</v>
      </c>
      <c r="K1732" s="245" t="s">
        <v>215</v>
      </c>
      <c r="L1732" s="246">
        <v>42626</v>
      </c>
      <c r="M1732" s="244">
        <v>42059</v>
      </c>
      <c r="N1732" s="242" t="s">
        <v>690</v>
      </c>
      <c r="O1732" s="242" t="s">
        <v>689</v>
      </c>
      <c r="P1732" s="242" t="s">
        <v>226</v>
      </c>
      <c r="Q1732" s="242" t="s">
        <v>536</v>
      </c>
      <c r="R1732" s="242" t="s">
        <v>247</v>
      </c>
      <c r="S1732" s="119" t="s">
        <v>209</v>
      </c>
      <c r="T1732" s="118" t="s">
        <v>688</v>
      </c>
      <c r="U1732" s="116">
        <v>5714</v>
      </c>
      <c r="V1732" s="115">
        <v>0</v>
      </c>
      <c r="W1732" s="115">
        <v>0</v>
      </c>
      <c r="X1732" s="116">
        <v>13911</v>
      </c>
      <c r="Y1732" s="116">
        <v>26561</v>
      </c>
      <c r="Z1732" s="115">
        <v>0</v>
      </c>
      <c r="AA1732" s="115">
        <v>0</v>
      </c>
      <c r="AB1732" s="115">
        <v>0</v>
      </c>
      <c r="AC1732" s="114" t="s">
        <v>701</v>
      </c>
    </row>
    <row r="1733" spans="1:29" ht="31.5" x14ac:dyDescent="0.25">
      <c r="A1733" s="242" t="s">
        <v>700</v>
      </c>
      <c r="B1733" s="242" t="s">
        <v>691</v>
      </c>
      <c r="C1733" s="242" t="s">
        <v>229</v>
      </c>
      <c r="D1733" s="242" t="s">
        <v>216</v>
      </c>
      <c r="E1733" s="243">
        <v>40179</v>
      </c>
      <c r="F1733" s="243">
        <v>40543</v>
      </c>
      <c r="G1733" s="242">
        <v>2010</v>
      </c>
      <c r="H1733" s="116">
        <v>47059</v>
      </c>
      <c r="I1733" s="116">
        <v>5822</v>
      </c>
      <c r="J1733" s="244">
        <v>42059</v>
      </c>
      <c r="K1733" s="245" t="s">
        <v>215</v>
      </c>
      <c r="L1733" s="246">
        <v>42626</v>
      </c>
      <c r="M1733" s="244">
        <v>42059</v>
      </c>
      <c r="N1733" s="242" t="s">
        <v>690</v>
      </c>
      <c r="O1733" s="242" t="s">
        <v>689</v>
      </c>
      <c r="P1733" s="242" t="s">
        <v>226</v>
      </c>
      <c r="Q1733" s="242" t="s">
        <v>536</v>
      </c>
      <c r="R1733" s="242" t="s">
        <v>247</v>
      </c>
      <c r="S1733" s="119" t="s">
        <v>209</v>
      </c>
      <c r="T1733" s="118" t="s">
        <v>688</v>
      </c>
      <c r="U1733" s="116">
        <v>5822</v>
      </c>
      <c r="V1733" s="115">
        <v>0</v>
      </c>
      <c r="W1733" s="115">
        <v>0</v>
      </c>
      <c r="X1733" s="115">
        <v>0</v>
      </c>
      <c r="Y1733" s="116">
        <v>41237</v>
      </c>
      <c r="Z1733" s="115">
        <v>0</v>
      </c>
      <c r="AA1733" s="115">
        <v>0</v>
      </c>
      <c r="AB1733" s="115">
        <v>0</v>
      </c>
      <c r="AC1733" s="114" t="s">
        <v>699</v>
      </c>
    </row>
    <row r="1734" spans="1:29" ht="31.5" x14ac:dyDescent="0.25">
      <c r="A1734" s="242" t="s">
        <v>698</v>
      </c>
      <c r="B1734" s="242" t="s">
        <v>691</v>
      </c>
      <c r="C1734" s="242" t="s">
        <v>229</v>
      </c>
      <c r="D1734" s="242" t="s">
        <v>216</v>
      </c>
      <c r="E1734" s="243">
        <v>40544</v>
      </c>
      <c r="F1734" s="243">
        <v>40594</v>
      </c>
      <c r="G1734" s="242">
        <v>2011</v>
      </c>
      <c r="H1734" s="116">
        <v>6613</v>
      </c>
      <c r="I1734" s="116">
        <v>818</v>
      </c>
      <c r="J1734" s="244">
        <v>42059</v>
      </c>
      <c r="K1734" s="245" t="s">
        <v>215</v>
      </c>
      <c r="L1734" s="246">
        <v>42626</v>
      </c>
      <c r="M1734" s="244">
        <v>42059</v>
      </c>
      <c r="N1734" s="242" t="s">
        <v>690</v>
      </c>
      <c r="O1734" s="242" t="s">
        <v>689</v>
      </c>
      <c r="P1734" s="242" t="s">
        <v>226</v>
      </c>
      <c r="Q1734" s="242" t="s">
        <v>536</v>
      </c>
      <c r="R1734" s="242" t="s">
        <v>247</v>
      </c>
      <c r="S1734" s="119" t="s">
        <v>209</v>
      </c>
      <c r="T1734" s="118" t="s">
        <v>688</v>
      </c>
      <c r="U1734" s="116">
        <v>818</v>
      </c>
      <c r="V1734" s="115">
        <v>0</v>
      </c>
      <c r="W1734" s="115">
        <v>0</v>
      </c>
      <c r="X1734" s="116">
        <v>1378</v>
      </c>
      <c r="Y1734" s="116">
        <v>4417</v>
      </c>
      <c r="Z1734" s="115">
        <v>0</v>
      </c>
      <c r="AA1734" s="115">
        <v>0</v>
      </c>
      <c r="AB1734" s="115">
        <v>0</v>
      </c>
      <c r="AC1734" s="114" t="s">
        <v>697</v>
      </c>
    </row>
    <row r="1735" spans="1:29" ht="31.5" x14ac:dyDescent="0.25">
      <c r="A1735" s="242" t="s">
        <v>696</v>
      </c>
      <c r="B1735" s="242" t="s">
        <v>691</v>
      </c>
      <c r="C1735" s="242" t="s">
        <v>229</v>
      </c>
      <c r="D1735" s="242" t="s">
        <v>216</v>
      </c>
      <c r="E1735" s="243">
        <v>40595</v>
      </c>
      <c r="F1735" s="243">
        <v>40908</v>
      </c>
      <c r="G1735" s="242">
        <v>2011</v>
      </c>
      <c r="H1735" s="116">
        <v>43399</v>
      </c>
      <c r="I1735" s="116">
        <v>5371</v>
      </c>
      <c r="J1735" s="244">
        <v>42059</v>
      </c>
      <c r="K1735" s="245" t="s">
        <v>215</v>
      </c>
      <c r="L1735" s="246">
        <v>42626</v>
      </c>
      <c r="M1735" s="244">
        <v>42059</v>
      </c>
      <c r="N1735" s="242" t="s">
        <v>690</v>
      </c>
      <c r="O1735" s="242" t="s">
        <v>689</v>
      </c>
      <c r="P1735" s="242" t="s">
        <v>226</v>
      </c>
      <c r="Q1735" s="242" t="s">
        <v>536</v>
      </c>
      <c r="R1735" s="242" t="s">
        <v>247</v>
      </c>
      <c r="S1735" s="119" t="s">
        <v>209</v>
      </c>
      <c r="T1735" s="118" t="s">
        <v>688</v>
      </c>
      <c r="U1735" s="116">
        <v>5371</v>
      </c>
      <c r="V1735" s="115">
        <v>0</v>
      </c>
      <c r="W1735" s="115">
        <v>0</v>
      </c>
      <c r="X1735" s="116">
        <v>17516</v>
      </c>
      <c r="Y1735" s="116">
        <v>20512</v>
      </c>
      <c r="Z1735" s="115">
        <v>0</v>
      </c>
      <c r="AA1735" s="115">
        <v>0</v>
      </c>
      <c r="AB1735" s="115">
        <v>0</v>
      </c>
      <c r="AC1735" s="114" t="s">
        <v>695</v>
      </c>
    </row>
    <row r="1736" spans="1:29" ht="31.5" x14ac:dyDescent="0.25">
      <c r="A1736" s="242" t="s">
        <v>694</v>
      </c>
      <c r="B1736" s="242" t="s">
        <v>691</v>
      </c>
      <c r="C1736" s="242" t="s">
        <v>229</v>
      </c>
      <c r="D1736" s="242" t="s">
        <v>216</v>
      </c>
      <c r="E1736" s="243">
        <v>40909</v>
      </c>
      <c r="F1736" s="243">
        <v>41274</v>
      </c>
      <c r="G1736" s="242">
        <v>2012</v>
      </c>
      <c r="H1736" s="116">
        <v>50485</v>
      </c>
      <c r="I1736" s="116">
        <v>6243</v>
      </c>
      <c r="J1736" s="244">
        <v>42059</v>
      </c>
      <c r="K1736" s="245" t="s">
        <v>215</v>
      </c>
      <c r="L1736" s="246">
        <v>42626</v>
      </c>
      <c r="M1736" s="244">
        <v>42059</v>
      </c>
      <c r="N1736" s="242" t="s">
        <v>690</v>
      </c>
      <c r="O1736" s="242" t="s">
        <v>689</v>
      </c>
      <c r="P1736" s="242" t="s">
        <v>226</v>
      </c>
      <c r="Q1736" s="242" t="s">
        <v>536</v>
      </c>
      <c r="R1736" s="242" t="s">
        <v>247</v>
      </c>
      <c r="S1736" s="119" t="s">
        <v>209</v>
      </c>
      <c r="T1736" s="118" t="s">
        <v>688</v>
      </c>
      <c r="U1736" s="116">
        <v>6243</v>
      </c>
      <c r="V1736" s="115">
        <v>0</v>
      </c>
      <c r="W1736" s="115">
        <v>0</v>
      </c>
      <c r="X1736" s="115">
        <v>0</v>
      </c>
      <c r="Y1736" s="116">
        <v>44242</v>
      </c>
      <c r="Z1736" s="115">
        <v>0</v>
      </c>
      <c r="AA1736" s="115">
        <v>0</v>
      </c>
      <c r="AB1736" s="115">
        <v>0</v>
      </c>
      <c r="AC1736" s="114" t="s">
        <v>693</v>
      </c>
    </row>
    <row r="1737" spans="1:29" ht="31.5" x14ac:dyDescent="0.25">
      <c r="A1737" s="242" t="s">
        <v>692</v>
      </c>
      <c r="B1737" s="242" t="s">
        <v>691</v>
      </c>
      <c r="C1737" s="242" t="s">
        <v>229</v>
      </c>
      <c r="D1737" s="242" t="s">
        <v>216</v>
      </c>
      <c r="E1737" s="243">
        <v>41275</v>
      </c>
      <c r="F1737" s="243">
        <v>41639</v>
      </c>
      <c r="G1737" s="242">
        <v>2013</v>
      </c>
      <c r="H1737" s="116">
        <v>50451</v>
      </c>
      <c r="I1737" s="116">
        <v>6243</v>
      </c>
      <c r="J1737" s="244">
        <v>42059</v>
      </c>
      <c r="K1737" s="245" t="s">
        <v>215</v>
      </c>
      <c r="L1737" s="246">
        <v>42626</v>
      </c>
      <c r="M1737" s="244">
        <v>42059</v>
      </c>
      <c r="N1737" s="242" t="s">
        <v>690</v>
      </c>
      <c r="O1737" s="242" t="s">
        <v>689</v>
      </c>
      <c r="P1737" s="242" t="s">
        <v>226</v>
      </c>
      <c r="Q1737" s="242" t="s">
        <v>536</v>
      </c>
      <c r="R1737" s="242" t="s">
        <v>247</v>
      </c>
      <c r="S1737" s="119" t="s">
        <v>209</v>
      </c>
      <c r="T1737" s="118" t="s">
        <v>688</v>
      </c>
      <c r="U1737" s="116">
        <v>6243</v>
      </c>
      <c r="V1737" s="115">
        <v>0</v>
      </c>
      <c r="W1737" s="115">
        <v>2000</v>
      </c>
      <c r="X1737" s="115">
        <v>0</v>
      </c>
      <c r="Y1737" s="116">
        <v>37241</v>
      </c>
      <c r="Z1737" s="115">
        <v>0</v>
      </c>
      <c r="AA1737" s="115">
        <v>0</v>
      </c>
      <c r="AB1737" s="115">
        <v>0</v>
      </c>
      <c r="AC1737" s="114" t="s">
        <v>687</v>
      </c>
    </row>
    <row r="1738" spans="1:29" x14ac:dyDescent="0.25">
      <c r="A1738" s="242" t="s">
        <v>520</v>
      </c>
      <c r="B1738" s="242" t="s">
        <v>518</v>
      </c>
      <c r="C1738" s="242" t="s">
        <v>503</v>
      </c>
      <c r="D1738" s="242" t="s">
        <v>216</v>
      </c>
      <c r="E1738" s="243">
        <v>40750</v>
      </c>
      <c r="F1738" s="243">
        <v>40754</v>
      </c>
      <c r="G1738" s="242">
        <v>2011</v>
      </c>
      <c r="H1738" s="116">
        <v>125306</v>
      </c>
      <c r="I1738" s="117" t="s">
        <v>207</v>
      </c>
      <c r="J1738" s="244">
        <v>42059</v>
      </c>
      <c r="K1738" s="245" t="s">
        <v>221</v>
      </c>
      <c r="L1738" s="246" t="s">
        <v>207</v>
      </c>
      <c r="M1738" s="244">
        <v>42059</v>
      </c>
      <c r="N1738" s="242" t="s">
        <v>517</v>
      </c>
      <c r="O1738" s="242" t="s">
        <v>507</v>
      </c>
      <c r="P1738" s="242" t="s">
        <v>267</v>
      </c>
      <c r="Q1738" s="242" t="s">
        <v>516</v>
      </c>
      <c r="R1738" s="242" t="s">
        <v>247</v>
      </c>
      <c r="S1738" s="119" t="s">
        <v>209</v>
      </c>
      <c r="T1738" s="118" t="s">
        <v>515</v>
      </c>
      <c r="U1738" s="117" t="s">
        <v>207</v>
      </c>
      <c r="V1738" s="115">
        <v>0</v>
      </c>
      <c r="W1738" s="115">
        <v>0</v>
      </c>
      <c r="X1738" s="116">
        <v>72520</v>
      </c>
      <c r="Y1738" s="116">
        <v>52786</v>
      </c>
      <c r="Z1738" s="115">
        <v>0</v>
      </c>
      <c r="AA1738" s="115">
        <v>0</v>
      </c>
      <c r="AB1738" s="115">
        <v>0</v>
      </c>
      <c r="AC1738" s="114" t="s">
        <v>207</v>
      </c>
    </row>
    <row r="1739" spans="1:29" x14ac:dyDescent="0.25">
      <c r="A1739" s="242" t="s">
        <v>519</v>
      </c>
      <c r="B1739" s="242" t="s">
        <v>518</v>
      </c>
      <c r="C1739" s="242" t="s">
        <v>503</v>
      </c>
      <c r="D1739" s="242" t="s">
        <v>216</v>
      </c>
      <c r="E1739" s="243">
        <v>40876</v>
      </c>
      <c r="F1739" s="243">
        <v>40880</v>
      </c>
      <c r="G1739" s="242">
        <v>2011</v>
      </c>
      <c r="H1739" s="116">
        <v>72682</v>
      </c>
      <c r="I1739" s="117" t="s">
        <v>207</v>
      </c>
      <c r="J1739" s="244">
        <v>42059</v>
      </c>
      <c r="K1739" s="245" t="s">
        <v>221</v>
      </c>
      <c r="L1739" s="246" t="s">
        <v>207</v>
      </c>
      <c r="M1739" s="244">
        <v>42059</v>
      </c>
      <c r="N1739" s="242" t="s">
        <v>517</v>
      </c>
      <c r="O1739" s="242" t="s">
        <v>507</v>
      </c>
      <c r="P1739" s="242" t="s">
        <v>267</v>
      </c>
      <c r="Q1739" s="242" t="s">
        <v>516</v>
      </c>
      <c r="R1739" s="242" t="s">
        <v>247</v>
      </c>
      <c r="S1739" s="119" t="s">
        <v>209</v>
      </c>
      <c r="T1739" s="118" t="s">
        <v>515</v>
      </c>
      <c r="U1739" s="117" t="s">
        <v>207</v>
      </c>
      <c r="V1739" s="115">
        <v>0</v>
      </c>
      <c r="W1739" s="115">
        <v>0</v>
      </c>
      <c r="X1739" s="116">
        <v>20000</v>
      </c>
      <c r="Y1739" s="116">
        <v>52682</v>
      </c>
      <c r="Z1739" s="115">
        <v>0</v>
      </c>
      <c r="AA1739" s="115">
        <v>0</v>
      </c>
      <c r="AB1739" s="115">
        <v>0</v>
      </c>
      <c r="AC1739" s="114" t="s">
        <v>207</v>
      </c>
    </row>
    <row r="1740" spans="1:29" x14ac:dyDescent="0.25">
      <c r="A1740" s="242" t="s">
        <v>490</v>
      </c>
      <c r="B1740" s="242" t="s">
        <v>488</v>
      </c>
      <c r="C1740" s="242" t="s">
        <v>217</v>
      </c>
      <c r="D1740" s="242" t="s">
        <v>216</v>
      </c>
      <c r="E1740" s="243">
        <v>41243</v>
      </c>
      <c r="F1740" s="243">
        <v>41607</v>
      </c>
      <c r="G1740" s="242">
        <v>2013</v>
      </c>
      <c r="H1740" s="116">
        <v>10543</v>
      </c>
      <c r="I1740" s="117" t="s">
        <v>207</v>
      </c>
      <c r="J1740" s="244">
        <v>42059</v>
      </c>
      <c r="K1740" s="245" t="s">
        <v>215</v>
      </c>
      <c r="L1740" s="246">
        <v>42787</v>
      </c>
      <c r="M1740" s="244">
        <v>42059</v>
      </c>
      <c r="N1740" s="242" t="s">
        <v>487</v>
      </c>
      <c r="O1740" s="242" t="s">
        <v>349</v>
      </c>
      <c r="P1740" s="242" t="s">
        <v>220</v>
      </c>
      <c r="Q1740" s="242" t="s">
        <v>279</v>
      </c>
      <c r="R1740" s="242" t="s">
        <v>247</v>
      </c>
      <c r="S1740" s="119" t="s">
        <v>209</v>
      </c>
      <c r="T1740" s="118" t="s">
        <v>486</v>
      </c>
      <c r="U1740" s="117" t="s">
        <v>207</v>
      </c>
      <c r="V1740" s="115">
        <v>0</v>
      </c>
      <c r="W1740" s="115">
        <v>0</v>
      </c>
      <c r="X1740" s="116">
        <v>9967</v>
      </c>
      <c r="Y1740" s="116">
        <v>576</v>
      </c>
      <c r="Z1740" s="115">
        <v>0</v>
      </c>
      <c r="AA1740" s="115">
        <v>0</v>
      </c>
      <c r="AB1740" s="115">
        <v>0</v>
      </c>
      <c r="AC1740" s="114" t="s">
        <v>207</v>
      </c>
    </row>
    <row r="1741" spans="1:29" x14ac:dyDescent="0.25">
      <c r="A1741" s="242" t="s">
        <v>485</v>
      </c>
      <c r="B1741" s="242" t="s">
        <v>481</v>
      </c>
      <c r="C1741" s="242" t="s">
        <v>258</v>
      </c>
      <c r="D1741" s="242" t="s">
        <v>216</v>
      </c>
      <c r="E1741" s="243">
        <v>39878</v>
      </c>
      <c r="F1741" s="243">
        <v>40242</v>
      </c>
      <c r="G1741" s="242">
        <v>2010</v>
      </c>
      <c r="H1741" s="116">
        <v>25931</v>
      </c>
      <c r="I1741" s="117" t="s">
        <v>207</v>
      </c>
      <c r="J1741" s="244">
        <v>42059</v>
      </c>
      <c r="K1741" s="245" t="s">
        <v>215</v>
      </c>
      <c r="L1741" s="246">
        <v>42423</v>
      </c>
      <c r="M1741" s="244">
        <v>42059</v>
      </c>
      <c r="N1741" s="242" t="s">
        <v>480</v>
      </c>
      <c r="O1741" s="242" t="s">
        <v>479</v>
      </c>
      <c r="P1741" s="242" t="s">
        <v>280</v>
      </c>
      <c r="Q1741" s="242" t="s">
        <v>478</v>
      </c>
      <c r="R1741" s="242" t="s">
        <v>247</v>
      </c>
      <c r="S1741" s="119" t="s">
        <v>209</v>
      </c>
      <c r="T1741" s="118" t="s">
        <v>477</v>
      </c>
      <c r="U1741" s="117" t="s">
        <v>207</v>
      </c>
      <c r="V1741" s="115">
        <v>0</v>
      </c>
      <c r="W1741" s="115">
        <v>0</v>
      </c>
      <c r="X1741" s="115">
        <v>0</v>
      </c>
      <c r="Y1741" s="115">
        <v>0</v>
      </c>
      <c r="Z1741" s="115">
        <v>25931</v>
      </c>
      <c r="AA1741" s="115">
        <v>0</v>
      </c>
      <c r="AB1741" s="115">
        <v>0</v>
      </c>
      <c r="AC1741" s="114" t="s">
        <v>207</v>
      </c>
    </row>
    <row r="1742" spans="1:29" x14ac:dyDescent="0.25">
      <c r="A1742" s="242" t="s">
        <v>484</v>
      </c>
      <c r="B1742" s="242" t="s">
        <v>481</v>
      </c>
      <c r="C1742" s="242" t="s">
        <v>258</v>
      </c>
      <c r="D1742" s="242" t="s">
        <v>216</v>
      </c>
      <c r="E1742" s="243">
        <v>40243</v>
      </c>
      <c r="F1742" s="243">
        <v>40607</v>
      </c>
      <c r="G1742" s="242">
        <v>2011</v>
      </c>
      <c r="H1742" s="116">
        <v>28222</v>
      </c>
      <c r="I1742" s="117" t="s">
        <v>207</v>
      </c>
      <c r="J1742" s="244">
        <v>42059</v>
      </c>
      <c r="K1742" s="245" t="s">
        <v>215</v>
      </c>
      <c r="L1742" s="246">
        <v>42423</v>
      </c>
      <c r="M1742" s="244">
        <v>42059</v>
      </c>
      <c r="N1742" s="242" t="s">
        <v>480</v>
      </c>
      <c r="O1742" s="242" t="s">
        <v>479</v>
      </c>
      <c r="P1742" s="242" t="s">
        <v>280</v>
      </c>
      <c r="Q1742" s="242" t="s">
        <v>478</v>
      </c>
      <c r="R1742" s="242" t="s">
        <v>247</v>
      </c>
      <c r="S1742" s="119" t="s">
        <v>209</v>
      </c>
      <c r="T1742" s="118" t="s">
        <v>477</v>
      </c>
      <c r="U1742" s="117" t="s">
        <v>207</v>
      </c>
      <c r="V1742" s="115">
        <v>0</v>
      </c>
      <c r="W1742" s="115">
        <v>0</v>
      </c>
      <c r="X1742" s="116">
        <v>28222</v>
      </c>
      <c r="Y1742" s="115">
        <v>0</v>
      </c>
      <c r="Z1742" s="115">
        <v>0</v>
      </c>
      <c r="AA1742" s="115">
        <v>0</v>
      </c>
      <c r="AB1742" s="115">
        <v>0</v>
      </c>
      <c r="AC1742" s="114" t="s">
        <v>207</v>
      </c>
    </row>
    <row r="1743" spans="1:29" x14ac:dyDescent="0.25">
      <c r="A1743" s="242" t="s">
        <v>483</v>
      </c>
      <c r="B1743" s="242" t="s">
        <v>481</v>
      </c>
      <c r="C1743" s="242" t="s">
        <v>258</v>
      </c>
      <c r="D1743" s="242" t="s">
        <v>216</v>
      </c>
      <c r="E1743" s="243">
        <v>40608</v>
      </c>
      <c r="F1743" s="243">
        <v>40973</v>
      </c>
      <c r="G1743" s="242">
        <v>2012</v>
      </c>
      <c r="H1743" s="116">
        <v>16234</v>
      </c>
      <c r="I1743" s="117" t="s">
        <v>207</v>
      </c>
      <c r="J1743" s="244">
        <v>42059</v>
      </c>
      <c r="K1743" s="245" t="s">
        <v>215</v>
      </c>
      <c r="L1743" s="246">
        <v>42423</v>
      </c>
      <c r="M1743" s="244">
        <v>42059</v>
      </c>
      <c r="N1743" s="242" t="s">
        <v>480</v>
      </c>
      <c r="O1743" s="242" t="s">
        <v>479</v>
      </c>
      <c r="P1743" s="242" t="s">
        <v>280</v>
      </c>
      <c r="Q1743" s="242" t="s">
        <v>478</v>
      </c>
      <c r="R1743" s="242" t="s">
        <v>247</v>
      </c>
      <c r="S1743" s="119" t="s">
        <v>209</v>
      </c>
      <c r="T1743" s="118" t="s">
        <v>477</v>
      </c>
      <c r="U1743" s="117" t="s">
        <v>207</v>
      </c>
      <c r="V1743" s="115">
        <v>0</v>
      </c>
      <c r="W1743" s="115">
        <v>0</v>
      </c>
      <c r="X1743" s="115">
        <v>0</v>
      </c>
      <c r="Y1743" s="115">
        <v>0</v>
      </c>
      <c r="Z1743" s="115">
        <v>16234</v>
      </c>
      <c r="AA1743" s="115">
        <v>0</v>
      </c>
      <c r="AB1743" s="115">
        <v>0</v>
      </c>
      <c r="AC1743" s="114" t="s">
        <v>207</v>
      </c>
    </row>
    <row r="1744" spans="1:29" x14ac:dyDescent="0.25">
      <c r="A1744" s="242" t="s">
        <v>482</v>
      </c>
      <c r="B1744" s="242" t="s">
        <v>481</v>
      </c>
      <c r="C1744" s="242" t="s">
        <v>258</v>
      </c>
      <c r="D1744" s="242" t="s">
        <v>216</v>
      </c>
      <c r="E1744" s="243">
        <v>40974</v>
      </c>
      <c r="F1744" s="243">
        <v>41333</v>
      </c>
      <c r="G1744" s="242">
        <v>2013</v>
      </c>
      <c r="H1744" s="116">
        <v>10379</v>
      </c>
      <c r="I1744" s="117" t="s">
        <v>207</v>
      </c>
      <c r="J1744" s="244">
        <v>42059</v>
      </c>
      <c r="K1744" s="245" t="s">
        <v>215</v>
      </c>
      <c r="L1744" s="246">
        <v>42423</v>
      </c>
      <c r="M1744" s="244">
        <v>42059</v>
      </c>
      <c r="N1744" s="242" t="s">
        <v>480</v>
      </c>
      <c r="O1744" s="242" t="s">
        <v>479</v>
      </c>
      <c r="P1744" s="242" t="s">
        <v>280</v>
      </c>
      <c r="Q1744" s="242" t="s">
        <v>478</v>
      </c>
      <c r="R1744" s="242" t="s">
        <v>247</v>
      </c>
      <c r="S1744" s="119" t="s">
        <v>209</v>
      </c>
      <c r="T1744" s="118" t="s">
        <v>477</v>
      </c>
      <c r="U1744" s="117" t="s">
        <v>207</v>
      </c>
      <c r="V1744" s="115">
        <v>0</v>
      </c>
      <c r="W1744" s="115">
        <v>0</v>
      </c>
      <c r="X1744" s="115">
        <v>0</v>
      </c>
      <c r="Y1744" s="116">
        <v>10379</v>
      </c>
      <c r="Z1744" s="115">
        <v>0</v>
      </c>
      <c r="AA1744" s="115">
        <v>0</v>
      </c>
      <c r="AB1744" s="115">
        <v>0</v>
      </c>
      <c r="AC1744" s="114" t="s">
        <v>207</v>
      </c>
    </row>
    <row r="1745" spans="1:29" x14ac:dyDescent="0.25">
      <c r="A1745" s="242" t="s">
        <v>466</v>
      </c>
      <c r="B1745" s="242" t="s">
        <v>464</v>
      </c>
      <c r="C1745" s="242" t="s">
        <v>258</v>
      </c>
      <c r="D1745" s="242" t="s">
        <v>216</v>
      </c>
      <c r="E1745" s="243">
        <v>41033</v>
      </c>
      <c r="F1745" s="243">
        <v>41213</v>
      </c>
      <c r="G1745" s="242">
        <v>2012</v>
      </c>
      <c r="H1745" s="116">
        <v>44583</v>
      </c>
      <c r="I1745" s="117" t="s">
        <v>207</v>
      </c>
      <c r="J1745" s="244">
        <v>42059</v>
      </c>
      <c r="K1745" s="245" t="s">
        <v>215</v>
      </c>
      <c r="L1745" s="246">
        <v>43004</v>
      </c>
      <c r="M1745" s="244">
        <v>42059</v>
      </c>
      <c r="N1745" s="242" t="s">
        <v>463</v>
      </c>
      <c r="O1745" s="242" t="s">
        <v>462</v>
      </c>
      <c r="P1745" s="242" t="s">
        <v>267</v>
      </c>
      <c r="Q1745" s="242" t="s">
        <v>461</v>
      </c>
      <c r="R1745" s="242" t="s">
        <v>247</v>
      </c>
      <c r="S1745" s="119" t="s">
        <v>209</v>
      </c>
      <c r="T1745" s="118" t="s">
        <v>460</v>
      </c>
      <c r="U1745" s="117" t="s">
        <v>207</v>
      </c>
      <c r="V1745" s="115">
        <v>0</v>
      </c>
      <c r="W1745" s="115">
        <v>0</v>
      </c>
      <c r="X1745" s="116">
        <v>44550</v>
      </c>
      <c r="Y1745" s="116">
        <v>33</v>
      </c>
      <c r="Z1745" s="115">
        <v>0</v>
      </c>
      <c r="AA1745" s="115">
        <v>0</v>
      </c>
      <c r="AB1745" s="115">
        <v>0</v>
      </c>
      <c r="AC1745" s="114" t="s">
        <v>207</v>
      </c>
    </row>
    <row r="1746" spans="1:29" x14ac:dyDescent="0.25">
      <c r="A1746" s="242" t="s">
        <v>465</v>
      </c>
      <c r="B1746" s="242" t="s">
        <v>464</v>
      </c>
      <c r="C1746" s="242" t="s">
        <v>258</v>
      </c>
      <c r="D1746" s="242" t="s">
        <v>216</v>
      </c>
      <c r="E1746" s="243">
        <v>41214</v>
      </c>
      <c r="F1746" s="243">
        <v>41578</v>
      </c>
      <c r="G1746" s="242">
        <v>2013</v>
      </c>
      <c r="H1746" s="116">
        <v>152828</v>
      </c>
      <c r="I1746" s="117" t="s">
        <v>207</v>
      </c>
      <c r="J1746" s="244">
        <v>42059</v>
      </c>
      <c r="K1746" s="245" t="s">
        <v>215</v>
      </c>
      <c r="L1746" s="246">
        <v>43004</v>
      </c>
      <c r="M1746" s="244">
        <v>42059</v>
      </c>
      <c r="N1746" s="242" t="s">
        <v>463</v>
      </c>
      <c r="O1746" s="242" t="s">
        <v>462</v>
      </c>
      <c r="P1746" s="242" t="s">
        <v>267</v>
      </c>
      <c r="Q1746" s="242" t="s">
        <v>461</v>
      </c>
      <c r="R1746" s="242" t="s">
        <v>247</v>
      </c>
      <c r="S1746" s="119" t="s">
        <v>209</v>
      </c>
      <c r="T1746" s="118" t="s">
        <v>460</v>
      </c>
      <c r="U1746" s="117" t="s">
        <v>207</v>
      </c>
      <c r="V1746" s="115">
        <v>0</v>
      </c>
      <c r="W1746" s="115">
        <v>0</v>
      </c>
      <c r="X1746" s="116">
        <v>111471</v>
      </c>
      <c r="Y1746" s="116">
        <v>41357</v>
      </c>
      <c r="Z1746" s="115">
        <v>0</v>
      </c>
      <c r="AA1746" s="115">
        <v>0</v>
      </c>
      <c r="AB1746" s="115">
        <v>0</v>
      </c>
      <c r="AC1746" s="114" t="s">
        <v>207</v>
      </c>
    </row>
    <row r="1747" spans="1:29" x14ac:dyDescent="0.25">
      <c r="A1747" s="242" t="s">
        <v>4319</v>
      </c>
      <c r="B1747" s="242" t="s">
        <v>4318</v>
      </c>
      <c r="C1747" s="242" t="s">
        <v>503</v>
      </c>
      <c r="D1747" s="242" t="s">
        <v>1254</v>
      </c>
      <c r="E1747" s="243">
        <v>41656</v>
      </c>
      <c r="F1747" s="243">
        <v>41661</v>
      </c>
      <c r="G1747" s="242">
        <v>2014</v>
      </c>
      <c r="H1747" s="116">
        <v>30587</v>
      </c>
      <c r="I1747" s="117" t="s">
        <v>207</v>
      </c>
      <c r="J1747" s="244">
        <v>42045</v>
      </c>
      <c r="K1747" s="245" t="s">
        <v>215</v>
      </c>
      <c r="L1747" s="246">
        <v>42317</v>
      </c>
      <c r="M1747" s="244">
        <v>41661</v>
      </c>
      <c r="N1747" s="242" t="s">
        <v>4317</v>
      </c>
      <c r="O1747" s="242" t="s">
        <v>708</v>
      </c>
      <c r="P1747" s="242" t="s">
        <v>212</v>
      </c>
      <c r="Q1747" s="242" t="s">
        <v>516</v>
      </c>
      <c r="R1747" s="242" t="s">
        <v>247</v>
      </c>
      <c r="S1747" s="119" t="s">
        <v>209</v>
      </c>
      <c r="T1747" s="118" t="s">
        <v>4316</v>
      </c>
      <c r="U1747" s="117" t="s">
        <v>207</v>
      </c>
      <c r="V1747" s="115">
        <v>0</v>
      </c>
      <c r="W1747" s="115">
        <v>0</v>
      </c>
      <c r="X1747" s="116">
        <v>26867</v>
      </c>
      <c r="Y1747" s="116">
        <v>3720</v>
      </c>
      <c r="Z1747" s="115">
        <v>0</v>
      </c>
      <c r="AA1747" s="115">
        <v>0</v>
      </c>
      <c r="AB1747" s="115">
        <v>0</v>
      </c>
      <c r="AC1747" s="114" t="s">
        <v>207</v>
      </c>
    </row>
    <row r="1748" spans="1:29" x14ac:dyDescent="0.25">
      <c r="A1748" s="242" t="s">
        <v>4190</v>
      </c>
      <c r="B1748" s="242" t="s">
        <v>4189</v>
      </c>
      <c r="C1748" s="242" t="s">
        <v>503</v>
      </c>
      <c r="D1748" s="242" t="s">
        <v>1254</v>
      </c>
      <c r="E1748" s="243">
        <v>41731</v>
      </c>
      <c r="F1748" s="243">
        <v>41736</v>
      </c>
      <c r="G1748" s="242">
        <v>2014</v>
      </c>
      <c r="H1748" s="116">
        <v>99696</v>
      </c>
      <c r="I1748" s="117" t="s">
        <v>207</v>
      </c>
      <c r="J1748" s="244">
        <v>42045</v>
      </c>
      <c r="K1748" s="245" t="s">
        <v>215</v>
      </c>
      <c r="L1748" s="246">
        <v>42317</v>
      </c>
      <c r="M1748" s="244">
        <v>41736</v>
      </c>
      <c r="N1748" s="242" t="s">
        <v>4188</v>
      </c>
      <c r="O1748" s="242" t="s">
        <v>708</v>
      </c>
      <c r="P1748" s="242" t="s">
        <v>212</v>
      </c>
      <c r="Q1748" s="242" t="s">
        <v>516</v>
      </c>
      <c r="R1748" s="242" t="s">
        <v>247</v>
      </c>
      <c r="S1748" s="119" t="s">
        <v>209</v>
      </c>
      <c r="T1748" s="118" t="s">
        <v>4187</v>
      </c>
      <c r="U1748" s="117" t="s">
        <v>207</v>
      </c>
      <c r="V1748" s="115">
        <v>0</v>
      </c>
      <c r="W1748" s="115">
        <v>0</v>
      </c>
      <c r="X1748" s="116">
        <v>99696</v>
      </c>
      <c r="Y1748" s="115">
        <v>0</v>
      </c>
      <c r="Z1748" s="115">
        <v>0</v>
      </c>
      <c r="AA1748" s="115">
        <v>0</v>
      </c>
      <c r="AB1748" s="115">
        <v>0</v>
      </c>
      <c r="AC1748" s="114" t="s">
        <v>207</v>
      </c>
    </row>
    <row r="1749" spans="1:29" x14ac:dyDescent="0.25">
      <c r="A1749" s="242" t="s">
        <v>4171</v>
      </c>
      <c r="B1749" s="242" t="s">
        <v>4170</v>
      </c>
      <c r="C1749" s="242" t="s">
        <v>503</v>
      </c>
      <c r="D1749" s="242" t="s">
        <v>1254</v>
      </c>
      <c r="E1749" s="243">
        <v>41743</v>
      </c>
      <c r="F1749" s="243">
        <v>41751</v>
      </c>
      <c r="G1749" s="242">
        <v>2014</v>
      </c>
      <c r="H1749" s="116">
        <v>71825</v>
      </c>
      <c r="I1749" s="117" t="s">
        <v>207</v>
      </c>
      <c r="J1749" s="244">
        <v>42045</v>
      </c>
      <c r="K1749" s="245" t="s">
        <v>215</v>
      </c>
      <c r="L1749" s="246">
        <v>42227</v>
      </c>
      <c r="M1749" s="244">
        <v>41751</v>
      </c>
      <c r="N1749" s="242" t="s">
        <v>4169</v>
      </c>
      <c r="O1749" s="242" t="s">
        <v>635</v>
      </c>
      <c r="P1749" s="242" t="s">
        <v>493</v>
      </c>
      <c r="Q1749" s="242" t="s">
        <v>516</v>
      </c>
      <c r="R1749" s="242" t="s">
        <v>247</v>
      </c>
      <c r="S1749" s="119" t="s">
        <v>209</v>
      </c>
      <c r="T1749" s="118" t="s">
        <v>4168</v>
      </c>
      <c r="U1749" s="117" t="s">
        <v>207</v>
      </c>
      <c r="V1749" s="115">
        <v>0</v>
      </c>
      <c r="W1749" s="115">
        <v>0</v>
      </c>
      <c r="X1749" s="116">
        <v>7154</v>
      </c>
      <c r="Y1749" s="116">
        <v>64671</v>
      </c>
      <c r="Z1749" s="115">
        <v>0</v>
      </c>
      <c r="AA1749" s="115">
        <v>0</v>
      </c>
      <c r="AB1749" s="115">
        <v>0</v>
      </c>
      <c r="AC1749" s="114" t="s">
        <v>207</v>
      </c>
    </row>
    <row r="1750" spans="1:29" x14ac:dyDescent="0.25">
      <c r="A1750" s="242" t="s">
        <v>960</v>
      </c>
      <c r="B1750" s="242" t="s">
        <v>957</v>
      </c>
      <c r="C1750" s="242" t="s">
        <v>217</v>
      </c>
      <c r="D1750" s="242" t="s">
        <v>216</v>
      </c>
      <c r="E1750" s="243">
        <v>40544</v>
      </c>
      <c r="F1750" s="243">
        <v>40908</v>
      </c>
      <c r="G1750" s="242">
        <v>2011</v>
      </c>
      <c r="H1750" s="116">
        <v>14566</v>
      </c>
      <c r="I1750" s="117" t="s">
        <v>207</v>
      </c>
      <c r="J1750" s="244">
        <v>42045</v>
      </c>
      <c r="K1750" s="245" t="s">
        <v>215</v>
      </c>
      <c r="L1750" s="246">
        <v>42717</v>
      </c>
      <c r="M1750" s="244">
        <v>42045</v>
      </c>
      <c r="N1750" s="242" t="s">
        <v>956</v>
      </c>
      <c r="O1750" s="242" t="s">
        <v>940</v>
      </c>
      <c r="P1750" s="242" t="s">
        <v>856</v>
      </c>
      <c r="Q1750" s="242" t="s">
        <v>332</v>
      </c>
      <c r="R1750" s="242" t="s">
        <v>247</v>
      </c>
      <c r="S1750" s="119" t="s">
        <v>209</v>
      </c>
      <c r="T1750" s="118" t="s">
        <v>955</v>
      </c>
      <c r="U1750" s="117" t="s">
        <v>207</v>
      </c>
      <c r="V1750" s="115">
        <v>0</v>
      </c>
      <c r="W1750" s="115">
        <v>0</v>
      </c>
      <c r="X1750" s="115">
        <v>0</v>
      </c>
      <c r="Y1750" s="116">
        <v>14566</v>
      </c>
      <c r="Z1750" s="115">
        <v>0</v>
      </c>
      <c r="AA1750" s="115">
        <v>0</v>
      </c>
      <c r="AB1750" s="115">
        <v>0</v>
      </c>
      <c r="AC1750" s="114" t="s">
        <v>207</v>
      </c>
    </row>
    <row r="1751" spans="1:29" x14ac:dyDescent="0.25">
      <c r="A1751" s="242" t="s">
        <v>959</v>
      </c>
      <c r="B1751" s="242" t="s">
        <v>957</v>
      </c>
      <c r="C1751" s="242" t="s">
        <v>217</v>
      </c>
      <c r="D1751" s="242" t="s">
        <v>216</v>
      </c>
      <c r="E1751" s="243">
        <v>40909</v>
      </c>
      <c r="F1751" s="243">
        <v>41029</v>
      </c>
      <c r="G1751" s="242">
        <v>2012</v>
      </c>
      <c r="H1751" s="116">
        <v>1708</v>
      </c>
      <c r="I1751" s="117" t="s">
        <v>207</v>
      </c>
      <c r="J1751" s="244">
        <v>42045</v>
      </c>
      <c r="K1751" s="245" t="s">
        <v>215</v>
      </c>
      <c r="L1751" s="246">
        <v>42717</v>
      </c>
      <c r="M1751" s="244">
        <v>42045</v>
      </c>
      <c r="N1751" s="242" t="s">
        <v>956</v>
      </c>
      <c r="O1751" s="242" t="s">
        <v>940</v>
      </c>
      <c r="P1751" s="242" t="s">
        <v>856</v>
      </c>
      <c r="Q1751" s="242" t="s">
        <v>332</v>
      </c>
      <c r="R1751" s="242" t="s">
        <v>247</v>
      </c>
      <c r="S1751" s="119" t="s">
        <v>209</v>
      </c>
      <c r="T1751" s="118" t="s">
        <v>955</v>
      </c>
      <c r="U1751" s="117" t="s">
        <v>207</v>
      </c>
      <c r="V1751" s="115">
        <v>0</v>
      </c>
      <c r="W1751" s="115">
        <v>0</v>
      </c>
      <c r="X1751" s="115">
        <v>0</v>
      </c>
      <c r="Y1751" s="116">
        <v>1708</v>
      </c>
      <c r="Z1751" s="115">
        <v>0</v>
      </c>
      <c r="AA1751" s="115">
        <v>0</v>
      </c>
      <c r="AB1751" s="115">
        <v>0</v>
      </c>
      <c r="AC1751" s="114" t="s">
        <v>207</v>
      </c>
    </row>
    <row r="1752" spans="1:29" x14ac:dyDescent="0.25">
      <c r="A1752" s="242" t="s">
        <v>552</v>
      </c>
      <c r="B1752" s="242" t="s">
        <v>551</v>
      </c>
      <c r="C1752" s="242" t="s">
        <v>503</v>
      </c>
      <c r="D1752" s="242" t="s">
        <v>216</v>
      </c>
      <c r="E1752" s="243">
        <v>41026</v>
      </c>
      <c r="F1752" s="243">
        <v>41030</v>
      </c>
      <c r="G1752" s="242">
        <v>2012</v>
      </c>
      <c r="H1752" s="116">
        <v>96833</v>
      </c>
      <c r="I1752" s="117" t="s">
        <v>207</v>
      </c>
      <c r="J1752" s="244">
        <v>42045</v>
      </c>
      <c r="K1752" s="245" t="s">
        <v>215</v>
      </c>
      <c r="L1752" s="246">
        <v>42227</v>
      </c>
      <c r="M1752" s="244">
        <v>42045</v>
      </c>
      <c r="N1752" s="242" t="s">
        <v>550</v>
      </c>
      <c r="O1752" s="242" t="s">
        <v>549</v>
      </c>
      <c r="P1752" s="242" t="s">
        <v>267</v>
      </c>
      <c r="Q1752" s="242" t="s">
        <v>516</v>
      </c>
      <c r="R1752" s="242" t="s">
        <v>247</v>
      </c>
      <c r="S1752" s="119" t="s">
        <v>209</v>
      </c>
      <c r="T1752" s="118" t="s">
        <v>548</v>
      </c>
      <c r="U1752" s="117" t="s">
        <v>207</v>
      </c>
      <c r="V1752" s="115">
        <v>0</v>
      </c>
      <c r="W1752" s="115">
        <v>0</v>
      </c>
      <c r="X1752" s="116">
        <v>55860</v>
      </c>
      <c r="Y1752" s="116">
        <v>40973</v>
      </c>
      <c r="Z1752" s="115">
        <v>0</v>
      </c>
      <c r="AA1752" s="115">
        <v>0</v>
      </c>
      <c r="AB1752" s="115">
        <v>0</v>
      </c>
      <c r="AC1752" s="114" t="s">
        <v>207</v>
      </c>
    </row>
    <row r="1753" spans="1:29" ht="31.5" x14ac:dyDescent="0.25">
      <c r="A1753" s="242" t="s">
        <v>4396</v>
      </c>
      <c r="B1753" s="242" t="s">
        <v>4389</v>
      </c>
      <c r="C1753" s="242" t="s">
        <v>229</v>
      </c>
      <c r="D1753" s="242" t="s">
        <v>1254</v>
      </c>
      <c r="E1753" s="243">
        <v>41119</v>
      </c>
      <c r="F1753" s="243">
        <v>41608</v>
      </c>
      <c r="G1753" s="242">
        <v>2013</v>
      </c>
      <c r="H1753" s="116">
        <v>540828</v>
      </c>
      <c r="I1753" s="116">
        <v>76257</v>
      </c>
      <c r="J1753" s="244">
        <v>42031</v>
      </c>
      <c r="K1753" s="245" t="s">
        <v>215</v>
      </c>
      <c r="L1753" s="246" t="s">
        <v>207</v>
      </c>
      <c r="M1753" s="244">
        <v>41608</v>
      </c>
      <c r="N1753" s="242" t="s">
        <v>4388</v>
      </c>
      <c r="O1753" s="242" t="s">
        <v>4387</v>
      </c>
      <c r="P1753" s="242" t="s">
        <v>255</v>
      </c>
      <c r="Q1753" s="242" t="s">
        <v>211</v>
      </c>
      <c r="R1753" s="242" t="s">
        <v>210</v>
      </c>
      <c r="S1753" s="119" t="s">
        <v>209</v>
      </c>
      <c r="T1753" s="118" t="s">
        <v>4386</v>
      </c>
      <c r="U1753" s="116">
        <v>76257</v>
      </c>
      <c r="V1753" s="115">
        <v>0</v>
      </c>
      <c r="W1753" s="115">
        <v>0</v>
      </c>
      <c r="X1753" s="116">
        <v>241164</v>
      </c>
      <c r="Y1753" s="116">
        <v>130493</v>
      </c>
      <c r="Z1753" s="115">
        <v>0</v>
      </c>
      <c r="AA1753" s="115">
        <v>92914</v>
      </c>
      <c r="AB1753" s="115">
        <v>0</v>
      </c>
      <c r="AC1753" s="114" t="s">
        <v>4395</v>
      </c>
    </row>
    <row r="1754" spans="1:29" x14ac:dyDescent="0.25">
      <c r="A1754" s="242" t="s">
        <v>4347</v>
      </c>
      <c r="B1754" s="242" t="s">
        <v>4346</v>
      </c>
      <c r="C1754" s="242" t="s">
        <v>503</v>
      </c>
      <c r="D1754" s="242" t="s">
        <v>1254</v>
      </c>
      <c r="E1754" s="243">
        <v>41577</v>
      </c>
      <c r="F1754" s="243">
        <v>41581</v>
      </c>
      <c r="G1754" s="242">
        <v>2013</v>
      </c>
      <c r="H1754" s="116">
        <v>113438</v>
      </c>
      <c r="I1754" s="117" t="s">
        <v>207</v>
      </c>
      <c r="J1754" s="244">
        <v>42031</v>
      </c>
      <c r="K1754" s="245" t="s">
        <v>215</v>
      </c>
      <c r="L1754" s="246">
        <v>42331</v>
      </c>
      <c r="M1754" s="244">
        <v>41581</v>
      </c>
      <c r="N1754" s="242" t="s">
        <v>4345</v>
      </c>
      <c r="O1754" s="242" t="s">
        <v>606</v>
      </c>
      <c r="P1754" s="242" t="s">
        <v>267</v>
      </c>
      <c r="Q1754" s="242" t="s">
        <v>516</v>
      </c>
      <c r="R1754" s="242" t="s">
        <v>247</v>
      </c>
      <c r="S1754" s="119" t="s">
        <v>209</v>
      </c>
      <c r="T1754" s="118" t="s">
        <v>4344</v>
      </c>
      <c r="U1754" s="117" t="s">
        <v>207</v>
      </c>
      <c r="V1754" s="115">
        <v>0</v>
      </c>
      <c r="W1754" s="115">
        <v>0</v>
      </c>
      <c r="X1754" s="116">
        <v>113438</v>
      </c>
      <c r="Y1754" s="115">
        <v>0</v>
      </c>
      <c r="Z1754" s="115">
        <v>0</v>
      </c>
      <c r="AA1754" s="115">
        <v>0</v>
      </c>
      <c r="AB1754" s="115">
        <v>0</v>
      </c>
      <c r="AC1754" s="114" t="s">
        <v>207</v>
      </c>
    </row>
    <row r="1755" spans="1:29" x14ac:dyDescent="0.25">
      <c r="A1755" s="242" t="s">
        <v>769</v>
      </c>
      <c r="B1755" s="242" t="s">
        <v>767</v>
      </c>
      <c r="C1755" s="242" t="s">
        <v>217</v>
      </c>
      <c r="D1755" s="242" t="s">
        <v>216</v>
      </c>
      <c r="E1755" s="243">
        <v>41265</v>
      </c>
      <c r="F1755" s="243">
        <v>41629</v>
      </c>
      <c r="G1755" s="242">
        <v>2013</v>
      </c>
      <c r="H1755" s="116">
        <v>46875</v>
      </c>
      <c r="I1755" s="117" t="s">
        <v>207</v>
      </c>
      <c r="J1755" s="244">
        <v>42031</v>
      </c>
      <c r="K1755" s="245" t="s">
        <v>215</v>
      </c>
      <c r="L1755" s="246">
        <v>42682</v>
      </c>
      <c r="M1755" s="244">
        <v>42031</v>
      </c>
      <c r="N1755" s="242" t="s">
        <v>766</v>
      </c>
      <c r="O1755" s="242" t="s">
        <v>349</v>
      </c>
      <c r="P1755" s="242" t="s">
        <v>267</v>
      </c>
      <c r="Q1755" s="242" t="s">
        <v>452</v>
      </c>
      <c r="R1755" s="242" t="s">
        <v>247</v>
      </c>
      <c r="S1755" s="119" t="s">
        <v>209</v>
      </c>
      <c r="T1755" s="118" t="s">
        <v>765</v>
      </c>
      <c r="U1755" s="117" t="s">
        <v>207</v>
      </c>
      <c r="V1755" s="115">
        <v>0</v>
      </c>
      <c r="W1755" s="115">
        <v>0</v>
      </c>
      <c r="X1755" s="116">
        <v>46875</v>
      </c>
      <c r="Y1755" s="115">
        <v>0</v>
      </c>
      <c r="Z1755" s="115">
        <v>0</v>
      </c>
      <c r="AA1755" s="115">
        <v>0</v>
      </c>
      <c r="AB1755" s="115">
        <v>0</v>
      </c>
      <c r="AC1755" s="114" t="s">
        <v>207</v>
      </c>
    </row>
    <row r="1756" spans="1:29" ht="31.5" x14ac:dyDescent="0.25">
      <c r="A1756" s="242" t="s">
        <v>4385</v>
      </c>
      <c r="B1756" s="242" t="s">
        <v>4377</v>
      </c>
      <c r="C1756" s="242" t="s">
        <v>229</v>
      </c>
      <c r="D1756" s="242" t="s">
        <v>1254</v>
      </c>
      <c r="E1756" s="243">
        <v>41407</v>
      </c>
      <c r="F1756" s="243">
        <v>41614</v>
      </c>
      <c r="G1756" s="242">
        <v>2013</v>
      </c>
      <c r="H1756" s="116">
        <v>201277</v>
      </c>
      <c r="I1756" s="116">
        <v>38726</v>
      </c>
      <c r="J1756" s="244">
        <v>42017</v>
      </c>
      <c r="K1756" s="245" t="s">
        <v>221</v>
      </c>
      <c r="L1756" s="246" t="s">
        <v>207</v>
      </c>
      <c r="M1756" s="244">
        <v>41614</v>
      </c>
      <c r="N1756" s="242" t="s">
        <v>4376</v>
      </c>
      <c r="O1756" s="242" t="s">
        <v>4375</v>
      </c>
      <c r="P1756" s="242" t="s">
        <v>226</v>
      </c>
      <c r="Q1756" s="242" t="s">
        <v>536</v>
      </c>
      <c r="R1756" s="242" t="s">
        <v>247</v>
      </c>
      <c r="S1756" s="119" t="s">
        <v>209</v>
      </c>
      <c r="T1756" s="118" t="s">
        <v>4374</v>
      </c>
      <c r="U1756" s="116">
        <v>38726</v>
      </c>
      <c r="V1756" s="115">
        <v>0</v>
      </c>
      <c r="W1756" s="115">
        <v>0</v>
      </c>
      <c r="X1756" s="116">
        <v>160000</v>
      </c>
      <c r="Y1756" s="115">
        <v>0</v>
      </c>
      <c r="Z1756" s="115">
        <v>0</v>
      </c>
      <c r="AA1756" s="115">
        <v>0</v>
      </c>
      <c r="AB1756" s="115">
        <v>0</v>
      </c>
      <c r="AC1756" s="114" t="s">
        <v>4384</v>
      </c>
    </row>
    <row r="1757" spans="1:29" ht="31.5" x14ac:dyDescent="0.25">
      <c r="A1757" s="242" t="s">
        <v>1232</v>
      </c>
      <c r="B1757" s="242" t="s">
        <v>1229</v>
      </c>
      <c r="C1757" s="242" t="s">
        <v>229</v>
      </c>
      <c r="D1757" s="242" t="s">
        <v>216</v>
      </c>
      <c r="E1757" s="243">
        <v>41275</v>
      </c>
      <c r="F1757" s="243">
        <v>41639</v>
      </c>
      <c r="G1757" s="242">
        <v>2013</v>
      </c>
      <c r="H1757" s="116">
        <v>162354</v>
      </c>
      <c r="I1757" s="116">
        <v>33992</v>
      </c>
      <c r="J1757" s="244">
        <v>42017</v>
      </c>
      <c r="K1757" s="245" t="s">
        <v>221</v>
      </c>
      <c r="L1757" s="246" t="s">
        <v>207</v>
      </c>
      <c r="M1757" s="244">
        <v>42017</v>
      </c>
      <c r="N1757" s="242" t="s">
        <v>1228</v>
      </c>
      <c r="O1757" s="242" t="s">
        <v>1227</v>
      </c>
      <c r="P1757" s="242" t="s">
        <v>226</v>
      </c>
      <c r="Q1757" s="242" t="s">
        <v>211</v>
      </c>
      <c r="R1757" s="242" t="s">
        <v>210</v>
      </c>
      <c r="S1757" s="119" t="s">
        <v>209</v>
      </c>
      <c r="T1757" s="118" t="s">
        <v>1226</v>
      </c>
      <c r="U1757" s="116">
        <v>33992</v>
      </c>
      <c r="V1757" s="115">
        <v>0</v>
      </c>
      <c r="W1757" s="115">
        <v>0</v>
      </c>
      <c r="X1757" s="116">
        <v>42572</v>
      </c>
      <c r="Y1757" s="116">
        <v>85790</v>
      </c>
      <c r="Z1757" s="115">
        <v>0</v>
      </c>
      <c r="AA1757" s="115">
        <v>0</v>
      </c>
      <c r="AB1757" s="115">
        <v>0</v>
      </c>
      <c r="AC1757" s="114" t="s">
        <v>1231</v>
      </c>
    </row>
    <row r="1758" spans="1:29" x14ac:dyDescent="0.25">
      <c r="A1758" s="242" t="s">
        <v>1129</v>
      </c>
      <c r="B1758" s="242" t="s">
        <v>1125</v>
      </c>
      <c r="C1758" s="242" t="s">
        <v>503</v>
      </c>
      <c r="D1758" s="242" t="s">
        <v>216</v>
      </c>
      <c r="E1758" s="243">
        <v>40445</v>
      </c>
      <c r="F1758" s="243">
        <v>40451</v>
      </c>
      <c r="G1758" s="242">
        <v>2010</v>
      </c>
      <c r="H1758" s="116">
        <v>138575</v>
      </c>
      <c r="I1758" s="117" t="s">
        <v>207</v>
      </c>
      <c r="J1758" s="244">
        <v>42017</v>
      </c>
      <c r="K1758" s="245" t="s">
        <v>221</v>
      </c>
      <c r="L1758" s="246" t="s">
        <v>207</v>
      </c>
      <c r="M1758" s="244">
        <v>42017</v>
      </c>
      <c r="N1758" s="242" t="s">
        <v>1124</v>
      </c>
      <c r="O1758" s="242" t="s">
        <v>635</v>
      </c>
      <c r="P1758" s="242" t="s">
        <v>267</v>
      </c>
      <c r="Q1758" s="242" t="s">
        <v>516</v>
      </c>
      <c r="R1758" s="242" t="s">
        <v>247</v>
      </c>
      <c r="S1758" s="119" t="s">
        <v>209</v>
      </c>
      <c r="T1758" s="118" t="s">
        <v>1123</v>
      </c>
      <c r="U1758" s="117" t="s">
        <v>207</v>
      </c>
      <c r="V1758" s="115">
        <v>0</v>
      </c>
      <c r="W1758" s="115">
        <v>0</v>
      </c>
      <c r="X1758" s="116">
        <v>55000</v>
      </c>
      <c r="Y1758" s="116">
        <v>83575</v>
      </c>
      <c r="Z1758" s="115">
        <v>0</v>
      </c>
      <c r="AA1758" s="115">
        <v>0</v>
      </c>
      <c r="AB1758" s="115">
        <v>0</v>
      </c>
      <c r="AC1758" s="114" t="s">
        <v>207</v>
      </c>
    </row>
    <row r="1759" spans="1:29" x14ac:dyDescent="0.25">
      <c r="A1759" s="242" t="s">
        <v>1128</v>
      </c>
      <c r="B1759" s="242" t="s">
        <v>1125</v>
      </c>
      <c r="C1759" s="242" t="s">
        <v>503</v>
      </c>
      <c r="D1759" s="242" t="s">
        <v>216</v>
      </c>
      <c r="E1759" s="243">
        <v>40486</v>
      </c>
      <c r="F1759" s="243">
        <v>40493</v>
      </c>
      <c r="G1759" s="242">
        <v>2010</v>
      </c>
      <c r="H1759" s="116">
        <v>103494</v>
      </c>
      <c r="I1759" s="117" t="s">
        <v>207</v>
      </c>
      <c r="J1759" s="244">
        <v>42017</v>
      </c>
      <c r="K1759" s="245" t="s">
        <v>221</v>
      </c>
      <c r="L1759" s="246" t="s">
        <v>207</v>
      </c>
      <c r="M1759" s="244">
        <v>42017</v>
      </c>
      <c r="N1759" s="242" t="s">
        <v>1124</v>
      </c>
      <c r="O1759" s="242" t="s">
        <v>635</v>
      </c>
      <c r="P1759" s="242" t="s">
        <v>267</v>
      </c>
      <c r="Q1759" s="242" t="s">
        <v>516</v>
      </c>
      <c r="R1759" s="242" t="s">
        <v>247</v>
      </c>
      <c r="S1759" s="119" t="s">
        <v>209</v>
      </c>
      <c r="T1759" s="118" t="s">
        <v>1123</v>
      </c>
      <c r="U1759" s="117" t="s">
        <v>207</v>
      </c>
      <c r="V1759" s="115">
        <v>0</v>
      </c>
      <c r="W1759" s="115">
        <v>0</v>
      </c>
      <c r="X1759" s="116">
        <v>30089</v>
      </c>
      <c r="Y1759" s="116">
        <v>73405</v>
      </c>
      <c r="Z1759" s="115">
        <v>0</v>
      </c>
      <c r="AA1759" s="115">
        <v>0</v>
      </c>
      <c r="AB1759" s="115">
        <v>0</v>
      </c>
      <c r="AC1759" s="114" t="s">
        <v>207</v>
      </c>
    </row>
    <row r="1760" spans="1:29" x14ac:dyDescent="0.25">
      <c r="A1760" s="242" t="s">
        <v>1127</v>
      </c>
      <c r="B1760" s="242" t="s">
        <v>1125</v>
      </c>
      <c r="C1760" s="242" t="s">
        <v>503</v>
      </c>
      <c r="D1760" s="242" t="s">
        <v>216</v>
      </c>
      <c r="E1760" s="243">
        <v>40569</v>
      </c>
      <c r="F1760" s="243">
        <v>40571</v>
      </c>
      <c r="G1760" s="242">
        <v>2011</v>
      </c>
      <c r="H1760" s="116">
        <v>23118</v>
      </c>
      <c r="I1760" s="117" t="s">
        <v>207</v>
      </c>
      <c r="J1760" s="244">
        <v>42017</v>
      </c>
      <c r="K1760" s="245" t="s">
        <v>221</v>
      </c>
      <c r="L1760" s="246" t="s">
        <v>207</v>
      </c>
      <c r="M1760" s="244">
        <v>42017</v>
      </c>
      <c r="N1760" s="242" t="s">
        <v>1124</v>
      </c>
      <c r="O1760" s="242" t="s">
        <v>635</v>
      </c>
      <c r="P1760" s="242" t="s">
        <v>267</v>
      </c>
      <c r="Q1760" s="242" t="s">
        <v>516</v>
      </c>
      <c r="R1760" s="242" t="s">
        <v>247</v>
      </c>
      <c r="S1760" s="119" t="s">
        <v>209</v>
      </c>
      <c r="T1760" s="118" t="s">
        <v>1123</v>
      </c>
      <c r="U1760" s="117" t="s">
        <v>207</v>
      </c>
      <c r="V1760" s="115">
        <v>0</v>
      </c>
      <c r="W1760" s="115">
        <v>0</v>
      </c>
      <c r="X1760" s="115">
        <v>0</v>
      </c>
      <c r="Y1760" s="116">
        <v>23118</v>
      </c>
      <c r="Z1760" s="115">
        <v>0</v>
      </c>
      <c r="AA1760" s="115">
        <v>0</v>
      </c>
      <c r="AB1760" s="115">
        <v>0</v>
      </c>
      <c r="AC1760" s="114" t="s">
        <v>207</v>
      </c>
    </row>
    <row r="1761" spans="1:29" x14ac:dyDescent="0.25">
      <c r="A1761" s="242" t="s">
        <v>1115</v>
      </c>
      <c r="B1761" s="242" t="s">
        <v>1113</v>
      </c>
      <c r="C1761" s="242" t="s">
        <v>503</v>
      </c>
      <c r="D1761" s="242" t="s">
        <v>216</v>
      </c>
      <c r="E1761" s="243">
        <v>40598</v>
      </c>
      <c r="F1761" s="243">
        <v>40634</v>
      </c>
      <c r="G1761" s="242">
        <v>2011</v>
      </c>
      <c r="H1761" s="116">
        <v>63474</v>
      </c>
      <c r="I1761" s="117" t="s">
        <v>207</v>
      </c>
      <c r="J1761" s="244">
        <v>42017</v>
      </c>
      <c r="K1761" s="245" t="s">
        <v>221</v>
      </c>
      <c r="L1761" s="246" t="s">
        <v>207</v>
      </c>
      <c r="M1761" s="244">
        <v>42017</v>
      </c>
      <c r="N1761" s="242" t="s">
        <v>1112</v>
      </c>
      <c r="O1761" s="242" t="s">
        <v>635</v>
      </c>
      <c r="P1761" s="242" t="s">
        <v>267</v>
      </c>
      <c r="Q1761" s="242" t="s">
        <v>516</v>
      </c>
      <c r="R1761" s="242" t="s">
        <v>247</v>
      </c>
      <c r="S1761" s="119" t="s">
        <v>209</v>
      </c>
      <c r="T1761" s="118" t="s">
        <v>1111</v>
      </c>
      <c r="U1761" s="117" t="s">
        <v>207</v>
      </c>
      <c r="V1761" s="115">
        <v>0</v>
      </c>
      <c r="W1761" s="115">
        <v>0</v>
      </c>
      <c r="X1761" s="116">
        <v>38060</v>
      </c>
      <c r="Y1761" s="116">
        <v>25414</v>
      </c>
      <c r="Z1761" s="115">
        <v>0</v>
      </c>
      <c r="AA1761" s="115">
        <v>0</v>
      </c>
      <c r="AB1761" s="115">
        <v>0</v>
      </c>
      <c r="AC1761" s="114" t="s">
        <v>207</v>
      </c>
    </row>
    <row r="1762" spans="1:29" x14ac:dyDescent="0.25">
      <c r="A1762" s="242" t="s">
        <v>1077</v>
      </c>
      <c r="B1762" s="242" t="s">
        <v>1075</v>
      </c>
      <c r="C1762" s="242" t="s">
        <v>217</v>
      </c>
      <c r="D1762" s="242" t="s">
        <v>216</v>
      </c>
      <c r="E1762" s="243">
        <v>41365</v>
      </c>
      <c r="F1762" s="243">
        <v>41729</v>
      </c>
      <c r="G1762" s="242">
        <v>2014</v>
      </c>
      <c r="H1762" s="116">
        <v>20726</v>
      </c>
      <c r="I1762" s="117" t="s">
        <v>207</v>
      </c>
      <c r="J1762" s="244">
        <v>42017</v>
      </c>
      <c r="K1762" s="245" t="s">
        <v>215</v>
      </c>
      <c r="L1762" s="246">
        <v>42423</v>
      </c>
      <c r="M1762" s="244">
        <v>42017</v>
      </c>
      <c r="N1762" s="242" t="s">
        <v>1074</v>
      </c>
      <c r="O1762" s="242" t="s">
        <v>349</v>
      </c>
      <c r="P1762" s="242" t="s">
        <v>255</v>
      </c>
      <c r="Q1762" s="242" t="s">
        <v>855</v>
      </c>
      <c r="R1762" s="242" t="s">
        <v>247</v>
      </c>
      <c r="S1762" s="119" t="s">
        <v>209</v>
      </c>
      <c r="T1762" s="118" t="s">
        <v>1073</v>
      </c>
      <c r="U1762" s="117" t="s">
        <v>207</v>
      </c>
      <c r="V1762" s="115">
        <v>0</v>
      </c>
      <c r="W1762" s="115">
        <v>0</v>
      </c>
      <c r="X1762" s="116">
        <v>4960</v>
      </c>
      <c r="Y1762" s="116">
        <v>15766</v>
      </c>
      <c r="Z1762" s="115">
        <v>0</v>
      </c>
      <c r="AA1762" s="115">
        <v>0</v>
      </c>
      <c r="AB1762" s="115">
        <v>0</v>
      </c>
      <c r="AC1762" s="114" t="s">
        <v>207</v>
      </c>
    </row>
    <row r="1763" spans="1:29" x14ac:dyDescent="0.25">
      <c r="A1763" s="242" t="s">
        <v>953</v>
      </c>
      <c r="B1763" s="242" t="s">
        <v>949</v>
      </c>
      <c r="C1763" s="242" t="s">
        <v>217</v>
      </c>
      <c r="D1763" s="242" t="s">
        <v>216</v>
      </c>
      <c r="E1763" s="243">
        <v>40179</v>
      </c>
      <c r="F1763" s="243">
        <v>40543</v>
      </c>
      <c r="G1763" s="242">
        <v>2010</v>
      </c>
      <c r="H1763" s="116">
        <v>15000</v>
      </c>
      <c r="I1763" s="117" t="s">
        <v>207</v>
      </c>
      <c r="J1763" s="244">
        <v>42017</v>
      </c>
      <c r="K1763" s="245" t="s">
        <v>215</v>
      </c>
      <c r="L1763" s="246">
        <v>42317</v>
      </c>
      <c r="M1763" s="244">
        <v>42017</v>
      </c>
      <c r="N1763" s="242" t="s">
        <v>952</v>
      </c>
      <c r="O1763" s="242" t="s">
        <v>940</v>
      </c>
      <c r="P1763" s="242" t="s">
        <v>939</v>
      </c>
      <c r="Q1763" s="242" t="s">
        <v>855</v>
      </c>
      <c r="R1763" s="242" t="s">
        <v>247</v>
      </c>
      <c r="S1763" s="119" t="s">
        <v>209</v>
      </c>
      <c r="T1763" s="118" t="s">
        <v>946</v>
      </c>
      <c r="U1763" s="117" t="s">
        <v>207</v>
      </c>
      <c r="V1763" s="115">
        <v>0</v>
      </c>
      <c r="W1763" s="115">
        <v>0</v>
      </c>
      <c r="X1763" s="115">
        <v>0</v>
      </c>
      <c r="Y1763" s="116">
        <v>15000</v>
      </c>
      <c r="Z1763" s="115">
        <v>0</v>
      </c>
      <c r="AA1763" s="115">
        <v>0</v>
      </c>
      <c r="AB1763" s="115">
        <v>0</v>
      </c>
      <c r="AC1763" s="114" t="s">
        <v>207</v>
      </c>
    </row>
    <row r="1764" spans="1:29" x14ac:dyDescent="0.25">
      <c r="A1764" s="242" t="s">
        <v>864</v>
      </c>
      <c r="B1764" s="242" t="s">
        <v>862</v>
      </c>
      <c r="C1764" s="242" t="s">
        <v>217</v>
      </c>
      <c r="D1764" s="242" t="s">
        <v>216</v>
      </c>
      <c r="E1764" s="243">
        <v>41122</v>
      </c>
      <c r="F1764" s="243">
        <v>41486</v>
      </c>
      <c r="G1764" s="242">
        <v>2013</v>
      </c>
      <c r="H1764" s="116">
        <v>7426</v>
      </c>
      <c r="I1764" s="117" t="s">
        <v>207</v>
      </c>
      <c r="J1764" s="244">
        <v>42017</v>
      </c>
      <c r="K1764" s="245" t="s">
        <v>215</v>
      </c>
      <c r="L1764" s="246">
        <v>42626</v>
      </c>
      <c r="M1764" s="244">
        <v>42017</v>
      </c>
      <c r="N1764" s="242" t="s">
        <v>861</v>
      </c>
      <c r="O1764" s="242" t="s">
        <v>349</v>
      </c>
      <c r="P1764" s="242" t="s">
        <v>255</v>
      </c>
      <c r="Q1764" s="242" t="s">
        <v>416</v>
      </c>
      <c r="R1764" s="242" t="s">
        <v>247</v>
      </c>
      <c r="S1764" s="119" t="s">
        <v>209</v>
      </c>
      <c r="T1764" s="118" t="s">
        <v>860</v>
      </c>
      <c r="U1764" s="117" t="s">
        <v>207</v>
      </c>
      <c r="V1764" s="115">
        <v>0</v>
      </c>
      <c r="W1764" s="115">
        <v>0</v>
      </c>
      <c r="X1764" s="116">
        <v>7426</v>
      </c>
      <c r="Y1764" s="115">
        <v>0</v>
      </c>
      <c r="Z1764" s="115">
        <v>0</v>
      </c>
      <c r="AA1764" s="115">
        <v>0</v>
      </c>
      <c r="AB1764" s="115">
        <v>0</v>
      </c>
      <c r="AC1764" s="114" t="s">
        <v>207</v>
      </c>
    </row>
    <row r="1765" spans="1:29" x14ac:dyDescent="0.25">
      <c r="A1765" s="242" t="s">
        <v>653</v>
      </c>
      <c r="B1765" s="242" t="s">
        <v>652</v>
      </c>
      <c r="C1765" s="242" t="s">
        <v>503</v>
      </c>
      <c r="D1765" s="242" t="s">
        <v>216</v>
      </c>
      <c r="E1765" s="243">
        <v>40749</v>
      </c>
      <c r="F1765" s="243">
        <v>40751</v>
      </c>
      <c r="G1765" s="242">
        <v>2011</v>
      </c>
      <c r="H1765" s="116">
        <v>27951</v>
      </c>
      <c r="I1765" s="117" t="s">
        <v>207</v>
      </c>
      <c r="J1765" s="244">
        <v>42017</v>
      </c>
      <c r="K1765" s="245" t="s">
        <v>221</v>
      </c>
      <c r="L1765" s="246" t="s">
        <v>207</v>
      </c>
      <c r="M1765" s="244">
        <v>42017</v>
      </c>
      <c r="N1765" s="242" t="s">
        <v>651</v>
      </c>
      <c r="O1765" s="242" t="s">
        <v>606</v>
      </c>
      <c r="P1765" s="242" t="s">
        <v>212</v>
      </c>
      <c r="Q1765" s="242" t="s">
        <v>516</v>
      </c>
      <c r="R1765" s="242" t="s">
        <v>247</v>
      </c>
      <c r="S1765" s="119" t="s">
        <v>209</v>
      </c>
      <c r="T1765" s="118" t="s">
        <v>650</v>
      </c>
      <c r="U1765" s="117" t="s">
        <v>207</v>
      </c>
      <c r="V1765" s="115">
        <v>0</v>
      </c>
      <c r="W1765" s="115">
        <v>0</v>
      </c>
      <c r="X1765" s="116">
        <v>7951</v>
      </c>
      <c r="Y1765" s="116">
        <v>20000</v>
      </c>
      <c r="Z1765" s="115">
        <v>0</v>
      </c>
      <c r="AA1765" s="115">
        <v>0</v>
      </c>
      <c r="AB1765" s="115">
        <v>0</v>
      </c>
      <c r="AC1765" s="114" t="s">
        <v>207</v>
      </c>
    </row>
    <row r="1766" spans="1:29" ht="31.5" x14ac:dyDescent="0.25">
      <c r="A1766" s="242" t="s">
        <v>4343</v>
      </c>
      <c r="B1766" s="242" t="s">
        <v>4327</v>
      </c>
      <c r="C1766" s="242" t="s">
        <v>229</v>
      </c>
      <c r="D1766" s="242" t="s">
        <v>1254</v>
      </c>
      <c r="E1766" s="243">
        <v>41463</v>
      </c>
      <c r="F1766" s="243">
        <v>41646</v>
      </c>
      <c r="G1766" s="242">
        <v>2014</v>
      </c>
      <c r="H1766" s="116">
        <v>1442576</v>
      </c>
      <c r="I1766" s="116">
        <v>276975</v>
      </c>
      <c r="J1766" s="244">
        <v>41996</v>
      </c>
      <c r="K1766" s="245" t="s">
        <v>215</v>
      </c>
      <c r="L1766" s="246">
        <v>43458</v>
      </c>
      <c r="M1766" s="244">
        <v>41646</v>
      </c>
      <c r="N1766" s="242" t="s">
        <v>4326</v>
      </c>
      <c r="O1766" s="242" t="s">
        <v>4330</v>
      </c>
      <c r="P1766" s="242" t="s">
        <v>226</v>
      </c>
      <c r="Q1766" s="242" t="s">
        <v>305</v>
      </c>
      <c r="R1766" s="242" t="s">
        <v>247</v>
      </c>
      <c r="S1766" s="119" t="s">
        <v>209</v>
      </c>
      <c r="T1766" s="118" t="s">
        <v>4325</v>
      </c>
      <c r="U1766" s="116">
        <v>276975</v>
      </c>
      <c r="V1766" s="115">
        <v>0</v>
      </c>
      <c r="W1766" s="115">
        <v>0</v>
      </c>
      <c r="X1766" s="116">
        <v>816044</v>
      </c>
      <c r="Y1766" s="116">
        <v>25557</v>
      </c>
      <c r="Z1766" s="115">
        <v>0</v>
      </c>
      <c r="AA1766" s="115">
        <v>0</v>
      </c>
      <c r="AB1766" s="115">
        <v>324000</v>
      </c>
      <c r="AC1766" s="114" t="s">
        <v>4342</v>
      </c>
    </row>
    <row r="1767" spans="1:29" x14ac:dyDescent="0.25">
      <c r="A1767" s="242" t="s">
        <v>954</v>
      </c>
      <c r="B1767" s="242" t="s">
        <v>949</v>
      </c>
      <c r="C1767" s="242" t="s">
        <v>217</v>
      </c>
      <c r="D1767" s="242" t="s">
        <v>216</v>
      </c>
      <c r="E1767" s="243">
        <v>39814</v>
      </c>
      <c r="F1767" s="243">
        <v>40178</v>
      </c>
      <c r="G1767" s="242">
        <v>2009</v>
      </c>
      <c r="H1767" s="116">
        <v>10000</v>
      </c>
      <c r="I1767" s="117" t="s">
        <v>207</v>
      </c>
      <c r="J1767" s="244">
        <v>41996</v>
      </c>
      <c r="K1767" s="245" t="s">
        <v>215</v>
      </c>
      <c r="L1767" s="246">
        <v>42317</v>
      </c>
      <c r="M1767" s="244">
        <v>41996</v>
      </c>
      <c r="N1767" s="242" t="s">
        <v>952</v>
      </c>
      <c r="O1767" s="242" t="s">
        <v>940</v>
      </c>
      <c r="P1767" s="242" t="s">
        <v>939</v>
      </c>
      <c r="Q1767" s="242" t="s">
        <v>855</v>
      </c>
      <c r="R1767" s="242" t="s">
        <v>247</v>
      </c>
      <c r="S1767" s="119" t="s">
        <v>209</v>
      </c>
      <c r="T1767" s="118" t="s">
        <v>946</v>
      </c>
      <c r="U1767" s="117" t="s">
        <v>207</v>
      </c>
      <c r="V1767" s="115">
        <v>0</v>
      </c>
      <c r="W1767" s="115">
        <v>0</v>
      </c>
      <c r="X1767" s="115">
        <v>0</v>
      </c>
      <c r="Y1767" s="116">
        <v>10000</v>
      </c>
      <c r="Z1767" s="115">
        <v>0</v>
      </c>
      <c r="AA1767" s="115">
        <v>0</v>
      </c>
      <c r="AB1767" s="115">
        <v>0</v>
      </c>
      <c r="AC1767" s="114" t="s">
        <v>207</v>
      </c>
    </row>
    <row r="1768" spans="1:29" x14ac:dyDescent="0.25">
      <c r="A1768" s="242" t="s">
        <v>4272</v>
      </c>
      <c r="B1768" s="242" t="s">
        <v>4262</v>
      </c>
      <c r="C1768" s="242" t="s">
        <v>217</v>
      </c>
      <c r="D1768" s="242" t="s">
        <v>1254</v>
      </c>
      <c r="E1768" s="243">
        <v>41275</v>
      </c>
      <c r="F1768" s="243">
        <v>41670</v>
      </c>
      <c r="G1768" s="242">
        <v>2014</v>
      </c>
      <c r="H1768" s="116">
        <v>12988</v>
      </c>
      <c r="I1768" s="117" t="s">
        <v>207</v>
      </c>
      <c r="J1768" s="244">
        <v>41982</v>
      </c>
      <c r="K1768" s="245" t="s">
        <v>215</v>
      </c>
      <c r="L1768" s="246">
        <v>42206</v>
      </c>
      <c r="M1768" s="244">
        <v>41670</v>
      </c>
      <c r="N1768" s="242" t="s">
        <v>4261</v>
      </c>
      <c r="O1768" s="242" t="s">
        <v>4260</v>
      </c>
      <c r="P1768" s="242" t="s">
        <v>212</v>
      </c>
      <c r="Q1768" s="242" t="s">
        <v>855</v>
      </c>
      <c r="R1768" s="242" t="s">
        <v>247</v>
      </c>
      <c r="S1768" s="119" t="s">
        <v>209</v>
      </c>
      <c r="T1768" s="118" t="s">
        <v>4259</v>
      </c>
      <c r="U1768" s="117" t="s">
        <v>207</v>
      </c>
      <c r="V1768" s="115">
        <v>0</v>
      </c>
      <c r="W1768" s="115">
        <v>0</v>
      </c>
      <c r="X1768" s="115">
        <v>0</v>
      </c>
      <c r="Y1768" s="115">
        <v>0</v>
      </c>
      <c r="Z1768" s="115">
        <v>12988</v>
      </c>
      <c r="AA1768" s="115">
        <v>0</v>
      </c>
      <c r="AB1768" s="115">
        <v>0</v>
      </c>
      <c r="AC1768" s="114" t="s">
        <v>207</v>
      </c>
    </row>
    <row r="1769" spans="1:29" x14ac:dyDescent="0.25">
      <c r="A1769" s="242" t="s">
        <v>4106</v>
      </c>
      <c r="B1769" s="242" t="s">
        <v>4105</v>
      </c>
      <c r="C1769" s="242" t="s">
        <v>503</v>
      </c>
      <c r="D1769" s="242" t="s">
        <v>1254</v>
      </c>
      <c r="E1769" s="243">
        <v>41687</v>
      </c>
      <c r="F1769" s="243">
        <v>41791</v>
      </c>
      <c r="G1769" s="242">
        <v>2014</v>
      </c>
      <c r="H1769" s="116">
        <v>129838</v>
      </c>
      <c r="I1769" s="117" t="s">
        <v>207</v>
      </c>
      <c r="J1769" s="244">
        <v>41982</v>
      </c>
      <c r="K1769" s="245" t="s">
        <v>215</v>
      </c>
      <c r="L1769" s="246">
        <v>42591</v>
      </c>
      <c r="M1769" s="244">
        <v>41791</v>
      </c>
      <c r="N1769" s="242" t="s">
        <v>4104</v>
      </c>
      <c r="O1769" s="242" t="s">
        <v>613</v>
      </c>
      <c r="P1769" s="242" t="s">
        <v>267</v>
      </c>
      <c r="Q1769" s="242" t="s">
        <v>500</v>
      </c>
      <c r="R1769" s="242" t="s">
        <v>247</v>
      </c>
      <c r="S1769" s="119" t="s">
        <v>209</v>
      </c>
      <c r="T1769" s="118" t="s">
        <v>4103</v>
      </c>
      <c r="U1769" s="117" t="s">
        <v>207</v>
      </c>
      <c r="V1769" s="115">
        <v>0</v>
      </c>
      <c r="W1769" s="115">
        <v>0</v>
      </c>
      <c r="X1769" s="116">
        <v>129838</v>
      </c>
      <c r="Y1769" s="115">
        <v>0</v>
      </c>
      <c r="Z1769" s="115">
        <v>0</v>
      </c>
      <c r="AA1769" s="115">
        <v>0</v>
      </c>
      <c r="AB1769" s="115">
        <v>0</v>
      </c>
      <c r="AC1769" s="114" t="s">
        <v>207</v>
      </c>
    </row>
    <row r="1770" spans="1:29" x14ac:dyDescent="0.25">
      <c r="A1770" s="242" t="s">
        <v>4258</v>
      </c>
      <c r="B1770" s="242" t="s">
        <v>4252</v>
      </c>
      <c r="C1770" s="242" t="s">
        <v>217</v>
      </c>
      <c r="D1770" s="242" t="s">
        <v>1254</v>
      </c>
      <c r="E1770" s="243">
        <v>41183</v>
      </c>
      <c r="F1770" s="243">
        <v>41578</v>
      </c>
      <c r="G1770" s="242">
        <v>2013</v>
      </c>
      <c r="H1770" s="116">
        <v>5005</v>
      </c>
      <c r="I1770" s="117" t="s">
        <v>207</v>
      </c>
      <c r="J1770" s="244">
        <v>41968</v>
      </c>
      <c r="K1770" s="245" t="s">
        <v>215</v>
      </c>
      <c r="L1770" s="246">
        <v>42192</v>
      </c>
      <c r="M1770" s="244">
        <v>41578</v>
      </c>
      <c r="N1770" s="242" t="s">
        <v>4251</v>
      </c>
      <c r="O1770" s="242" t="s">
        <v>4250</v>
      </c>
      <c r="P1770" s="242" t="s">
        <v>220</v>
      </c>
      <c r="Q1770" s="242" t="s">
        <v>279</v>
      </c>
      <c r="R1770" s="242" t="s">
        <v>247</v>
      </c>
      <c r="S1770" s="119" t="s">
        <v>209</v>
      </c>
      <c r="T1770" s="118" t="s">
        <v>4249</v>
      </c>
      <c r="U1770" s="117" t="s">
        <v>207</v>
      </c>
      <c r="V1770" s="115">
        <v>0</v>
      </c>
      <c r="W1770" s="115">
        <v>0</v>
      </c>
      <c r="X1770" s="115">
        <v>0</v>
      </c>
      <c r="Y1770" s="115">
        <v>0</v>
      </c>
      <c r="Z1770" s="115">
        <v>5005</v>
      </c>
      <c r="AA1770" s="115">
        <v>0</v>
      </c>
      <c r="AB1770" s="115">
        <v>0</v>
      </c>
      <c r="AC1770" s="114" t="s">
        <v>207</v>
      </c>
    </row>
    <row r="1771" spans="1:29" x14ac:dyDescent="0.25">
      <c r="A1771" s="242" t="s">
        <v>4198</v>
      </c>
      <c r="B1771" s="242" t="s">
        <v>4197</v>
      </c>
      <c r="C1771" s="242" t="s">
        <v>503</v>
      </c>
      <c r="D1771" s="242" t="s">
        <v>1254</v>
      </c>
      <c r="E1771" s="243">
        <v>41682</v>
      </c>
      <c r="F1771" s="243">
        <v>41684</v>
      </c>
      <c r="G1771" s="242">
        <v>2014</v>
      </c>
      <c r="H1771" s="116">
        <v>67490</v>
      </c>
      <c r="I1771" s="117" t="s">
        <v>207</v>
      </c>
      <c r="J1771" s="244">
        <v>41968</v>
      </c>
      <c r="K1771" s="245" t="s">
        <v>221</v>
      </c>
      <c r="L1771" s="246" t="s">
        <v>207</v>
      </c>
      <c r="M1771" s="244">
        <v>41684</v>
      </c>
      <c r="N1771" s="242" t="s">
        <v>4196</v>
      </c>
      <c r="O1771" s="242" t="s">
        <v>635</v>
      </c>
      <c r="P1771" s="242" t="s">
        <v>493</v>
      </c>
      <c r="Q1771" s="242" t="s">
        <v>516</v>
      </c>
      <c r="R1771" s="242" t="s">
        <v>247</v>
      </c>
      <c r="S1771" s="119" t="s">
        <v>209</v>
      </c>
      <c r="T1771" s="118" t="s">
        <v>4195</v>
      </c>
      <c r="U1771" s="117" t="s">
        <v>207</v>
      </c>
      <c r="V1771" s="115">
        <v>0</v>
      </c>
      <c r="W1771" s="115">
        <v>0</v>
      </c>
      <c r="X1771" s="116">
        <v>13810</v>
      </c>
      <c r="Y1771" s="116">
        <v>53680</v>
      </c>
      <c r="Z1771" s="115">
        <v>0</v>
      </c>
      <c r="AA1771" s="115">
        <v>0</v>
      </c>
      <c r="AB1771" s="115">
        <v>0</v>
      </c>
      <c r="AC1771" s="114" t="s">
        <v>207</v>
      </c>
    </row>
    <row r="1772" spans="1:29" x14ac:dyDescent="0.25">
      <c r="A1772" s="242" t="s">
        <v>4194</v>
      </c>
      <c r="B1772" s="242" t="s">
        <v>4193</v>
      </c>
      <c r="C1772" s="242" t="s">
        <v>503</v>
      </c>
      <c r="D1772" s="242" t="s">
        <v>1254</v>
      </c>
      <c r="E1772" s="243">
        <v>41704</v>
      </c>
      <c r="F1772" s="243">
        <v>41730</v>
      </c>
      <c r="G1772" s="242">
        <v>2014</v>
      </c>
      <c r="H1772" s="116">
        <v>122080</v>
      </c>
      <c r="I1772" s="117" t="s">
        <v>207</v>
      </c>
      <c r="J1772" s="244">
        <v>41968</v>
      </c>
      <c r="K1772" s="245" t="s">
        <v>215</v>
      </c>
      <c r="L1772" s="246">
        <v>42864</v>
      </c>
      <c r="M1772" s="244">
        <v>41730</v>
      </c>
      <c r="N1772" s="242" t="s">
        <v>4192</v>
      </c>
      <c r="O1772" s="242" t="s">
        <v>635</v>
      </c>
      <c r="P1772" s="242" t="s">
        <v>493</v>
      </c>
      <c r="Q1772" s="242" t="s">
        <v>516</v>
      </c>
      <c r="R1772" s="242" t="s">
        <v>247</v>
      </c>
      <c r="S1772" s="119" t="s">
        <v>209</v>
      </c>
      <c r="T1772" s="118" t="s">
        <v>4191</v>
      </c>
      <c r="U1772" s="117" t="s">
        <v>207</v>
      </c>
      <c r="V1772" s="115">
        <v>0</v>
      </c>
      <c r="W1772" s="115">
        <v>0</v>
      </c>
      <c r="X1772" s="116">
        <v>122080</v>
      </c>
      <c r="Y1772" s="115">
        <v>0</v>
      </c>
      <c r="Z1772" s="115">
        <v>0</v>
      </c>
      <c r="AA1772" s="115">
        <v>0</v>
      </c>
      <c r="AB1772" s="115">
        <v>0</v>
      </c>
      <c r="AC1772" s="114" t="s">
        <v>207</v>
      </c>
    </row>
    <row r="1773" spans="1:29" x14ac:dyDescent="0.25">
      <c r="A1773" s="242" t="s">
        <v>1203</v>
      </c>
      <c r="B1773" s="242" t="s">
        <v>1202</v>
      </c>
      <c r="C1773" s="242" t="s">
        <v>503</v>
      </c>
      <c r="D1773" s="242" t="s">
        <v>216</v>
      </c>
      <c r="E1773" s="243">
        <v>40675</v>
      </c>
      <c r="F1773" s="243">
        <v>40686</v>
      </c>
      <c r="G1773" s="242">
        <v>2011</v>
      </c>
      <c r="H1773" s="116">
        <v>109653</v>
      </c>
      <c r="I1773" s="117" t="s">
        <v>207</v>
      </c>
      <c r="J1773" s="244">
        <v>41968</v>
      </c>
      <c r="K1773" s="245" t="s">
        <v>221</v>
      </c>
      <c r="L1773" s="246" t="s">
        <v>207</v>
      </c>
      <c r="M1773" s="244">
        <v>41968</v>
      </c>
      <c r="N1773" s="242" t="s">
        <v>1201</v>
      </c>
      <c r="O1773" s="242" t="s">
        <v>606</v>
      </c>
      <c r="P1773" s="242" t="s">
        <v>267</v>
      </c>
      <c r="Q1773" s="242" t="s">
        <v>516</v>
      </c>
      <c r="R1773" s="242" t="s">
        <v>247</v>
      </c>
      <c r="S1773" s="119" t="s">
        <v>209</v>
      </c>
      <c r="T1773" s="118" t="s">
        <v>1200</v>
      </c>
      <c r="U1773" s="117" t="s">
        <v>207</v>
      </c>
      <c r="V1773" s="115">
        <v>0</v>
      </c>
      <c r="W1773" s="115">
        <v>0</v>
      </c>
      <c r="X1773" s="116">
        <v>30120</v>
      </c>
      <c r="Y1773" s="116">
        <v>79533</v>
      </c>
      <c r="Z1773" s="115">
        <v>0</v>
      </c>
      <c r="AA1773" s="115">
        <v>0</v>
      </c>
      <c r="AB1773" s="115">
        <v>0</v>
      </c>
      <c r="AC1773" s="114" t="s">
        <v>207</v>
      </c>
    </row>
    <row r="1774" spans="1:29" x14ac:dyDescent="0.25">
      <c r="A1774" s="242" t="s">
        <v>1132</v>
      </c>
      <c r="B1774" s="242" t="s">
        <v>1125</v>
      </c>
      <c r="C1774" s="242" t="s">
        <v>503</v>
      </c>
      <c r="D1774" s="242" t="s">
        <v>216</v>
      </c>
      <c r="E1774" s="243">
        <v>40279</v>
      </c>
      <c r="F1774" s="243">
        <v>40302</v>
      </c>
      <c r="G1774" s="242">
        <v>2010</v>
      </c>
      <c r="H1774" s="116">
        <v>11940</v>
      </c>
      <c r="I1774" s="117" t="s">
        <v>207</v>
      </c>
      <c r="J1774" s="244">
        <v>41968</v>
      </c>
      <c r="K1774" s="245" t="s">
        <v>215</v>
      </c>
      <c r="L1774" s="246">
        <v>42136</v>
      </c>
      <c r="M1774" s="244">
        <v>41968</v>
      </c>
      <c r="N1774" s="242" t="s">
        <v>1124</v>
      </c>
      <c r="O1774" s="242" t="s">
        <v>635</v>
      </c>
      <c r="P1774" s="242" t="s">
        <v>267</v>
      </c>
      <c r="Q1774" s="242" t="s">
        <v>516</v>
      </c>
      <c r="R1774" s="242" t="s">
        <v>247</v>
      </c>
      <c r="S1774" s="119" t="s">
        <v>209</v>
      </c>
      <c r="T1774" s="118" t="s">
        <v>1123</v>
      </c>
      <c r="U1774" s="117" t="s">
        <v>207</v>
      </c>
      <c r="V1774" s="115">
        <v>0</v>
      </c>
      <c r="W1774" s="115">
        <v>0</v>
      </c>
      <c r="X1774" s="116">
        <v>11940</v>
      </c>
      <c r="Y1774" s="115">
        <v>0</v>
      </c>
      <c r="Z1774" s="115">
        <v>0</v>
      </c>
      <c r="AA1774" s="115">
        <v>0</v>
      </c>
      <c r="AB1774" s="115">
        <v>0</v>
      </c>
      <c r="AC1774" s="114" t="s">
        <v>207</v>
      </c>
    </row>
    <row r="1775" spans="1:29" x14ac:dyDescent="0.25">
      <c r="A1775" s="242" t="s">
        <v>1118</v>
      </c>
      <c r="B1775" s="242" t="s">
        <v>1113</v>
      </c>
      <c r="C1775" s="242" t="s">
        <v>503</v>
      </c>
      <c r="D1775" s="242" t="s">
        <v>216</v>
      </c>
      <c r="E1775" s="243">
        <v>40725</v>
      </c>
      <c r="F1775" s="243">
        <v>40750</v>
      </c>
      <c r="G1775" s="242">
        <v>2011</v>
      </c>
      <c r="H1775" s="116">
        <v>127688</v>
      </c>
      <c r="I1775" s="117" t="s">
        <v>207</v>
      </c>
      <c r="J1775" s="244">
        <v>41968</v>
      </c>
      <c r="K1775" s="245" t="s">
        <v>221</v>
      </c>
      <c r="L1775" s="246" t="s">
        <v>207</v>
      </c>
      <c r="M1775" s="244">
        <v>41968</v>
      </c>
      <c r="N1775" s="242" t="s">
        <v>1112</v>
      </c>
      <c r="O1775" s="242" t="s">
        <v>635</v>
      </c>
      <c r="P1775" s="242" t="s">
        <v>255</v>
      </c>
      <c r="Q1775" s="242" t="s">
        <v>516</v>
      </c>
      <c r="R1775" s="242" t="s">
        <v>247</v>
      </c>
      <c r="S1775" s="119" t="s">
        <v>209</v>
      </c>
      <c r="T1775" s="118" t="s">
        <v>1111</v>
      </c>
      <c r="U1775" s="117" t="s">
        <v>207</v>
      </c>
      <c r="V1775" s="115">
        <v>0</v>
      </c>
      <c r="W1775" s="115">
        <v>0</v>
      </c>
      <c r="X1775" s="116">
        <v>70000</v>
      </c>
      <c r="Y1775" s="116">
        <v>57688</v>
      </c>
      <c r="Z1775" s="115">
        <v>0</v>
      </c>
      <c r="AA1775" s="115">
        <v>0</v>
      </c>
      <c r="AB1775" s="115">
        <v>0</v>
      </c>
      <c r="AC1775" s="114" t="s">
        <v>207</v>
      </c>
    </row>
    <row r="1776" spans="1:29" x14ac:dyDescent="0.25">
      <c r="A1776" s="242" t="s">
        <v>1117</v>
      </c>
      <c r="B1776" s="242" t="s">
        <v>1113</v>
      </c>
      <c r="C1776" s="242" t="s">
        <v>503</v>
      </c>
      <c r="D1776" s="242" t="s">
        <v>216</v>
      </c>
      <c r="E1776" s="243">
        <v>40789</v>
      </c>
      <c r="F1776" s="243">
        <v>40814</v>
      </c>
      <c r="G1776" s="242">
        <v>2011</v>
      </c>
      <c r="H1776" s="116">
        <v>117427</v>
      </c>
      <c r="I1776" s="117" t="s">
        <v>207</v>
      </c>
      <c r="J1776" s="244">
        <v>41968</v>
      </c>
      <c r="K1776" s="245" t="s">
        <v>221</v>
      </c>
      <c r="L1776" s="246" t="s">
        <v>207</v>
      </c>
      <c r="M1776" s="244">
        <v>41968</v>
      </c>
      <c r="N1776" s="242" t="s">
        <v>1112</v>
      </c>
      <c r="O1776" s="242" t="s">
        <v>635</v>
      </c>
      <c r="P1776" s="242" t="s">
        <v>255</v>
      </c>
      <c r="Q1776" s="242" t="s">
        <v>516</v>
      </c>
      <c r="R1776" s="242" t="s">
        <v>247</v>
      </c>
      <c r="S1776" s="119" t="s">
        <v>209</v>
      </c>
      <c r="T1776" s="118" t="s">
        <v>1111</v>
      </c>
      <c r="U1776" s="117" t="s">
        <v>207</v>
      </c>
      <c r="V1776" s="115">
        <v>0</v>
      </c>
      <c r="W1776" s="115">
        <v>0</v>
      </c>
      <c r="X1776" s="116">
        <v>66142</v>
      </c>
      <c r="Y1776" s="116">
        <v>51285</v>
      </c>
      <c r="Z1776" s="115">
        <v>0</v>
      </c>
      <c r="AA1776" s="115">
        <v>0</v>
      </c>
      <c r="AB1776" s="115">
        <v>0</v>
      </c>
      <c r="AC1776" s="114" t="s">
        <v>207</v>
      </c>
    </row>
    <row r="1777" spans="1:29" x14ac:dyDescent="0.25">
      <c r="A1777" s="242" t="s">
        <v>1116</v>
      </c>
      <c r="B1777" s="242" t="s">
        <v>1113</v>
      </c>
      <c r="C1777" s="242" t="s">
        <v>503</v>
      </c>
      <c r="D1777" s="242" t="s">
        <v>216</v>
      </c>
      <c r="E1777" s="243">
        <v>40840</v>
      </c>
      <c r="F1777" s="243">
        <v>40843</v>
      </c>
      <c r="G1777" s="242">
        <v>2011</v>
      </c>
      <c r="H1777" s="116">
        <v>67022</v>
      </c>
      <c r="I1777" s="117" t="s">
        <v>207</v>
      </c>
      <c r="J1777" s="244">
        <v>41968</v>
      </c>
      <c r="K1777" s="245" t="s">
        <v>215</v>
      </c>
      <c r="L1777" s="246">
        <v>42164</v>
      </c>
      <c r="M1777" s="244">
        <v>41968</v>
      </c>
      <c r="N1777" s="242" t="s">
        <v>1112</v>
      </c>
      <c r="O1777" s="242" t="s">
        <v>635</v>
      </c>
      <c r="P1777" s="242" t="s">
        <v>255</v>
      </c>
      <c r="Q1777" s="242" t="s">
        <v>516</v>
      </c>
      <c r="R1777" s="242" t="s">
        <v>247</v>
      </c>
      <c r="S1777" s="119" t="s">
        <v>209</v>
      </c>
      <c r="T1777" s="118" t="s">
        <v>1111</v>
      </c>
      <c r="U1777" s="117" t="s">
        <v>207</v>
      </c>
      <c r="V1777" s="115">
        <v>0</v>
      </c>
      <c r="W1777" s="115">
        <v>0</v>
      </c>
      <c r="X1777" s="115">
        <v>0</v>
      </c>
      <c r="Y1777" s="116">
        <v>67022</v>
      </c>
      <c r="Z1777" s="115">
        <v>0</v>
      </c>
      <c r="AA1777" s="115">
        <v>0</v>
      </c>
      <c r="AB1777" s="115">
        <v>0</v>
      </c>
      <c r="AC1777" s="114" t="s">
        <v>207</v>
      </c>
    </row>
    <row r="1778" spans="1:29" x14ac:dyDescent="0.25">
      <c r="A1778" s="242" t="s">
        <v>1071</v>
      </c>
      <c r="B1778" s="242" t="s">
        <v>1069</v>
      </c>
      <c r="C1778" s="242" t="s">
        <v>217</v>
      </c>
      <c r="D1778" s="242" t="s">
        <v>216</v>
      </c>
      <c r="E1778" s="243">
        <v>41153</v>
      </c>
      <c r="F1778" s="243">
        <v>41517</v>
      </c>
      <c r="G1778" s="242">
        <v>2013</v>
      </c>
      <c r="H1778" s="116">
        <v>9198</v>
      </c>
      <c r="I1778" s="117" t="s">
        <v>207</v>
      </c>
      <c r="J1778" s="244">
        <v>41968</v>
      </c>
      <c r="K1778" s="245" t="s">
        <v>215</v>
      </c>
      <c r="L1778" s="246">
        <v>42591</v>
      </c>
      <c r="M1778" s="244">
        <v>41968</v>
      </c>
      <c r="N1778" s="242" t="s">
        <v>1068</v>
      </c>
      <c r="O1778" s="242" t="s">
        <v>349</v>
      </c>
      <c r="P1778" s="242" t="s">
        <v>267</v>
      </c>
      <c r="Q1778" s="242" t="s">
        <v>717</v>
      </c>
      <c r="R1778" s="242" t="s">
        <v>247</v>
      </c>
      <c r="S1778" s="119" t="s">
        <v>209</v>
      </c>
      <c r="T1778" s="118" t="s">
        <v>1067</v>
      </c>
      <c r="U1778" s="117" t="s">
        <v>207</v>
      </c>
      <c r="V1778" s="115">
        <v>0</v>
      </c>
      <c r="W1778" s="115">
        <v>0</v>
      </c>
      <c r="X1778" s="116">
        <v>7951</v>
      </c>
      <c r="Y1778" s="116">
        <v>1247</v>
      </c>
      <c r="Z1778" s="115">
        <v>0</v>
      </c>
      <c r="AA1778" s="115">
        <v>0</v>
      </c>
      <c r="AB1778" s="115">
        <v>0</v>
      </c>
      <c r="AC1778" s="114" t="s">
        <v>207</v>
      </c>
    </row>
    <row r="1779" spans="1:29" x14ac:dyDescent="0.25">
      <c r="A1779" s="242" t="s">
        <v>726</v>
      </c>
      <c r="B1779" s="242" t="s">
        <v>725</v>
      </c>
      <c r="C1779" s="242" t="s">
        <v>503</v>
      </c>
      <c r="D1779" s="242" t="s">
        <v>216</v>
      </c>
      <c r="E1779" s="243">
        <v>41641</v>
      </c>
      <c r="F1779" s="243">
        <v>41649</v>
      </c>
      <c r="G1779" s="242">
        <v>2014</v>
      </c>
      <c r="H1779" s="116">
        <v>41061</v>
      </c>
      <c r="I1779" s="117" t="s">
        <v>207</v>
      </c>
      <c r="J1779" s="244">
        <v>41968</v>
      </c>
      <c r="K1779" s="245" t="s">
        <v>215</v>
      </c>
      <c r="L1779" s="246">
        <v>42178</v>
      </c>
      <c r="M1779" s="244">
        <v>41968</v>
      </c>
      <c r="N1779" s="242" t="s">
        <v>724</v>
      </c>
      <c r="O1779" s="242" t="s">
        <v>635</v>
      </c>
      <c r="P1779" s="242" t="s">
        <v>267</v>
      </c>
      <c r="Q1779" s="242" t="s">
        <v>516</v>
      </c>
      <c r="R1779" s="242" t="s">
        <v>247</v>
      </c>
      <c r="S1779" s="119" t="s">
        <v>209</v>
      </c>
      <c r="T1779" s="118" t="s">
        <v>723</v>
      </c>
      <c r="U1779" s="117" t="s">
        <v>207</v>
      </c>
      <c r="V1779" s="115">
        <v>0</v>
      </c>
      <c r="W1779" s="115">
        <v>0</v>
      </c>
      <c r="X1779" s="116">
        <v>40381</v>
      </c>
      <c r="Y1779" s="116">
        <v>680</v>
      </c>
      <c r="Z1779" s="115">
        <v>0</v>
      </c>
      <c r="AA1779" s="115">
        <v>0</v>
      </c>
      <c r="AB1779" s="115">
        <v>0</v>
      </c>
      <c r="AC1779" s="114" t="s">
        <v>207</v>
      </c>
    </row>
    <row r="1780" spans="1:29" x14ac:dyDescent="0.25">
      <c r="A1780" s="242" t="s">
        <v>659</v>
      </c>
      <c r="B1780" s="242" t="s">
        <v>656</v>
      </c>
      <c r="C1780" s="242" t="s">
        <v>503</v>
      </c>
      <c r="D1780" s="242" t="s">
        <v>216</v>
      </c>
      <c r="E1780" s="243">
        <v>40767</v>
      </c>
      <c r="F1780" s="243">
        <v>40771</v>
      </c>
      <c r="G1780" s="242">
        <v>2011</v>
      </c>
      <c r="H1780" s="116">
        <v>70737</v>
      </c>
      <c r="I1780" s="117" t="s">
        <v>207</v>
      </c>
      <c r="J1780" s="244">
        <v>41968</v>
      </c>
      <c r="K1780" s="245" t="s">
        <v>221</v>
      </c>
      <c r="L1780" s="246" t="s">
        <v>207</v>
      </c>
      <c r="M1780" s="244">
        <v>41968</v>
      </c>
      <c r="N1780" s="242" t="s">
        <v>655</v>
      </c>
      <c r="O1780" s="242" t="s">
        <v>549</v>
      </c>
      <c r="P1780" s="242" t="s">
        <v>267</v>
      </c>
      <c r="Q1780" s="242" t="s">
        <v>516</v>
      </c>
      <c r="R1780" s="242" t="s">
        <v>247</v>
      </c>
      <c r="S1780" s="119" t="s">
        <v>209</v>
      </c>
      <c r="T1780" s="118" t="s">
        <v>654</v>
      </c>
      <c r="U1780" s="117" t="s">
        <v>207</v>
      </c>
      <c r="V1780" s="115">
        <v>0</v>
      </c>
      <c r="W1780" s="115">
        <v>0</v>
      </c>
      <c r="X1780" s="116">
        <v>20000</v>
      </c>
      <c r="Y1780" s="116">
        <v>50737</v>
      </c>
      <c r="Z1780" s="115">
        <v>0</v>
      </c>
      <c r="AA1780" s="115">
        <v>0</v>
      </c>
      <c r="AB1780" s="115">
        <v>0</v>
      </c>
      <c r="AC1780" s="114" t="s">
        <v>207</v>
      </c>
    </row>
    <row r="1781" spans="1:29" x14ac:dyDescent="0.25">
      <c r="A1781" s="242" t="s">
        <v>639</v>
      </c>
      <c r="B1781" s="242" t="s">
        <v>637</v>
      </c>
      <c r="C1781" s="242" t="s">
        <v>503</v>
      </c>
      <c r="D1781" s="242" t="s">
        <v>216</v>
      </c>
      <c r="E1781" s="243">
        <v>41472</v>
      </c>
      <c r="F1781" s="243">
        <v>41480</v>
      </c>
      <c r="G1781" s="242">
        <v>2013</v>
      </c>
      <c r="H1781" s="116">
        <v>126977</v>
      </c>
      <c r="I1781" s="117" t="s">
        <v>207</v>
      </c>
      <c r="J1781" s="244">
        <v>41968</v>
      </c>
      <c r="K1781" s="245" t="s">
        <v>221</v>
      </c>
      <c r="L1781" s="246" t="s">
        <v>207</v>
      </c>
      <c r="M1781" s="244">
        <v>41968</v>
      </c>
      <c r="N1781" s="242" t="s">
        <v>636</v>
      </c>
      <c r="O1781" s="242" t="s">
        <v>635</v>
      </c>
      <c r="P1781" s="242" t="s">
        <v>325</v>
      </c>
      <c r="Q1781" s="242" t="s">
        <v>516</v>
      </c>
      <c r="R1781" s="242" t="s">
        <v>247</v>
      </c>
      <c r="S1781" s="119" t="s">
        <v>209</v>
      </c>
      <c r="T1781" s="118" t="s">
        <v>634</v>
      </c>
      <c r="U1781" s="117" t="s">
        <v>207</v>
      </c>
      <c r="V1781" s="115">
        <v>0</v>
      </c>
      <c r="W1781" s="115">
        <v>0</v>
      </c>
      <c r="X1781" s="116">
        <v>110298</v>
      </c>
      <c r="Y1781" s="116">
        <v>14888</v>
      </c>
      <c r="Z1781" s="115">
        <v>0</v>
      </c>
      <c r="AA1781" s="115">
        <v>1791</v>
      </c>
      <c r="AB1781" s="115">
        <v>0</v>
      </c>
      <c r="AC1781" s="114" t="s">
        <v>207</v>
      </c>
    </row>
    <row r="1782" spans="1:29" x14ac:dyDescent="0.25">
      <c r="A1782" s="242" t="s">
        <v>638</v>
      </c>
      <c r="B1782" s="242" t="s">
        <v>637</v>
      </c>
      <c r="C1782" s="242" t="s">
        <v>503</v>
      </c>
      <c r="D1782" s="242" t="s">
        <v>216</v>
      </c>
      <c r="E1782" s="243">
        <v>41495</v>
      </c>
      <c r="F1782" s="243">
        <v>41501</v>
      </c>
      <c r="G1782" s="242">
        <v>2013</v>
      </c>
      <c r="H1782" s="116">
        <v>122048</v>
      </c>
      <c r="I1782" s="117" t="s">
        <v>207</v>
      </c>
      <c r="J1782" s="244">
        <v>41968</v>
      </c>
      <c r="K1782" s="245" t="s">
        <v>215</v>
      </c>
      <c r="L1782" s="246">
        <v>42164</v>
      </c>
      <c r="M1782" s="244">
        <v>41968</v>
      </c>
      <c r="N1782" s="242" t="s">
        <v>636</v>
      </c>
      <c r="O1782" s="242" t="s">
        <v>635</v>
      </c>
      <c r="P1782" s="242" t="s">
        <v>325</v>
      </c>
      <c r="Q1782" s="242" t="s">
        <v>516</v>
      </c>
      <c r="R1782" s="242" t="s">
        <v>247</v>
      </c>
      <c r="S1782" s="119" t="s">
        <v>209</v>
      </c>
      <c r="T1782" s="118" t="s">
        <v>634</v>
      </c>
      <c r="U1782" s="117" t="s">
        <v>207</v>
      </c>
      <c r="V1782" s="115">
        <v>0</v>
      </c>
      <c r="W1782" s="115">
        <v>0</v>
      </c>
      <c r="X1782" s="116">
        <v>20628</v>
      </c>
      <c r="Y1782" s="116">
        <v>101420</v>
      </c>
      <c r="Z1782" s="115">
        <v>0</v>
      </c>
      <c r="AA1782" s="115">
        <v>0</v>
      </c>
      <c r="AB1782" s="115">
        <v>0</v>
      </c>
      <c r="AC1782" s="114" t="s">
        <v>207</v>
      </c>
    </row>
    <row r="1783" spans="1:29" x14ac:dyDescent="0.25">
      <c r="A1783" s="242" t="s">
        <v>604</v>
      </c>
      <c r="B1783" s="242" t="s">
        <v>603</v>
      </c>
      <c r="C1783" s="242" t="s">
        <v>503</v>
      </c>
      <c r="D1783" s="242" t="s">
        <v>216</v>
      </c>
      <c r="E1783" s="243">
        <v>40354</v>
      </c>
      <c r="F1783" s="243">
        <v>40357</v>
      </c>
      <c r="G1783" s="242">
        <v>2010</v>
      </c>
      <c r="H1783" s="116">
        <v>27437</v>
      </c>
      <c r="I1783" s="117" t="s">
        <v>207</v>
      </c>
      <c r="J1783" s="244">
        <v>41968</v>
      </c>
      <c r="K1783" s="245" t="s">
        <v>221</v>
      </c>
      <c r="L1783" s="246" t="s">
        <v>207</v>
      </c>
      <c r="M1783" s="244">
        <v>41968</v>
      </c>
      <c r="N1783" s="242" t="s">
        <v>602</v>
      </c>
      <c r="O1783" s="242" t="s">
        <v>549</v>
      </c>
      <c r="P1783" s="242" t="s">
        <v>267</v>
      </c>
      <c r="Q1783" s="242" t="s">
        <v>516</v>
      </c>
      <c r="R1783" s="242" t="s">
        <v>247</v>
      </c>
      <c r="S1783" s="119" t="s">
        <v>209</v>
      </c>
      <c r="T1783" s="118" t="s">
        <v>601</v>
      </c>
      <c r="U1783" s="117" t="s">
        <v>207</v>
      </c>
      <c r="V1783" s="115">
        <v>0</v>
      </c>
      <c r="W1783" s="115">
        <v>0</v>
      </c>
      <c r="X1783" s="115">
        <v>0</v>
      </c>
      <c r="Y1783" s="116">
        <v>27437</v>
      </c>
      <c r="Z1783" s="115">
        <v>0</v>
      </c>
      <c r="AA1783" s="115">
        <v>0</v>
      </c>
      <c r="AB1783" s="115">
        <v>0</v>
      </c>
      <c r="AC1783" s="114" t="s">
        <v>207</v>
      </c>
    </row>
    <row r="1784" spans="1:29" x14ac:dyDescent="0.25">
      <c r="A1784" s="242" t="s">
        <v>600</v>
      </c>
      <c r="B1784" s="242" t="s">
        <v>599</v>
      </c>
      <c r="C1784" s="242" t="s">
        <v>503</v>
      </c>
      <c r="D1784" s="242" t="s">
        <v>216</v>
      </c>
      <c r="E1784" s="243">
        <v>40571</v>
      </c>
      <c r="F1784" s="243">
        <v>40574</v>
      </c>
      <c r="G1784" s="242">
        <v>2011</v>
      </c>
      <c r="H1784" s="116">
        <v>55730</v>
      </c>
      <c r="I1784" s="117" t="s">
        <v>207</v>
      </c>
      <c r="J1784" s="244">
        <v>41968</v>
      </c>
      <c r="K1784" s="245" t="s">
        <v>221</v>
      </c>
      <c r="L1784" s="246" t="s">
        <v>207</v>
      </c>
      <c r="M1784" s="244">
        <v>41968</v>
      </c>
      <c r="N1784" s="242" t="s">
        <v>598</v>
      </c>
      <c r="O1784" s="242" t="s">
        <v>549</v>
      </c>
      <c r="P1784" s="242" t="s">
        <v>267</v>
      </c>
      <c r="Q1784" s="242" t="s">
        <v>516</v>
      </c>
      <c r="R1784" s="242" t="s">
        <v>247</v>
      </c>
      <c r="S1784" s="119" t="s">
        <v>209</v>
      </c>
      <c r="T1784" s="118" t="s">
        <v>597</v>
      </c>
      <c r="U1784" s="117" t="s">
        <v>207</v>
      </c>
      <c r="V1784" s="115">
        <v>0</v>
      </c>
      <c r="W1784" s="115">
        <v>0</v>
      </c>
      <c r="X1784" s="116">
        <v>55730</v>
      </c>
      <c r="Y1784" s="115">
        <v>0</v>
      </c>
      <c r="Z1784" s="115">
        <v>0</v>
      </c>
      <c r="AA1784" s="115">
        <v>0</v>
      </c>
      <c r="AB1784" s="115">
        <v>0</v>
      </c>
      <c r="AC1784" s="114" t="s">
        <v>207</v>
      </c>
    </row>
    <row r="1785" spans="1:29" x14ac:dyDescent="0.25">
      <c r="A1785" s="242" t="s">
        <v>4518</v>
      </c>
      <c r="B1785" s="242" t="s">
        <v>4507</v>
      </c>
      <c r="C1785" s="242" t="s">
        <v>217</v>
      </c>
      <c r="D1785" s="242" t="s">
        <v>1254</v>
      </c>
      <c r="E1785" s="243">
        <v>41242</v>
      </c>
      <c r="F1785" s="243">
        <v>41486</v>
      </c>
      <c r="G1785" s="242">
        <v>2013</v>
      </c>
      <c r="H1785" s="116">
        <v>24643</v>
      </c>
      <c r="I1785" s="117" t="s">
        <v>207</v>
      </c>
      <c r="J1785" s="244">
        <v>41955</v>
      </c>
      <c r="K1785" s="245" t="s">
        <v>215</v>
      </c>
      <c r="L1785" s="246">
        <v>42178</v>
      </c>
      <c r="M1785" s="244">
        <v>41486</v>
      </c>
      <c r="N1785" s="242" t="s">
        <v>4506</v>
      </c>
      <c r="O1785" s="242" t="s">
        <v>4515</v>
      </c>
      <c r="P1785" s="242" t="s">
        <v>325</v>
      </c>
      <c r="Q1785" s="242" t="s">
        <v>2245</v>
      </c>
      <c r="R1785" s="242" t="s">
        <v>247</v>
      </c>
      <c r="S1785" s="119" t="s">
        <v>209</v>
      </c>
      <c r="T1785" s="118" t="s">
        <v>4504</v>
      </c>
      <c r="U1785" s="117" t="s">
        <v>207</v>
      </c>
      <c r="V1785" s="115">
        <v>0</v>
      </c>
      <c r="W1785" s="115">
        <v>0</v>
      </c>
      <c r="X1785" s="115">
        <v>0</v>
      </c>
      <c r="Y1785" s="116">
        <v>24643</v>
      </c>
      <c r="Z1785" s="115">
        <v>0</v>
      </c>
      <c r="AA1785" s="115">
        <v>0</v>
      </c>
      <c r="AB1785" s="115">
        <v>0</v>
      </c>
      <c r="AC1785" s="114" t="s">
        <v>207</v>
      </c>
    </row>
    <row r="1786" spans="1:29" x14ac:dyDescent="0.25">
      <c r="A1786" s="242" t="s">
        <v>4094</v>
      </c>
      <c r="B1786" s="242" t="s">
        <v>4093</v>
      </c>
      <c r="C1786" s="242" t="s">
        <v>503</v>
      </c>
      <c r="D1786" s="242" t="s">
        <v>1254</v>
      </c>
      <c r="E1786" s="243">
        <v>41810</v>
      </c>
      <c r="F1786" s="243">
        <v>41822</v>
      </c>
      <c r="G1786" s="242">
        <v>2014</v>
      </c>
      <c r="H1786" s="116">
        <v>112378</v>
      </c>
      <c r="I1786" s="117" t="s">
        <v>207</v>
      </c>
      <c r="J1786" s="244">
        <v>41955</v>
      </c>
      <c r="K1786" s="245" t="s">
        <v>215</v>
      </c>
      <c r="L1786" s="246">
        <v>42360</v>
      </c>
      <c r="M1786" s="244">
        <v>41822</v>
      </c>
      <c r="N1786" s="242" t="s">
        <v>4092</v>
      </c>
      <c r="O1786" s="242" t="s">
        <v>2568</v>
      </c>
      <c r="P1786" s="242" t="s">
        <v>212</v>
      </c>
      <c r="Q1786" s="242" t="s">
        <v>500</v>
      </c>
      <c r="R1786" s="242" t="s">
        <v>247</v>
      </c>
      <c r="S1786" s="119" t="s">
        <v>209</v>
      </c>
      <c r="T1786" s="118" t="s">
        <v>4091</v>
      </c>
      <c r="U1786" s="117" t="s">
        <v>207</v>
      </c>
      <c r="V1786" s="115">
        <v>0</v>
      </c>
      <c r="W1786" s="115">
        <v>0</v>
      </c>
      <c r="X1786" s="116">
        <v>112378</v>
      </c>
      <c r="Y1786" s="115">
        <v>0</v>
      </c>
      <c r="Z1786" s="115">
        <v>0</v>
      </c>
      <c r="AA1786" s="115">
        <v>0</v>
      </c>
      <c r="AB1786" s="115">
        <v>0</v>
      </c>
      <c r="AC1786" s="114" t="s">
        <v>207</v>
      </c>
    </row>
    <row r="1787" spans="1:29" x14ac:dyDescent="0.25">
      <c r="A1787" s="242" t="s">
        <v>588</v>
      </c>
      <c r="B1787" s="242" t="s">
        <v>581</v>
      </c>
      <c r="C1787" s="242" t="s">
        <v>229</v>
      </c>
      <c r="D1787" s="242" t="s">
        <v>216</v>
      </c>
      <c r="E1787" s="243">
        <v>39814</v>
      </c>
      <c r="F1787" s="243">
        <v>40178</v>
      </c>
      <c r="G1787" s="242">
        <v>2009</v>
      </c>
      <c r="H1787" s="116">
        <v>27073</v>
      </c>
      <c r="I1787" s="116">
        <v>5208</v>
      </c>
      <c r="J1787" s="244">
        <v>41955</v>
      </c>
      <c r="K1787" s="245" t="s">
        <v>215</v>
      </c>
      <c r="L1787" s="246">
        <v>42423</v>
      </c>
      <c r="M1787" s="244">
        <v>41955</v>
      </c>
      <c r="N1787" s="242" t="s">
        <v>580</v>
      </c>
      <c r="O1787" s="242" t="s">
        <v>579</v>
      </c>
      <c r="P1787" s="242" t="s">
        <v>255</v>
      </c>
      <c r="Q1787" s="242" t="s">
        <v>279</v>
      </c>
      <c r="R1787" s="242" t="s">
        <v>247</v>
      </c>
      <c r="S1787" s="119" t="s">
        <v>209</v>
      </c>
      <c r="T1787" s="118" t="s">
        <v>578</v>
      </c>
      <c r="U1787" s="115">
        <v>5208</v>
      </c>
      <c r="V1787" s="115">
        <v>0</v>
      </c>
      <c r="W1787" s="115">
        <v>0</v>
      </c>
      <c r="X1787" s="116">
        <v>21865</v>
      </c>
      <c r="Y1787" s="115">
        <v>0</v>
      </c>
      <c r="Z1787" s="115">
        <v>0</v>
      </c>
      <c r="AA1787" s="115">
        <v>0</v>
      </c>
      <c r="AB1787" s="115">
        <v>0</v>
      </c>
      <c r="AC1787" s="114" t="s">
        <v>587</v>
      </c>
    </row>
    <row r="1788" spans="1:29" x14ac:dyDescent="0.25">
      <c r="A1788" s="242" t="s">
        <v>586</v>
      </c>
      <c r="B1788" s="242" t="s">
        <v>581</v>
      </c>
      <c r="C1788" s="242" t="s">
        <v>229</v>
      </c>
      <c r="D1788" s="242" t="s">
        <v>216</v>
      </c>
      <c r="E1788" s="243">
        <v>40179</v>
      </c>
      <c r="F1788" s="243">
        <v>40543</v>
      </c>
      <c r="G1788" s="242">
        <v>2010</v>
      </c>
      <c r="H1788" s="116">
        <v>43826</v>
      </c>
      <c r="I1788" s="116">
        <v>8430</v>
      </c>
      <c r="J1788" s="244">
        <v>41955</v>
      </c>
      <c r="K1788" s="245" t="s">
        <v>215</v>
      </c>
      <c r="L1788" s="246">
        <v>42423</v>
      </c>
      <c r="M1788" s="244">
        <v>41955</v>
      </c>
      <c r="N1788" s="242" t="s">
        <v>580</v>
      </c>
      <c r="O1788" s="242" t="s">
        <v>579</v>
      </c>
      <c r="P1788" s="242" t="s">
        <v>255</v>
      </c>
      <c r="Q1788" s="242" t="s">
        <v>279</v>
      </c>
      <c r="R1788" s="242" t="s">
        <v>247</v>
      </c>
      <c r="S1788" s="119" t="s">
        <v>209</v>
      </c>
      <c r="T1788" s="118" t="s">
        <v>578</v>
      </c>
      <c r="U1788" s="115">
        <v>8430</v>
      </c>
      <c r="V1788" s="115">
        <v>0</v>
      </c>
      <c r="W1788" s="115">
        <v>0</v>
      </c>
      <c r="X1788" s="116">
        <v>35396</v>
      </c>
      <c r="Y1788" s="115">
        <v>0</v>
      </c>
      <c r="Z1788" s="115">
        <v>0</v>
      </c>
      <c r="AA1788" s="115">
        <v>0</v>
      </c>
      <c r="AB1788" s="115">
        <v>0</v>
      </c>
      <c r="AC1788" s="114" t="s">
        <v>585</v>
      </c>
    </row>
    <row r="1789" spans="1:29" ht="31.5" x14ac:dyDescent="0.25">
      <c r="A1789" s="242" t="s">
        <v>584</v>
      </c>
      <c r="B1789" s="242" t="s">
        <v>581</v>
      </c>
      <c r="C1789" s="242" t="s">
        <v>229</v>
      </c>
      <c r="D1789" s="242" t="s">
        <v>216</v>
      </c>
      <c r="E1789" s="243">
        <v>40544</v>
      </c>
      <c r="F1789" s="243">
        <v>40908</v>
      </c>
      <c r="G1789" s="242">
        <v>2011</v>
      </c>
      <c r="H1789" s="116">
        <v>47632</v>
      </c>
      <c r="I1789" s="116">
        <v>9163</v>
      </c>
      <c r="J1789" s="244">
        <v>41955</v>
      </c>
      <c r="K1789" s="245" t="s">
        <v>215</v>
      </c>
      <c r="L1789" s="246">
        <v>42423</v>
      </c>
      <c r="M1789" s="244">
        <v>41955</v>
      </c>
      <c r="N1789" s="242" t="s">
        <v>580</v>
      </c>
      <c r="O1789" s="242" t="s">
        <v>579</v>
      </c>
      <c r="P1789" s="242" t="s">
        <v>255</v>
      </c>
      <c r="Q1789" s="242" t="s">
        <v>279</v>
      </c>
      <c r="R1789" s="242" t="s">
        <v>247</v>
      </c>
      <c r="S1789" s="119" t="s">
        <v>209</v>
      </c>
      <c r="T1789" s="118" t="s">
        <v>578</v>
      </c>
      <c r="U1789" s="115">
        <v>9163</v>
      </c>
      <c r="V1789" s="115">
        <v>0</v>
      </c>
      <c r="W1789" s="115">
        <v>0</v>
      </c>
      <c r="X1789" s="116">
        <v>4889</v>
      </c>
      <c r="Y1789" s="116">
        <v>33580</v>
      </c>
      <c r="Z1789" s="115">
        <v>0</v>
      </c>
      <c r="AA1789" s="115">
        <v>0</v>
      </c>
      <c r="AB1789" s="115">
        <v>0</v>
      </c>
      <c r="AC1789" s="114" t="s">
        <v>583</v>
      </c>
    </row>
    <row r="1790" spans="1:29" ht="31.5" x14ac:dyDescent="0.25">
      <c r="A1790" s="242" t="s">
        <v>582</v>
      </c>
      <c r="B1790" s="242" t="s">
        <v>581</v>
      </c>
      <c r="C1790" s="242" t="s">
        <v>229</v>
      </c>
      <c r="D1790" s="242" t="s">
        <v>216</v>
      </c>
      <c r="E1790" s="243">
        <v>40909</v>
      </c>
      <c r="F1790" s="243">
        <v>41274</v>
      </c>
      <c r="G1790" s="242">
        <v>2012</v>
      </c>
      <c r="H1790" s="116">
        <v>48387</v>
      </c>
      <c r="I1790" s="116">
        <v>9308</v>
      </c>
      <c r="J1790" s="244">
        <v>41955</v>
      </c>
      <c r="K1790" s="245" t="s">
        <v>215</v>
      </c>
      <c r="L1790" s="246">
        <v>42423</v>
      </c>
      <c r="M1790" s="244">
        <v>41955</v>
      </c>
      <c r="N1790" s="242" t="s">
        <v>580</v>
      </c>
      <c r="O1790" s="242" t="s">
        <v>579</v>
      </c>
      <c r="P1790" s="242" t="s">
        <v>255</v>
      </c>
      <c r="Q1790" s="242" t="s">
        <v>279</v>
      </c>
      <c r="R1790" s="242" t="s">
        <v>247</v>
      </c>
      <c r="S1790" s="119" t="s">
        <v>209</v>
      </c>
      <c r="T1790" s="118" t="s">
        <v>578</v>
      </c>
      <c r="U1790" s="115">
        <v>9308</v>
      </c>
      <c r="V1790" s="115">
        <v>0</v>
      </c>
      <c r="W1790" s="115">
        <v>0</v>
      </c>
      <c r="X1790" s="115">
        <v>0</v>
      </c>
      <c r="Y1790" s="116">
        <v>39079</v>
      </c>
      <c r="Z1790" s="115">
        <v>0</v>
      </c>
      <c r="AA1790" s="115">
        <v>0</v>
      </c>
      <c r="AB1790" s="115">
        <v>0</v>
      </c>
      <c r="AC1790" s="114" t="s">
        <v>577</v>
      </c>
    </row>
    <row r="1791" spans="1:29" x14ac:dyDescent="0.25">
      <c r="A1791" s="242" t="s">
        <v>1064</v>
      </c>
      <c r="B1791" s="242" t="s">
        <v>1062</v>
      </c>
      <c r="C1791" s="242" t="s">
        <v>217</v>
      </c>
      <c r="D1791" s="242" t="s">
        <v>216</v>
      </c>
      <c r="E1791" s="243">
        <v>41153</v>
      </c>
      <c r="F1791" s="243">
        <v>41517</v>
      </c>
      <c r="G1791" s="242">
        <v>2013</v>
      </c>
      <c r="H1791" s="116">
        <v>43263</v>
      </c>
      <c r="I1791" s="117" t="s">
        <v>207</v>
      </c>
      <c r="J1791" s="244">
        <v>41919</v>
      </c>
      <c r="K1791" s="245" t="s">
        <v>215</v>
      </c>
      <c r="L1791" s="246">
        <v>42626</v>
      </c>
      <c r="M1791" s="244">
        <v>41919</v>
      </c>
      <c r="N1791" s="242" t="s">
        <v>1061</v>
      </c>
      <c r="O1791" s="242" t="s">
        <v>349</v>
      </c>
      <c r="P1791" s="242" t="s">
        <v>267</v>
      </c>
      <c r="Q1791" s="242" t="s">
        <v>717</v>
      </c>
      <c r="R1791" s="242" t="s">
        <v>247</v>
      </c>
      <c r="S1791" s="119" t="s">
        <v>209</v>
      </c>
      <c r="T1791" s="118" t="s">
        <v>1060</v>
      </c>
      <c r="U1791" s="117" t="s">
        <v>207</v>
      </c>
      <c r="V1791" s="115">
        <v>0</v>
      </c>
      <c r="W1791" s="115">
        <v>0</v>
      </c>
      <c r="X1791" s="116">
        <v>43263</v>
      </c>
      <c r="Y1791" s="115">
        <v>0</v>
      </c>
      <c r="Z1791" s="115">
        <v>0</v>
      </c>
      <c r="AA1791" s="115">
        <v>0</v>
      </c>
      <c r="AB1791" s="115">
        <v>0</v>
      </c>
      <c r="AC1791" s="114" t="s">
        <v>207</v>
      </c>
    </row>
    <row r="1792" spans="1:29" x14ac:dyDescent="0.25">
      <c r="A1792" s="242" t="s">
        <v>561</v>
      </c>
      <c r="B1792" s="242" t="s">
        <v>555</v>
      </c>
      <c r="C1792" s="242" t="s">
        <v>217</v>
      </c>
      <c r="D1792" s="242" t="s">
        <v>216</v>
      </c>
      <c r="E1792" s="243">
        <v>40909</v>
      </c>
      <c r="F1792" s="243">
        <v>41274</v>
      </c>
      <c r="G1792" s="242">
        <v>2012</v>
      </c>
      <c r="H1792" s="116">
        <v>3359</v>
      </c>
      <c r="I1792" s="117" t="s">
        <v>207</v>
      </c>
      <c r="J1792" s="244">
        <v>41919</v>
      </c>
      <c r="K1792" s="245" t="s">
        <v>215</v>
      </c>
      <c r="L1792" s="246">
        <v>42626</v>
      </c>
      <c r="M1792" s="244">
        <v>41919</v>
      </c>
      <c r="N1792" s="242" t="s">
        <v>554</v>
      </c>
      <c r="O1792" s="242" t="s">
        <v>349</v>
      </c>
      <c r="P1792" s="242" t="s">
        <v>267</v>
      </c>
      <c r="Q1792" s="242" t="s">
        <v>452</v>
      </c>
      <c r="R1792" s="242" t="s">
        <v>247</v>
      </c>
      <c r="S1792" s="119" t="s">
        <v>209</v>
      </c>
      <c r="T1792" s="118" t="s">
        <v>553</v>
      </c>
      <c r="U1792" s="117" t="s">
        <v>207</v>
      </c>
      <c r="V1792" s="115">
        <v>0</v>
      </c>
      <c r="W1792" s="115">
        <v>0</v>
      </c>
      <c r="X1792" s="115">
        <v>0</v>
      </c>
      <c r="Y1792" s="116">
        <v>3359</v>
      </c>
      <c r="Z1792" s="115">
        <v>0</v>
      </c>
      <c r="AA1792" s="115">
        <v>0</v>
      </c>
      <c r="AB1792" s="115">
        <v>0</v>
      </c>
      <c r="AC1792" s="114" t="s">
        <v>207</v>
      </c>
    </row>
    <row r="1793" spans="1:29" x14ac:dyDescent="0.25">
      <c r="A1793" s="242" t="s">
        <v>744</v>
      </c>
      <c r="B1793" s="242" t="s">
        <v>733</v>
      </c>
      <c r="C1793" s="242" t="s">
        <v>229</v>
      </c>
      <c r="D1793" s="242" t="s">
        <v>216</v>
      </c>
      <c r="E1793" s="243">
        <v>38353</v>
      </c>
      <c r="F1793" s="243">
        <v>38717</v>
      </c>
      <c r="G1793" s="242">
        <v>2005</v>
      </c>
      <c r="H1793" s="116">
        <v>8383</v>
      </c>
      <c r="I1793" s="116">
        <v>1696</v>
      </c>
      <c r="J1793" s="244">
        <v>41905</v>
      </c>
      <c r="K1793" s="245" t="s">
        <v>215</v>
      </c>
      <c r="L1793" s="246">
        <v>43158</v>
      </c>
      <c r="M1793" s="244">
        <v>41905</v>
      </c>
      <c r="N1793" s="242" t="s">
        <v>732</v>
      </c>
      <c r="O1793" s="242" t="s">
        <v>417</v>
      </c>
      <c r="P1793" s="242" t="s">
        <v>255</v>
      </c>
      <c r="Q1793" s="242" t="s">
        <v>416</v>
      </c>
      <c r="R1793" s="242" t="s">
        <v>247</v>
      </c>
      <c r="S1793" s="119" t="s">
        <v>209</v>
      </c>
      <c r="T1793" s="118" t="s">
        <v>731</v>
      </c>
      <c r="U1793" s="115">
        <v>1696</v>
      </c>
      <c r="V1793" s="115">
        <v>0</v>
      </c>
      <c r="W1793" s="115">
        <v>0</v>
      </c>
      <c r="X1793" s="116">
        <v>5000</v>
      </c>
      <c r="Y1793" s="115">
        <v>0</v>
      </c>
      <c r="Z1793" s="115">
        <v>1687</v>
      </c>
      <c r="AA1793" s="115">
        <v>0</v>
      </c>
      <c r="AB1793" s="115">
        <v>0</v>
      </c>
      <c r="AC1793" s="114" t="s">
        <v>743</v>
      </c>
    </row>
    <row r="1794" spans="1:29" x14ac:dyDescent="0.25">
      <c r="A1794" s="242" t="s">
        <v>742</v>
      </c>
      <c r="B1794" s="242" t="s">
        <v>733</v>
      </c>
      <c r="C1794" s="242" t="s">
        <v>229</v>
      </c>
      <c r="D1794" s="242" t="s">
        <v>216</v>
      </c>
      <c r="E1794" s="243">
        <v>38718</v>
      </c>
      <c r="F1794" s="243">
        <v>39082</v>
      </c>
      <c r="G1794" s="242">
        <v>2006</v>
      </c>
      <c r="H1794" s="116">
        <v>4562</v>
      </c>
      <c r="I1794" s="116">
        <v>923</v>
      </c>
      <c r="J1794" s="244">
        <v>41905</v>
      </c>
      <c r="K1794" s="245" t="s">
        <v>215</v>
      </c>
      <c r="L1794" s="246">
        <v>43158</v>
      </c>
      <c r="M1794" s="244">
        <v>41905</v>
      </c>
      <c r="N1794" s="242" t="s">
        <v>732</v>
      </c>
      <c r="O1794" s="242" t="s">
        <v>417</v>
      </c>
      <c r="P1794" s="242" t="s">
        <v>255</v>
      </c>
      <c r="Q1794" s="242" t="s">
        <v>416</v>
      </c>
      <c r="R1794" s="242" t="s">
        <v>247</v>
      </c>
      <c r="S1794" s="119" t="s">
        <v>209</v>
      </c>
      <c r="T1794" s="118" t="s">
        <v>731</v>
      </c>
      <c r="U1794" s="115">
        <v>923</v>
      </c>
      <c r="V1794" s="115">
        <v>0</v>
      </c>
      <c r="W1794" s="115">
        <v>0</v>
      </c>
      <c r="X1794" s="115">
        <v>0</v>
      </c>
      <c r="Y1794" s="115">
        <v>0</v>
      </c>
      <c r="Z1794" s="115">
        <v>3639</v>
      </c>
      <c r="AA1794" s="115">
        <v>0</v>
      </c>
      <c r="AB1794" s="115">
        <v>0</v>
      </c>
      <c r="AC1794" s="114" t="s">
        <v>741</v>
      </c>
    </row>
    <row r="1795" spans="1:29" x14ac:dyDescent="0.25">
      <c r="A1795" s="242" t="s">
        <v>740</v>
      </c>
      <c r="B1795" s="242" t="s">
        <v>733</v>
      </c>
      <c r="C1795" s="242" t="s">
        <v>229</v>
      </c>
      <c r="D1795" s="242" t="s">
        <v>216</v>
      </c>
      <c r="E1795" s="243">
        <v>39448</v>
      </c>
      <c r="F1795" s="243">
        <v>39813</v>
      </c>
      <c r="G1795" s="242">
        <v>2008</v>
      </c>
      <c r="H1795" s="116">
        <v>12729</v>
      </c>
      <c r="I1795" s="116">
        <v>2574</v>
      </c>
      <c r="J1795" s="244">
        <v>41905</v>
      </c>
      <c r="K1795" s="245" t="s">
        <v>215</v>
      </c>
      <c r="L1795" s="246">
        <v>43158</v>
      </c>
      <c r="M1795" s="244">
        <v>41905</v>
      </c>
      <c r="N1795" s="242" t="s">
        <v>732</v>
      </c>
      <c r="O1795" s="242" t="s">
        <v>417</v>
      </c>
      <c r="P1795" s="242" t="s">
        <v>255</v>
      </c>
      <c r="Q1795" s="242" t="s">
        <v>416</v>
      </c>
      <c r="R1795" s="242" t="s">
        <v>247</v>
      </c>
      <c r="S1795" s="119" t="s">
        <v>209</v>
      </c>
      <c r="T1795" s="118" t="s">
        <v>731</v>
      </c>
      <c r="U1795" s="115">
        <v>2574</v>
      </c>
      <c r="V1795" s="115">
        <v>0</v>
      </c>
      <c r="W1795" s="115">
        <v>0</v>
      </c>
      <c r="X1795" s="115">
        <v>0</v>
      </c>
      <c r="Y1795" s="115">
        <v>0</v>
      </c>
      <c r="Z1795" s="115">
        <v>9517</v>
      </c>
      <c r="AA1795" s="115">
        <v>638</v>
      </c>
      <c r="AB1795" s="115">
        <v>0</v>
      </c>
      <c r="AC1795" s="114" t="s">
        <v>739</v>
      </c>
    </row>
    <row r="1796" spans="1:29" x14ac:dyDescent="0.25">
      <c r="A1796" s="242" t="s">
        <v>738</v>
      </c>
      <c r="B1796" s="242" t="s">
        <v>733</v>
      </c>
      <c r="C1796" s="242" t="s">
        <v>229</v>
      </c>
      <c r="D1796" s="242" t="s">
        <v>216</v>
      </c>
      <c r="E1796" s="243">
        <v>39814</v>
      </c>
      <c r="F1796" s="243">
        <v>40178</v>
      </c>
      <c r="G1796" s="242">
        <v>2009</v>
      </c>
      <c r="H1796" s="116">
        <v>10897</v>
      </c>
      <c r="I1796" s="116">
        <v>2204</v>
      </c>
      <c r="J1796" s="244">
        <v>41905</v>
      </c>
      <c r="K1796" s="245" t="s">
        <v>215</v>
      </c>
      <c r="L1796" s="246">
        <v>43158</v>
      </c>
      <c r="M1796" s="244">
        <v>41905</v>
      </c>
      <c r="N1796" s="242" t="s">
        <v>732</v>
      </c>
      <c r="O1796" s="242" t="s">
        <v>417</v>
      </c>
      <c r="P1796" s="242" t="s">
        <v>255</v>
      </c>
      <c r="Q1796" s="242" t="s">
        <v>416</v>
      </c>
      <c r="R1796" s="242" t="s">
        <v>247</v>
      </c>
      <c r="S1796" s="119" t="s">
        <v>209</v>
      </c>
      <c r="T1796" s="118" t="s">
        <v>731</v>
      </c>
      <c r="U1796" s="115">
        <v>2204</v>
      </c>
      <c r="V1796" s="115">
        <v>0</v>
      </c>
      <c r="W1796" s="115">
        <v>0</v>
      </c>
      <c r="X1796" s="115">
        <v>0</v>
      </c>
      <c r="Y1796" s="115">
        <v>0</v>
      </c>
      <c r="Z1796" s="115">
        <v>0</v>
      </c>
      <c r="AA1796" s="115">
        <v>2129</v>
      </c>
      <c r="AB1796" s="115">
        <v>0</v>
      </c>
      <c r="AC1796" s="114" t="s">
        <v>737</v>
      </c>
    </row>
    <row r="1797" spans="1:29" x14ac:dyDescent="0.25">
      <c r="A1797" s="242" t="s">
        <v>736</v>
      </c>
      <c r="B1797" s="242" t="s">
        <v>733</v>
      </c>
      <c r="C1797" s="242" t="s">
        <v>229</v>
      </c>
      <c r="D1797" s="242" t="s">
        <v>216</v>
      </c>
      <c r="E1797" s="243">
        <v>40179</v>
      </c>
      <c r="F1797" s="243">
        <v>40543</v>
      </c>
      <c r="G1797" s="242">
        <v>2010</v>
      </c>
      <c r="H1797" s="116">
        <v>19997</v>
      </c>
      <c r="I1797" s="116">
        <v>4044</v>
      </c>
      <c r="J1797" s="244">
        <v>41905</v>
      </c>
      <c r="K1797" s="245" t="s">
        <v>215</v>
      </c>
      <c r="L1797" s="246">
        <v>43158</v>
      </c>
      <c r="M1797" s="244">
        <v>41905</v>
      </c>
      <c r="N1797" s="242" t="s">
        <v>732</v>
      </c>
      <c r="O1797" s="242" t="s">
        <v>417</v>
      </c>
      <c r="P1797" s="242" t="s">
        <v>255</v>
      </c>
      <c r="Q1797" s="242" t="s">
        <v>416</v>
      </c>
      <c r="R1797" s="242" t="s">
        <v>247</v>
      </c>
      <c r="S1797" s="119" t="s">
        <v>209</v>
      </c>
      <c r="T1797" s="118" t="s">
        <v>731</v>
      </c>
      <c r="U1797" s="115">
        <v>4044</v>
      </c>
      <c r="V1797" s="115">
        <v>0</v>
      </c>
      <c r="W1797" s="115">
        <v>0</v>
      </c>
      <c r="X1797" s="115">
        <v>0</v>
      </c>
      <c r="Y1797" s="115">
        <v>0</v>
      </c>
      <c r="Z1797" s="115">
        <v>0</v>
      </c>
      <c r="AA1797" s="115">
        <v>0</v>
      </c>
      <c r="AB1797" s="115">
        <v>0</v>
      </c>
      <c r="AC1797" s="114" t="s">
        <v>735</v>
      </c>
    </row>
    <row r="1798" spans="1:29" x14ac:dyDescent="0.25">
      <c r="A1798" s="242" t="s">
        <v>734</v>
      </c>
      <c r="B1798" s="242" t="s">
        <v>733</v>
      </c>
      <c r="C1798" s="242" t="s">
        <v>229</v>
      </c>
      <c r="D1798" s="242" t="s">
        <v>216</v>
      </c>
      <c r="E1798" s="243">
        <v>40544</v>
      </c>
      <c r="F1798" s="243">
        <v>40908</v>
      </c>
      <c r="G1798" s="242">
        <v>2011</v>
      </c>
      <c r="H1798" s="116">
        <v>6567</v>
      </c>
      <c r="I1798" s="116">
        <v>1328</v>
      </c>
      <c r="J1798" s="244">
        <v>41905</v>
      </c>
      <c r="K1798" s="245" t="s">
        <v>215</v>
      </c>
      <c r="L1798" s="246">
        <v>43158</v>
      </c>
      <c r="M1798" s="244">
        <v>41905</v>
      </c>
      <c r="N1798" s="242" t="s">
        <v>732</v>
      </c>
      <c r="O1798" s="242" t="s">
        <v>417</v>
      </c>
      <c r="P1798" s="242" t="s">
        <v>255</v>
      </c>
      <c r="Q1798" s="242" t="s">
        <v>416</v>
      </c>
      <c r="R1798" s="242" t="s">
        <v>247</v>
      </c>
      <c r="S1798" s="119" t="s">
        <v>209</v>
      </c>
      <c r="T1798" s="118" t="s">
        <v>731</v>
      </c>
      <c r="U1798" s="115">
        <v>1328</v>
      </c>
      <c r="V1798" s="115">
        <v>0</v>
      </c>
      <c r="W1798" s="115">
        <v>0</v>
      </c>
      <c r="X1798" s="115">
        <v>0</v>
      </c>
      <c r="Y1798" s="115">
        <v>0</v>
      </c>
      <c r="Z1798" s="115">
        <v>681</v>
      </c>
      <c r="AA1798" s="115">
        <v>0</v>
      </c>
      <c r="AB1798" s="115">
        <v>0</v>
      </c>
      <c r="AC1798" s="114" t="s">
        <v>730</v>
      </c>
    </row>
    <row r="1799" spans="1:29" x14ac:dyDescent="0.25">
      <c r="A1799" s="242" t="s">
        <v>514</v>
      </c>
      <c r="B1799" s="242" t="s">
        <v>513</v>
      </c>
      <c r="C1799" s="242" t="s">
        <v>503</v>
      </c>
      <c r="D1799" s="242" t="s">
        <v>216</v>
      </c>
      <c r="E1799" s="243">
        <v>40898</v>
      </c>
      <c r="F1799" s="243">
        <v>40947</v>
      </c>
      <c r="G1799" s="242">
        <v>2012</v>
      </c>
      <c r="H1799" s="116">
        <v>163884</v>
      </c>
      <c r="I1799" s="117" t="s">
        <v>207</v>
      </c>
      <c r="J1799" s="244">
        <v>41905</v>
      </c>
      <c r="K1799" s="245" t="s">
        <v>221</v>
      </c>
      <c r="L1799" s="246" t="s">
        <v>207</v>
      </c>
      <c r="M1799" s="244">
        <v>41905</v>
      </c>
      <c r="N1799" s="242" t="s">
        <v>512</v>
      </c>
      <c r="O1799" s="242" t="s">
        <v>507</v>
      </c>
      <c r="P1799" s="242" t="s">
        <v>267</v>
      </c>
      <c r="Q1799" s="242" t="s">
        <v>500</v>
      </c>
      <c r="R1799" s="242" t="s">
        <v>247</v>
      </c>
      <c r="S1799" s="119" t="s">
        <v>209</v>
      </c>
      <c r="T1799" s="118" t="s">
        <v>511</v>
      </c>
      <c r="U1799" s="117" t="s">
        <v>207</v>
      </c>
      <c r="V1799" s="115">
        <v>0</v>
      </c>
      <c r="W1799" s="115">
        <v>0</v>
      </c>
      <c r="X1799" s="116">
        <v>16000</v>
      </c>
      <c r="Y1799" s="116">
        <v>104490</v>
      </c>
      <c r="Z1799" s="115">
        <v>6394</v>
      </c>
      <c r="AA1799" s="115">
        <v>0</v>
      </c>
      <c r="AB1799" s="115">
        <v>0</v>
      </c>
      <c r="AC1799" s="114" t="s">
        <v>207</v>
      </c>
    </row>
    <row r="1800" spans="1:29" x14ac:dyDescent="0.25">
      <c r="A1800" s="242" t="s">
        <v>4357</v>
      </c>
      <c r="B1800" s="242" t="s">
        <v>4350</v>
      </c>
      <c r="C1800" s="242" t="s">
        <v>217</v>
      </c>
      <c r="D1800" s="242" t="s">
        <v>1254</v>
      </c>
      <c r="E1800" s="243">
        <v>41091</v>
      </c>
      <c r="F1800" s="243">
        <v>41547</v>
      </c>
      <c r="G1800" s="242">
        <v>2013</v>
      </c>
      <c r="H1800" s="116">
        <v>43183</v>
      </c>
      <c r="I1800" s="117" t="s">
        <v>207</v>
      </c>
      <c r="J1800" s="244">
        <v>41891</v>
      </c>
      <c r="K1800" s="245" t="s">
        <v>215</v>
      </c>
      <c r="L1800" s="246">
        <v>42150</v>
      </c>
      <c r="M1800" s="244">
        <v>41547</v>
      </c>
      <c r="N1800" s="242" t="s">
        <v>4349</v>
      </c>
      <c r="O1800" s="242" t="s">
        <v>4352</v>
      </c>
      <c r="P1800" s="242" t="s">
        <v>267</v>
      </c>
      <c r="Q1800" s="242" t="s">
        <v>452</v>
      </c>
      <c r="R1800" s="242" t="s">
        <v>247</v>
      </c>
      <c r="S1800" s="119" t="s">
        <v>209</v>
      </c>
      <c r="T1800" s="118" t="s">
        <v>4348</v>
      </c>
      <c r="U1800" s="117" t="s">
        <v>207</v>
      </c>
      <c r="V1800" s="115">
        <v>0</v>
      </c>
      <c r="W1800" s="115">
        <v>0</v>
      </c>
      <c r="X1800" s="116">
        <v>21629</v>
      </c>
      <c r="Y1800" s="116">
        <v>15440</v>
      </c>
      <c r="Z1800" s="115">
        <v>0</v>
      </c>
      <c r="AA1800" s="115">
        <v>6114</v>
      </c>
      <c r="AB1800" s="115">
        <v>0</v>
      </c>
      <c r="AC1800" s="114" t="s">
        <v>207</v>
      </c>
    </row>
    <row r="1801" spans="1:29" x14ac:dyDescent="0.25">
      <c r="A1801" s="242" t="s">
        <v>1168</v>
      </c>
      <c r="B1801" s="242" t="s">
        <v>1165</v>
      </c>
      <c r="C1801" s="242" t="s">
        <v>217</v>
      </c>
      <c r="D1801" s="242" t="s">
        <v>216</v>
      </c>
      <c r="E1801" s="243">
        <v>41214</v>
      </c>
      <c r="F1801" s="243">
        <v>41578</v>
      </c>
      <c r="G1801" s="242">
        <v>2013</v>
      </c>
      <c r="H1801" s="116">
        <v>30840</v>
      </c>
      <c r="I1801" s="117" t="s">
        <v>207</v>
      </c>
      <c r="J1801" s="244">
        <v>41891</v>
      </c>
      <c r="K1801" s="245" t="s">
        <v>215</v>
      </c>
      <c r="L1801" s="246">
        <v>42542</v>
      </c>
      <c r="M1801" s="244">
        <v>41891</v>
      </c>
      <c r="N1801" s="242" t="s">
        <v>1164</v>
      </c>
      <c r="O1801" s="242" t="s">
        <v>349</v>
      </c>
      <c r="P1801" s="242" t="s">
        <v>267</v>
      </c>
      <c r="Q1801" s="242" t="s">
        <v>1141</v>
      </c>
      <c r="R1801" s="242" t="s">
        <v>247</v>
      </c>
      <c r="S1801" s="119" t="s">
        <v>209</v>
      </c>
      <c r="T1801" s="118" t="s">
        <v>1163</v>
      </c>
      <c r="U1801" s="117" t="s">
        <v>207</v>
      </c>
      <c r="V1801" s="115">
        <v>0</v>
      </c>
      <c r="W1801" s="115">
        <v>0</v>
      </c>
      <c r="X1801" s="116">
        <v>26135</v>
      </c>
      <c r="Y1801" s="116">
        <v>4705</v>
      </c>
      <c r="Z1801" s="115">
        <v>0</v>
      </c>
      <c r="AA1801" s="115">
        <v>0</v>
      </c>
      <c r="AB1801" s="115">
        <v>0</v>
      </c>
      <c r="AC1801" s="114" t="s">
        <v>207</v>
      </c>
    </row>
    <row r="1802" spans="1:29" x14ac:dyDescent="0.25">
      <c r="A1802" s="242" t="s">
        <v>1153</v>
      </c>
      <c r="B1802" s="242" t="s">
        <v>1150</v>
      </c>
      <c r="C1802" s="242" t="s">
        <v>217</v>
      </c>
      <c r="D1802" s="242" t="s">
        <v>216</v>
      </c>
      <c r="E1802" s="243">
        <v>41214</v>
      </c>
      <c r="F1802" s="243">
        <v>41578</v>
      </c>
      <c r="G1802" s="242">
        <v>2013</v>
      </c>
      <c r="H1802" s="116">
        <v>23873</v>
      </c>
      <c r="I1802" s="117" t="s">
        <v>207</v>
      </c>
      <c r="J1802" s="244">
        <v>41891</v>
      </c>
      <c r="K1802" s="245" t="s">
        <v>215</v>
      </c>
      <c r="L1802" s="246">
        <v>42542</v>
      </c>
      <c r="M1802" s="244">
        <v>41891</v>
      </c>
      <c r="N1802" s="242" t="s">
        <v>1149</v>
      </c>
      <c r="O1802" s="242" t="s">
        <v>349</v>
      </c>
      <c r="P1802" s="242" t="s">
        <v>267</v>
      </c>
      <c r="Q1802" s="242" t="s">
        <v>1141</v>
      </c>
      <c r="R1802" s="242" t="s">
        <v>247</v>
      </c>
      <c r="S1802" s="119" t="s">
        <v>209</v>
      </c>
      <c r="T1802" s="118" t="s">
        <v>1148</v>
      </c>
      <c r="U1802" s="117" t="s">
        <v>207</v>
      </c>
      <c r="V1802" s="115">
        <v>0</v>
      </c>
      <c r="W1802" s="115">
        <v>0</v>
      </c>
      <c r="X1802" s="116">
        <v>23873</v>
      </c>
      <c r="Y1802" s="115">
        <v>0</v>
      </c>
      <c r="Z1802" s="115">
        <v>0</v>
      </c>
      <c r="AA1802" s="115">
        <v>0</v>
      </c>
      <c r="AB1802" s="115">
        <v>0</v>
      </c>
      <c r="AC1802" s="114" t="s">
        <v>207</v>
      </c>
    </row>
    <row r="1803" spans="1:29" x14ac:dyDescent="0.25">
      <c r="A1803" s="242" t="s">
        <v>1145</v>
      </c>
      <c r="B1803" s="242" t="s">
        <v>1143</v>
      </c>
      <c r="C1803" s="242" t="s">
        <v>217</v>
      </c>
      <c r="D1803" s="242" t="s">
        <v>216</v>
      </c>
      <c r="E1803" s="243">
        <v>41214</v>
      </c>
      <c r="F1803" s="243">
        <v>41578</v>
      </c>
      <c r="G1803" s="242">
        <v>2013</v>
      </c>
      <c r="H1803" s="116">
        <v>21466</v>
      </c>
      <c r="I1803" s="117" t="s">
        <v>207</v>
      </c>
      <c r="J1803" s="244">
        <v>41891</v>
      </c>
      <c r="K1803" s="245" t="s">
        <v>215</v>
      </c>
      <c r="L1803" s="246">
        <v>42500</v>
      </c>
      <c r="M1803" s="244">
        <v>41891</v>
      </c>
      <c r="N1803" s="242" t="s">
        <v>1142</v>
      </c>
      <c r="O1803" s="242" t="s">
        <v>349</v>
      </c>
      <c r="P1803" s="242" t="s">
        <v>267</v>
      </c>
      <c r="Q1803" s="242" t="s">
        <v>1141</v>
      </c>
      <c r="R1803" s="242" t="s">
        <v>247</v>
      </c>
      <c r="S1803" s="119" t="s">
        <v>209</v>
      </c>
      <c r="T1803" s="118" t="s">
        <v>1140</v>
      </c>
      <c r="U1803" s="117" t="s">
        <v>207</v>
      </c>
      <c r="V1803" s="115">
        <v>0</v>
      </c>
      <c r="W1803" s="115">
        <v>0</v>
      </c>
      <c r="X1803" s="116">
        <v>21466</v>
      </c>
      <c r="Y1803" s="115">
        <v>0</v>
      </c>
      <c r="Z1803" s="115">
        <v>0</v>
      </c>
      <c r="AA1803" s="115">
        <v>0</v>
      </c>
      <c r="AB1803" s="115">
        <v>0</v>
      </c>
      <c r="AC1803" s="114" t="s">
        <v>207</v>
      </c>
    </row>
    <row r="1804" spans="1:29" x14ac:dyDescent="0.25">
      <c r="A1804" s="242" t="s">
        <v>510</v>
      </c>
      <c r="B1804" s="242" t="s">
        <v>509</v>
      </c>
      <c r="C1804" s="242" t="s">
        <v>503</v>
      </c>
      <c r="D1804" s="242" t="s">
        <v>216</v>
      </c>
      <c r="E1804" s="243">
        <v>41467</v>
      </c>
      <c r="F1804" s="243">
        <v>41481</v>
      </c>
      <c r="G1804" s="242">
        <v>2013</v>
      </c>
      <c r="H1804" s="116">
        <v>108627</v>
      </c>
      <c r="I1804" s="117" t="s">
        <v>207</v>
      </c>
      <c r="J1804" s="244">
        <v>41891</v>
      </c>
      <c r="K1804" s="245" t="s">
        <v>215</v>
      </c>
      <c r="L1804" s="246">
        <v>42317</v>
      </c>
      <c r="M1804" s="244">
        <v>41891</v>
      </c>
      <c r="N1804" s="242" t="s">
        <v>508</v>
      </c>
      <c r="O1804" s="242" t="s">
        <v>507</v>
      </c>
      <c r="P1804" s="242" t="s">
        <v>267</v>
      </c>
      <c r="Q1804" s="242" t="s">
        <v>500</v>
      </c>
      <c r="R1804" s="242" t="s">
        <v>247</v>
      </c>
      <c r="S1804" s="119" t="s">
        <v>209</v>
      </c>
      <c r="T1804" s="118" t="s">
        <v>506</v>
      </c>
      <c r="U1804" s="117" t="s">
        <v>207</v>
      </c>
      <c r="V1804" s="115">
        <v>0</v>
      </c>
      <c r="W1804" s="115">
        <v>0</v>
      </c>
      <c r="X1804" s="116">
        <v>108627</v>
      </c>
      <c r="Y1804" s="115">
        <v>0</v>
      </c>
      <c r="Z1804" s="115">
        <v>0</v>
      </c>
      <c r="AA1804" s="115">
        <v>0</v>
      </c>
      <c r="AB1804" s="115">
        <v>0</v>
      </c>
      <c r="AC1804" s="114" t="s">
        <v>207</v>
      </c>
    </row>
    <row r="1805" spans="1:29" x14ac:dyDescent="0.25">
      <c r="A1805" s="242" t="s">
        <v>4542</v>
      </c>
      <c r="B1805" s="242" t="s">
        <v>4526</v>
      </c>
      <c r="C1805" s="242" t="s">
        <v>229</v>
      </c>
      <c r="D1805" s="242" t="s">
        <v>1254</v>
      </c>
      <c r="E1805" s="243">
        <v>40993</v>
      </c>
      <c r="F1805" s="243">
        <v>41511</v>
      </c>
      <c r="G1805" s="242">
        <v>2013</v>
      </c>
      <c r="H1805" s="116">
        <v>107214</v>
      </c>
      <c r="I1805" s="116">
        <v>20586</v>
      </c>
      <c r="J1805" s="244">
        <v>41877</v>
      </c>
      <c r="K1805" s="245" t="s">
        <v>221</v>
      </c>
      <c r="L1805" s="246" t="s">
        <v>207</v>
      </c>
      <c r="M1805" s="244">
        <v>41511</v>
      </c>
      <c r="N1805" s="242" t="s">
        <v>4525</v>
      </c>
      <c r="O1805" s="242" t="s">
        <v>4524</v>
      </c>
      <c r="P1805" s="242" t="s">
        <v>255</v>
      </c>
      <c r="Q1805" s="242" t="s">
        <v>211</v>
      </c>
      <c r="R1805" s="242" t="s">
        <v>210</v>
      </c>
      <c r="S1805" s="119" t="s">
        <v>209</v>
      </c>
      <c r="T1805" s="118" t="s">
        <v>4523</v>
      </c>
      <c r="U1805" s="115">
        <v>20586</v>
      </c>
      <c r="V1805" s="115">
        <v>0</v>
      </c>
      <c r="W1805" s="115">
        <v>96</v>
      </c>
      <c r="X1805" s="116">
        <v>82297</v>
      </c>
      <c r="Y1805" s="115">
        <v>0</v>
      </c>
      <c r="Z1805" s="115">
        <v>0</v>
      </c>
      <c r="AA1805" s="115">
        <v>4235</v>
      </c>
      <c r="AB1805" s="115">
        <v>0</v>
      </c>
      <c r="AC1805" s="114" t="s">
        <v>4541</v>
      </c>
    </row>
    <row r="1806" spans="1:29" x14ac:dyDescent="0.25">
      <c r="A1806" s="242" t="s">
        <v>961</v>
      </c>
      <c r="B1806" s="242" t="s">
        <v>957</v>
      </c>
      <c r="C1806" s="242" t="s">
        <v>217</v>
      </c>
      <c r="D1806" s="242" t="s">
        <v>216</v>
      </c>
      <c r="E1806" s="243">
        <v>41030</v>
      </c>
      <c r="F1806" s="243">
        <v>41394</v>
      </c>
      <c r="G1806" s="242">
        <v>2013</v>
      </c>
      <c r="H1806" s="116">
        <v>12389</v>
      </c>
      <c r="I1806" s="117" t="s">
        <v>207</v>
      </c>
      <c r="J1806" s="244">
        <v>41877</v>
      </c>
      <c r="K1806" s="245" t="s">
        <v>215</v>
      </c>
      <c r="L1806" s="246">
        <v>42717</v>
      </c>
      <c r="M1806" s="244">
        <v>41877</v>
      </c>
      <c r="N1806" s="242" t="s">
        <v>956</v>
      </c>
      <c r="O1806" s="242" t="s">
        <v>940</v>
      </c>
      <c r="P1806" s="242" t="s">
        <v>939</v>
      </c>
      <c r="Q1806" s="242" t="s">
        <v>332</v>
      </c>
      <c r="R1806" s="242" t="s">
        <v>247</v>
      </c>
      <c r="S1806" s="119" t="s">
        <v>209</v>
      </c>
      <c r="T1806" s="118" t="s">
        <v>955</v>
      </c>
      <c r="U1806" s="117" t="s">
        <v>207</v>
      </c>
      <c r="V1806" s="115">
        <v>0</v>
      </c>
      <c r="W1806" s="115">
        <v>0</v>
      </c>
      <c r="X1806" s="116">
        <v>10820</v>
      </c>
      <c r="Y1806" s="116">
        <v>1569</v>
      </c>
      <c r="Z1806" s="115">
        <v>0</v>
      </c>
      <c r="AA1806" s="115">
        <v>0</v>
      </c>
      <c r="AB1806" s="115">
        <v>0</v>
      </c>
      <c r="AC1806" s="114" t="s">
        <v>207</v>
      </c>
    </row>
    <row r="1807" spans="1:29" x14ac:dyDescent="0.25">
      <c r="A1807" s="242" t="s">
        <v>722</v>
      </c>
      <c r="B1807" s="242" t="s">
        <v>719</v>
      </c>
      <c r="C1807" s="242" t="s">
        <v>217</v>
      </c>
      <c r="D1807" s="242" t="s">
        <v>216</v>
      </c>
      <c r="E1807" s="243">
        <v>40179</v>
      </c>
      <c r="F1807" s="243">
        <v>40543</v>
      </c>
      <c r="G1807" s="242">
        <v>2010</v>
      </c>
      <c r="H1807" s="116">
        <v>5073</v>
      </c>
      <c r="I1807" s="117" t="s">
        <v>207</v>
      </c>
      <c r="J1807" s="244">
        <v>41877</v>
      </c>
      <c r="K1807" s="245" t="s">
        <v>215</v>
      </c>
      <c r="L1807" s="246">
        <v>42472</v>
      </c>
      <c r="M1807" s="244">
        <v>41877</v>
      </c>
      <c r="N1807" s="242" t="s">
        <v>718</v>
      </c>
      <c r="O1807" s="242" t="s">
        <v>606</v>
      </c>
      <c r="P1807" s="242" t="s">
        <v>212</v>
      </c>
      <c r="Q1807" s="242" t="s">
        <v>717</v>
      </c>
      <c r="R1807" s="242" t="s">
        <v>247</v>
      </c>
      <c r="S1807" s="119" t="s">
        <v>209</v>
      </c>
      <c r="T1807" s="118" t="s">
        <v>716</v>
      </c>
      <c r="U1807" s="117" t="s">
        <v>207</v>
      </c>
      <c r="V1807" s="115">
        <v>0</v>
      </c>
      <c r="W1807" s="115">
        <v>0</v>
      </c>
      <c r="X1807" s="116">
        <v>5073</v>
      </c>
      <c r="Y1807" s="115">
        <v>0</v>
      </c>
      <c r="Z1807" s="115">
        <v>0</v>
      </c>
      <c r="AA1807" s="115">
        <v>0</v>
      </c>
      <c r="AB1807" s="115">
        <v>0</v>
      </c>
      <c r="AC1807" s="114" t="s">
        <v>207</v>
      </c>
    </row>
    <row r="1808" spans="1:29" x14ac:dyDescent="0.25">
      <c r="A1808" s="242" t="s">
        <v>721</v>
      </c>
      <c r="B1808" s="242" t="s">
        <v>719</v>
      </c>
      <c r="C1808" s="242" t="s">
        <v>217</v>
      </c>
      <c r="D1808" s="242" t="s">
        <v>216</v>
      </c>
      <c r="E1808" s="243">
        <v>40544</v>
      </c>
      <c r="F1808" s="243">
        <v>40908</v>
      </c>
      <c r="G1808" s="242">
        <v>2011</v>
      </c>
      <c r="H1808" s="116">
        <v>18165</v>
      </c>
      <c r="I1808" s="117" t="s">
        <v>207</v>
      </c>
      <c r="J1808" s="244">
        <v>41877</v>
      </c>
      <c r="K1808" s="245" t="s">
        <v>215</v>
      </c>
      <c r="L1808" s="246">
        <v>42472</v>
      </c>
      <c r="M1808" s="244">
        <v>41877</v>
      </c>
      <c r="N1808" s="242" t="s">
        <v>718</v>
      </c>
      <c r="O1808" s="242" t="s">
        <v>606</v>
      </c>
      <c r="P1808" s="242" t="s">
        <v>212</v>
      </c>
      <c r="Q1808" s="242" t="s">
        <v>717</v>
      </c>
      <c r="R1808" s="242" t="s">
        <v>247</v>
      </c>
      <c r="S1808" s="119" t="s">
        <v>209</v>
      </c>
      <c r="T1808" s="118" t="s">
        <v>716</v>
      </c>
      <c r="U1808" s="117" t="s">
        <v>207</v>
      </c>
      <c r="V1808" s="115">
        <v>0</v>
      </c>
      <c r="W1808" s="115">
        <v>0</v>
      </c>
      <c r="X1808" s="116">
        <v>575</v>
      </c>
      <c r="Y1808" s="116">
        <v>17521</v>
      </c>
      <c r="Z1808" s="115">
        <v>69</v>
      </c>
      <c r="AA1808" s="115">
        <v>0</v>
      </c>
      <c r="AB1808" s="115">
        <v>0</v>
      </c>
      <c r="AC1808" s="114" t="s">
        <v>207</v>
      </c>
    </row>
    <row r="1809" spans="1:29" x14ac:dyDescent="0.25">
      <c r="A1809" s="242" t="s">
        <v>720</v>
      </c>
      <c r="B1809" s="242" t="s">
        <v>719</v>
      </c>
      <c r="C1809" s="242" t="s">
        <v>217</v>
      </c>
      <c r="D1809" s="242" t="s">
        <v>216</v>
      </c>
      <c r="E1809" s="243">
        <v>40909</v>
      </c>
      <c r="F1809" s="243">
        <v>41274</v>
      </c>
      <c r="G1809" s="242">
        <v>2012</v>
      </c>
      <c r="H1809" s="116">
        <v>14297</v>
      </c>
      <c r="I1809" s="117" t="s">
        <v>207</v>
      </c>
      <c r="J1809" s="244">
        <v>41877</v>
      </c>
      <c r="K1809" s="245" t="s">
        <v>215</v>
      </c>
      <c r="L1809" s="246">
        <v>42472</v>
      </c>
      <c r="M1809" s="244">
        <v>41877</v>
      </c>
      <c r="N1809" s="242" t="s">
        <v>718</v>
      </c>
      <c r="O1809" s="242" t="s">
        <v>606</v>
      </c>
      <c r="P1809" s="242" t="s">
        <v>212</v>
      </c>
      <c r="Q1809" s="242" t="s">
        <v>717</v>
      </c>
      <c r="R1809" s="242" t="s">
        <v>247</v>
      </c>
      <c r="S1809" s="119" t="s">
        <v>209</v>
      </c>
      <c r="T1809" s="118" t="s">
        <v>716</v>
      </c>
      <c r="U1809" s="117" t="s">
        <v>207</v>
      </c>
      <c r="V1809" s="115">
        <v>0</v>
      </c>
      <c r="W1809" s="115">
        <v>0</v>
      </c>
      <c r="X1809" s="115">
        <v>0</v>
      </c>
      <c r="Y1809" s="116">
        <v>14297</v>
      </c>
      <c r="Z1809" s="115">
        <v>0</v>
      </c>
      <c r="AA1809" s="115">
        <v>0</v>
      </c>
      <c r="AB1809" s="115">
        <v>0</v>
      </c>
      <c r="AC1809" s="114" t="s">
        <v>207</v>
      </c>
    </row>
    <row r="1810" spans="1:29" x14ac:dyDescent="0.25">
      <c r="A1810" s="242" t="s">
        <v>618</v>
      </c>
      <c r="B1810" s="242" t="s">
        <v>615</v>
      </c>
      <c r="C1810" s="242" t="s">
        <v>503</v>
      </c>
      <c r="D1810" s="242" t="s">
        <v>216</v>
      </c>
      <c r="E1810" s="243">
        <v>40785</v>
      </c>
      <c r="F1810" s="243">
        <v>40786</v>
      </c>
      <c r="G1810" s="242">
        <v>2011</v>
      </c>
      <c r="H1810" s="116">
        <v>41583</v>
      </c>
      <c r="I1810" s="117" t="s">
        <v>207</v>
      </c>
      <c r="J1810" s="244">
        <v>41877</v>
      </c>
      <c r="K1810" s="245" t="s">
        <v>221</v>
      </c>
      <c r="L1810" s="246" t="s">
        <v>207</v>
      </c>
      <c r="M1810" s="244">
        <v>41877</v>
      </c>
      <c r="N1810" s="242" t="s">
        <v>614</v>
      </c>
      <c r="O1810" s="242" t="s">
        <v>613</v>
      </c>
      <c r="P1810" s="242" t="s">
        <v>267</v>
      </c>
      <c r="Q1810" s="242" t="s">
        <v>612</v>
      </c>
      <c r="R1810" s="242" t="s">
        <v>247</v>
      </c>
      <c r="S1810" s="119" t="s">
        <v>209</v>
      </c>
      <c r="T1810" s="118" t="s">
        <v>611</v>
      </c>
      <c r="U1810" s="117" t="s">
        <v>207</v>
      </c>
      <c r="V1810" s="115">
        <v>0</v>
      </c>
      <c r="W1810" s="115">
        <v>0</v>
      </c>
      <c r="X1810" s="116">
        <v>30000</v>
      </c>
      <c r="Y1810" s="116">
        <v>11583</v>
      </c>
      <c r="Z1810" s="115">
        <v>0</v>
      </c>
      <c r="AA1810" s="115">
        <v>0</v>
      </c>
      <c r="AB1810" s="115">
        <v>0</v>
      </c>
      <c r="AC1810" s="114" t="s">
        <v>207</v>
      </c>
    </row>
    <row r="1811" spans="1:29" x14ac:dyDescent="0.25">
      <c r="A1811" s="242" t="s">
        <v>617</v>
      </c>
      <c r="B1811" s="242" t="s">
        <v>615</v>
      </c>
      <c r="C1811" s="242" t="s">
        <v>503</v>
      </c>
      <c r="D1811" s="242" t="s">
        <v>216</v>
      </c>
      <c r="E1811" s="243">
        <v>40849</v>
      </c>
      <c r="F1811" s="243">
        <v>40851</v>
      </c>
      <c r="G1811" s="242">
        <v>2011</v>
      </c>
      <c r="H1811" s="116">
        <v>42696</v>
      </c>
      <c r="I1811" s="117" t="s">
        <v>207</v>
      </c>
      <c r="J1811" s="244">
        <v>41877</v>
      </c>
      <c r="K1811" s="245" t="s">
        <v>221</v>
      </c>
      <c r="L1811" s="246" t="s">
        <v>207</v>
      </c>
      <c r="M1811" s="244">
        <v>41877</v>
      </c>
      <c r="N1811" s="242" t="s">
        <v>614</v>
      </c>
      <c r="O1811" s="242" t="s">
        <v>613</v>
      </c>
      <c r="P1811" s="242" t="s">
        <v>267</v>
      </c>
      <c r="Q1811" s="242" t="s">
        <v>612</v>
      </c>
      <c r="R1811" s="242" t="s">
        <v>247</v>
      </c>
      <c r="S1811" s="119" t="s">
        <v>209</v>
      </c>
      <c r="T1811" s="118" t="s">
        <v>611</v>
      </c>
      <c r="U1811" s="117" t="s">
        <v>207</v>
      </c>
      <c r="V1811" s="115">
        <v>0</v>
      </c>
      <c r="W1811" s="115">
        <v>0</v>
      </c>
      <c r="X1811" s="116">
        <v>42696</v>
      </c>
      <c r="Y1811" s="115">
        <v>0</v>
      </c>
      <c r="Z1811" s="115">
        <v>0</v>
      </c>
      <c r="AA1811" s="115">
        <v>0</v>
      </c>
      <c r="AB1811" s="115">
        <v>0</v>
      </c>
      <c r="AC1811" s="114" t="s">
        <v>207</v>
      </c>
    </row>
    <row r="1812" spans="1:29" x14ac:dyDescent="0.25">
      <c r="A1812" s="242" t="s">
        <v>616</v>
      </c>
      <c r="B1812" s="242" t="s">
        <v>615</v>
      </c>
      <c r="C1812" s="242" t="s">
        <v>503</v>
      </c>
      <c r="D1812" s="242" t="s">
        <v>216</v>
      </c>
      <c r="E1812" s="243">
        <v>40892</v>
      </c>
      <c r="F1812" s="243">
        <v>40901</v>
      </c>
      <c r="G1812" s="242">
        <v>2011</v>
      </c>
      <c r="H1812" s="116">
        <v>76344</v>
      </c>
      <c r="I1812" s="117" t="s">
        <v>207</v>
      </c>
      <c r="J1812" s="244">
        <v>41877</v>
      </c>
      <c r="K1812" s="245" t="s">
        <v>221</v>
      </c>
      <c r="L1812" s="246" t="s">
        <v>207</v>
      </c>
      <c r="M1812" s="244">
        <v>41877</v>
      </c>
      <c r="N1812" s="242" t="s">
        <v>614</v>
      </c>
      <c r="O1812" s="242" t="s">
        <v>613</v>
      </c>
      <c r="P1812" s="242" t="s">
        <v>267</v>
      </c>
      <c r="Q1812" s="242" t="s">
        <v>612</v>
      </c>
      <c r="R1812" s="242" t="s">
        <v>247</v>
      </c>
      <c r="S1812" s="119" t="s">
        <v>209</v>
      </c>
      <c r="T1812" s="118" t="s">
        <v>611</v>
      </c>
      <c r="U1812" s="117" t="s">
        <v>207</v>
      </c>
      <c r="V1812" s="115">
        <v>0</v>
      </c>
      <c r="W1812" s="115">
        <v>0</v>
      </c>
      <c r="X1812" s="116">
        <v>75000</v>
      </c>
      <c r="Y1812" s="115">
        <v>0</v>
      </c>
      <c r="Z1812" s="115">
        <v>1344</v>
      </c>
      <c r="AA1812" s="115">
        <v>0</v>
      </c>
      <c r="AB1812" s="115">
        <v>0</v>
      </c>
      <c r="AC1812" s="114" t="s">
        <v>207</v>
      </c>
    </row>
    <row r="1813" spans="1:29" x14ac:dyDescent="0.25">
      <c r="A1813" s="242" t="s">
        <v>1080</v>
      </c>
      <c r="B1813" s="242" t="s">
        <v>1075</v>
      </c>
      <c r="C1813" s="242" t="s">
        <v>217</v>
      </c>
      <c r="D1813" s="242" t="s">
        <v>216</v>
      </c>
      <c r="E1813" s="243">
        <v>40634</v>
      </c>
      <c r="F1813" s="243">
        <v>40999</v>
      </c>
      <c r="G1813" s="242">
        <v>2012</v>
      </c>
      <c r="H1813" s="116">
        <v>11648</v>
      </c>
      <c r="I1813" s="117" t="s">
        <v>207</v>
      </c>
      <c r="J1813" s="244">
        <v>41863</v>
      </c>
      <c r="K1813" s="245" t="s">
        <v>215</v>
      </c>
      <c r="L1813" s="246">
        <v>42423</v>
      </c>
      <c r="M1813" s="244">
        <v>41863</v>
      </c>
      <c r="N1813" s="242" t="s">
        <v>1074</v>
      </c>
      <c r="O1813" s="242" t="s">
        <v>349</v>
      </c>
      <c r="P1813" s="242" t="s">
        <v>856</v>
      </c>
      <c r="Q1813" s="242" t="s">
        <v>855</v>
      </c>
      <c r="R1813" s="242" t="s">
        <v>247</v>
      </c>
      <c r="S1813" s="119" t="s">
        <v>209</v>
      </c>
      <c r="T1813" s="118" t="s">
        <v>1073</v>
      </c>
      <c r="U1813" s="117" t="s">
        <v>207</v>
      </c>
      <c r="V1813" s="115">
        <v>0</v>
      </c>
      <c r="W1813" s="115">
        <v>0</v>
      </c>
      <c r="X1813" s="116">
        <v>11648</v>
      </c>
      <c r="Y1813" s="115">
        <v>0</v>
      </c>
      <c r="Z1813" s="115">
        <v>0</v>
      </c>
      <c r="AA1813" s="115">
        <v>0</v>
      </c>
      <c r="AB1813" s="115">
        <v>0</v>
      </c>
      <c r="AC1813" s="114" t="s">
        <v>207</v>
      </c>
    </row>
    <row r="1814" spans="1:29" x14ac:dyDescent="0.25">
      <c r="A1814" s="242" t="s">
        <v>1078</v>
      </c>
      <c r="B1814" s="242" t="s">
        <v>1075</v>
      </c>
      <c r="C1814" s="242" t="s">
        <v>217</v>
      </c>
      <c r="D1814" s="242" t="s">
        <v>216</v>
      </c>
      <c r="E1814" s="243">
        <v>41000</v>
      </c>
      <c r="F1814" s="243">
        <v>41364</v>
      </c>
      <c r="G1814" s="242">
        <v>2013</v>
      </c>
      <c r="H1814" s="116">
        <v>14985</v>
      </c>
      <c r="I1814" s="117" t="s">
        <v>207</v>
      </c>
      <c r="J1814" s="244">
        <v>41863</v>
      </c>
      <c r="K1814" s="245" t="s">
        <v>215</v>
      </c>
      <c r="L1814" s="246">
        <v>42423</v>
      </c>
      <c r="M1814" s="244">
        <v>41863</v>
      </c>
      <c r="N1814" s="242" t="s">
        <v>1074</v>
      </c>
      <c r="O1814" s="242" t="s">
        <v>349</v>
      </c>
      <c r="P1814" s="242" t="s">
        <v>856</v>
      </c>
      <c r="Q1814" s="242" t="s">
        <v>855</v>
      </c>
      <c r="R1814" s="242" t="s">
        <v>247</v>
      </c>
      <c r="S1814" s="119" t="s">
        <v>209</v>
      </c>
      <c r="T1814" s="118" t="s">
        <v>1073</v>
      </c>
      <c r="U1814" s="117" t="s">
        <v>207</v>
      </c>
      <c r="V1814" s="115">
        <v>0</v>
      </c>
      <c r="W1814" s="115">
        <v>0</v>
      </c>
      <c r="X1814" s="115">
        <v>0</v>
      </c>
      <c r="Y1814" s="116">
        <v>14985</v>
      </c>
      <c r="Z1814" s="115">
        <v>0</v>
      </c>
      <c r="AA1814" s="115">
        <v>0</v>
      </c>
      <c r="AB1814" s="115">
        <v>0</v>
      </c>
      <c r="AC1814" s="114" t="s">
        <v>207</v>
      </c>
    </row>
    <row r="1815" spans="1:29" x14ac:dyDescent="0.25">
      <c r="A1815" s="242" t="s">
        <v>859</v>
      </c>
      <c r="B1815" s="242" t="s">
        <v>858</v>
      </c>
      <c r="C1815" s="242" t="s">
        <v>217</v>
      </c>
      <c r="D1815" s="242" t="s">
        <v>216</v>
      </c>
      <c r="E1815" s="243">
        <v>40909</v>
      </c>
      <c r="F1815" s="243">
        <v>41274</v>
      </c>
      <c r="G1815" s="242">
        <v>2012</v>
      </c>
      <c r="H1815" s="116">
        <v>4565</v>
      </c>
      <c r="I1815" s="117" t="s">
        <v>207</v>
      </c>
      <c r="J1815" s="244">
        <v>41863</v>
      </c>
      <c r="K1815" s="245" t="s">
        <v>221</v>
      </c>
      <c r="L1815" s="246" t="s">
        <v>207</v>
      </c>
      <c r="M1815" s="244">
        <v>41863</v>
      </c>
      <c r="N1815" s="242" t="s">
        <v>857</v>
      </c>
      <c r="O1815" s="242" t="s">
        <v>349</v>
      </c>
      <c r="P1815" s="242" t="s">
        <v>856</v>
      </c>
      <c r="Q1815" s="242" t="s">
        <v>855</v>
      </c>
      <c r="R1815" s="242" t="s">
        <v>247</v>
      </c>
      <c r="S1815" s="119" t="s">
        <v>209</v>
      </c>
      <c r="T1815" s="118" t="s">
        <v>854</v>
      </c>
      <c r="U1815" s="117" t="s">
        <v>207</v>
      </c>
      <c r="V1815" s="115">
        <v>0</v>
      </c>
      <c r="W1815" s="115">
        <v>0</v>
      </c>
      <c r="X1815" s="116">
        <v>3159</v>
      </c>
      <c r="Y1815" s="116">
        <v>1406</v>
      </c>
      <c r="Z1815" s="115">
        <v>0</v>
      </c>
      <c r="AA1815" s="115">
        <v>0</v>
      </c>
      <c r="AB1815" s="115">
        <v>0</v>
      </c>
      <c r="AC1815" s="114" t="s">
        <v>207</v>
      </c>
    </row>
    <row r="1816" spans="1:29" x14ac:dyDescent="0.25">
      <c r="A1816" s="242" t="s">
        <v>780</v>
      </c>
      <c r="B1816" s="242" t="s">
        <v>778</v>
      </c>
      <c r="C1816" s="242" t="s">
        <v>503</v>
      </c>
      <c r="D1816" s="242" t="s">
        <v>216</v>
      </c>
      <c r="E1816" s="243">
        <v>40697</v>
      </c>
      <c r="F1816" s="243">
        <v>40710</v>
      </c>
      <c r="G1816" s="242">
        <v>2011</v>
      </c>
      <c r="H1816" s="116">
        <v>95487</v>
      </c>
      <c r="I1816" s="117" t="s">
        <v>207</v>
      </c>
      <c r="J1816" s="244">
        <v>41863</v>
      </c>
      <c r="K1816" s="245" t="s">
        <v>221</v>
      </c>
      <c r="L1816" s="246" t="s">
        <v>207</v>
      </c>
      <c r="M1816" s="244">
        <v>41863</v>
      </c>
      <c r="N1816" s="242" t="s">
        <v>777</v>
      </c>
      <c r="O1816" s="242" t="s">
        <v>613</v>
      </c>
      <c r="P1816" s="242" t="s">
        <v>267</v>
      </c>
      <c r="Q1816" s="242" t="s">
        <v>500</v>
      </c>
      <c r="R1816" s="242" t="s">
        <v>247</v>
      </c>
      <c r="S1816" s="119" t="s">
        <v>209</v>
      </c>
      <c r="T1816" s="118" t="s">
        <v>776</v>
      </c>
      <c r="U1816" s="117" t="s">
        <v>207</v>
      </c>
      <c r="V1816" s="115">
        <v>0</v>
      </c>
      <c r="W1816" s="115">
        <v>0</v>
      </c>
      <c r="X1816" s="116">
        <v>26654</v>
      </c>
      <c r="Y1816" s="116">
        <v>68833</v>
      </c>
      <c r="Z1816" s="115">
        <v>0</v>
      </c>
      <c r="AA1816" s="115">
        <v>0</v>
      </c>
      <c r="AB1816" s="115">
        <v>0</v>
      </c>
      <c r="AC1816" s="114" t="s">
        <v>207</v>
      </c>
    </row>
    <row r="1817" spans="1:29" x14ac:dyDescent="0.25">
      <c r="A1817" s="242" t="s">
        <v>779</v>
      </c>
      <c r="B1817" s="242" t="s">
        <v>778</v>
      </c>
      <c r="C1817" s="242" t="s">
        <v>503</v>
      </c>
      <c r="D1817" s="242" t="s">
        <v>216</v>
      </c>
      <c r="E1817" s="243">
        <v>40760</v>
      </c>
      <c r="F1817" s="243">
        <v>40780</v>
      </c>
      <c r="G1817" s="242">
        <v>2011</v>
      </c>
      <c r="H1817" s="116">
        <v>24912</v>
      </c>
      <c r="I1817" s="117" t="s">
        <v>207</v>
      </c>
      <c r="J1817" s="244">
        <v>41863</v>
      </c>
      <c r="K1817" s="245" t="s">
        <v>221</v>
      </c>
      <c r="L1817" s="246" t="s">
        <v>207</v>
      </c>
      <c r="M1817" s="244">
        <v>41863</v>
      </c>
      <c r="N1817" s="242" t="s">
        <v>777</v>
      </c>
      <c r="O1817" s="242" t="s">
        <v>613</v>
      </c>
      <c r="P1817" s="242" t="s">
        <v>267</v>
      </c>
      <c r="Q1817" s="242" t="s">
        <v>500</v>
      </c>
      <c r="R1817" s="242" t="s">
        <v>247</v>
      </c>
      <c r="S1817" s="119" t="s">
        <v>209</v>
      </c>
      <c r="T1817" s="118" t="s">
        <v>776</v>
      </c>
      <c r="U1817" s="117" t="s">
        <v>207</v>
      </c>
      <c r="V1817" s="115">
        <v>0</v>
      </c>
      <c r="W1817" s="115">
        <v>0</v>
      </c>
      <c r="X1817" s="116">
        <v>18451</v>
      </c>
      <c r="Y1817" s="116">
        <v>6461</v>
      </c>
      <c r="Z1817" s="115">
        <v>0</v>
      </c>
      <c r="AA1817" s="115">
        <v>0</v>
      </c>
      <c r="AB1817" s="115">
        <v>0</v>
      </c>
      <c r="AC1817" s="114" t="s">
        <v>207</v>
      </c>
    </row>
    <row r="1818" spans="1:29" x14ac:dyDescent="0.25">
      <c r="A1818" s="242" t="s">
        <v>764</v>
      </c>
      <c r="B1818" s="242" t="s">
        <v>762</v>
      </c>
      <c r="C1818" s="242" t="s">
        <v>217</v>
      </c>
      <c r="D1818" s="242" t="s">
        <v>216</v>
      </c>
      <c r="E1818" s="243">
        <v>40544</v>
      </c>
      <c r="F1818" s="243">
        <v>40908</v>
      </c>
      <c r="G1818" s="242">
        <v>2011</v>
      </c>
      <c r="H1818" s="116">
        <v>8913</v>
      </c>
      <c r="I1818" s="117" t="s">
        <v>207</v>
      </c>
      <c r="J1818" s="244">
        <v>41863</v>
      </c>
      <c r="K1818" s="245" t="s">
        <v>215</v>
      </c>
      <c r="L1818" s="246">
        <v>42472</v>
      </c>
      <c r="M1818" s="244">
        <v>41863</v>
      </c>
      <c r="N1818" s="242" t="s">
        <v>761</v>
      </c>
      <c r="O1818" s="242" t="s">
        <v>606</v>
      </c>
      <c r="P1818" s="242" t="s">
        <v>212</v>
      </c>
      <c r="Q1818" s="242" t="s">
        <v>717</v>
      </c>
      <c r="R1818" s="242" t="s">
        <v>247</v>
      </c>
      <c r="S1818" s="119" t="s">
        <v>209</v>
      </c>
      <c r="T1818" s="118" t="s">
        <v>760</v>
      </c>
      <c r="U1818" s="117" t="s">
        <v>207</v>
      </c>
      <c r="V1818" s="115">
        <v>0</v>
      </c>
      <c r="W1818" s="115">
        <v>0</v>
      </c>
      <c r="X1818" s="116">
        <v>8913</v>
      </c>
      <c r="Y1818" s="115">
        <v>0</v>
      </c>
      <c r="Z1818" s="115">
        <v>0</v>
      </c>
      <c r="AA1818" s="115">
        <v>0</v>
      </c>
      <c r="AB1818" s="115">
        <v>0</v>
      </c>
      <c r="AC1818" s="114" t="s">
        <v>207</v>
      </c>
    </row>
    <row r="1819" spans="1:29" x14ac:dyDescent="0.25">
      <c r="A1819" s="242" t="s">
        <v>763</v>
      </c>
      <c r="B1819" s="242" t="s">
        <v>762</v>
      </c>
      <c r="C1819" s="242" t="s">
        <v>217</v>
      </c>
      <c r="D1819" s="242" t="s">
        <v>216</v>
      </c>
      <c r="E1819" s="243">
        <v>40909</v>
      </c>
      <c r="F1819" s="243">
        <v>41243</v>
      </c>
      <c r="G1819" s="242">
        <v>2012</v>
      </c>
      <c r="H1819" s="116">
        <v>10567</v>
      </c>
      <c r="I1819" s="117" t="s">
        <v>207</v>
      </c>
      <c r="J1819" s="244">
        <v>41863</v>
      </c>
      <c r="K1819" s="245" t="s">
        <v>215</v>
      </c>
      <c r="L1819" s="246">
        <v>42472</v>
      </c>
      <c r="M1819" s="244">
        <v>41863</v>
      </c>
      <c r="N1819" s="242" t="s">
        <v>761</v>
      </c>
      <c r="O1819" s="242" t="s">
        <v>606</v>
      </c>
      <c r="P1819" s="242" t="s">
        <v>212</v>
      </c>
      <c r="Q1819" s="242" t="s">
        <v>717</v>
      </c>
      <c r="R1819" s="242" t="s">
        <v>247</v>
      </c>
      <c r="S1819" s="119" t="s">
        <v>209</v>
      </c>
      <c r="T1819" s="118" t="s">
        <v>760</v>
      </c>
      <c r="U1819" s="117" t="s">
        <v>207</v>
      </c>
      <c r="V1819" s="115">
        <v>0</v>
      </c>
      <c r="W1819" s="115">
        <v>0</v>
      </c>
      <c r="X1819" s="116">
        <v>10567</v>
      </c>
      <c r="Y1819" s="115">
        <v>0</v>
      </c>
      <c r="Z1819" s="115">
        <v>0</v>
      </c>
      <c r="AA1819" s="115">
        <v>0</v>
      </c>
      <c r="AB1819" s="115">
        <v>0</v>
      </c>
      <c r="AC1819" s="114" t="s">
        <v>207</v>
      </c>
    </row>
    <row r="1820" spans="1:29" x14ac:dyDescent="0.25">
      <c r="A1820" s="242" t="s">
        <v>945</v>
      </c>
      <c r="B1820" s="242" t="s">
        <v>942</v>
      </c>
      <c r="C1820" s="242" t="s">
        <v>217</v>
      </c>
      <c r="D1820" s="242" t="s">
        <v>216</v>
      </c>
      <c r="E1820" s="243">
        <v>40544</v>
      </c>
      <c r="F1820" s="243">
        <v>40908</v>
      </c>
      <c r="G1820" s="242">
        <v>2011</v>
      </c>
      <c r="H1820" s="116">
        <v>13486</v>
      </c>
      <c r="I1820" s="117" t="s">
        <v>207</v>
      </c>
      <c r="J1820" s="244">
        <v>41842</v>
      </c>
      <c r="K1820" s="245" t="s">
        <v>215</v>
      </c>
      <c r="L1820" s="246">
        <v>41982</v>
      </c>
      <c r="M1820" s="244">
        <v>41842</v>
      </c>
      <c r="N1820" s="242" t="s">
        <v>941</v>
      </c>
      <c r="O1820" s="242" t="s">
        <v>940</v>
      </c>
      <c r="P1820" s="242" t="s">
        <v>939</v>
      </c>
      <c r="Q1820" s="242" t="s">
        <v>855</v>
      </c>
      <c r="R1820" s="242" t="s">
        <v>247</v>
      </c>
      <c r="S1820" s="119" t="s">
        <v>209</v>
      </c>
      <c r="T1820" s="118" t="s">
        <v>938</v>
      </c>
      <c r="U1820" s="117" t="s">
        <v>207</v>
      </c>
      <c r="V1820" s="115">
        <v>0</v>
      </c>
      <c r="W1820" s="115">
        <v>0</v>
      </c>
      <c r="X1820" s="115">
        <v>0</v>
      </c>
      <c r="Y1820" s="116">
        <v>13486</v>
      </c>
      <c r="Z1820" s="115">
        <v>0</v>
      </c>
      <c r="AA1820" s="115">
        <v>0</v>
      </c>
      <c r="AB1820" s="115">
        <v>0</v>
      </c>
      <c r="AC1820" s="114" t="s">
        <v>207</v>
      </c>
    </row>
    <row r="1821" spans="1:29" x14ac:dyDescent="0.25">
      <c r="A1821" s="242" t="s">
        <v>944</v>
      </c>
      <c r="B1821" s="242" t="s">
        <v>942</v>
      </c>
      <c r="C1821" s="242" t="s">
        <v>217</v>
      </c>
      <c r="D1821" s="242" t="s">
        <v>216</v>
      </c>
      <c r="E1821" s="243">
        <v>40909</v>
      </c>
      <c r="F1821" s="243">
        <v>41274</v>
      </c>
      <c r="G1821" s="242">
        <v>2012</v>
      </c>
      <c r="H1821" s="116">
        <v>16583</v>
      </c>
      <c r="I1821" s="117" t="s">
        <v>207</v>
      </c>
      <c r="J1821" s="244">
        <v>41842</v>
      </c>
      <c r="K1821" s="245" t="s">
        <v>215</v>
      </c>
      <c r="L1821" s="246">
        <v>41982</v>
      </c>
      <c r="M1821" s="244">
        <v>41842</v>
      </c>
      <c r="N1821" s="242" t="s">
        <v>941</v>
      </c>
      <c r="O1821" s="242" t="s">
        <v>940</v>
      </c>
      <c r="P1821" s="242" t="s">
        <v>939</v>
      </c>
      <c r="Q1821" s="242" t="s">
        <v>855</v>
      </c>
      <c r="R1821" s="242" t="s">
        <v>247</v>
      </c>
      <c r="S1821" s="119" t="s">
        <v>209</v>
      </c>
      <c r="T1821" s="118" t="s">
        <v>938</v>
      </c>
      <c r="U1821" s="117" t="s">
        <v>207</v>
      </c>
      <c r="V1821" s="115">
        <v>0</v>
      </c>
      <c r="W1821" s="115">
        <v>0</v>
      </c>
      <c r="X1821" s="116">
        <v>16583</v>
      </c>
      <c r="Y1821" s="115">
        <v>0</v>
      </c>
      <c r="Z1821" s="115">
        <v>0</v>
      </c>
      <c r="AA1821" s="115">
        <v>0</v>
      </c>
      <c r="AB1821" s="115">
        <v>0</v>
      </c>
      <c r="AC1821" s="114" t="s">
        <v>207</v>
      </c>
    </row>
    <row r="1822" spans="1:29" x14ac:dyDescent="0.25">
      <c r="A1822" s="242" t="s">
        <v>866</v>
      </c>
      <c r="B1822" s="242" t="s">
        <v>862</v>
      </c>
      <c r="C1822" s="242" t="s">
        <v>217</v>
      </c>
      <c r="D1822" s="242" t="s">
        <v>216</v>
      </c>
      <c r="E1822" s="243">
        <v>40757</v>
      </c>
      <c r="F1822" s="243">
        <v>41121</v>
      </c>
      <c r="G1822" s="242">
        <v>2012</v>
      </c>
      <c r="H1822" s="116">
        <v>5914</v>
      </c>
      <c r="I1822" s="117" t="s">
        <v>207</v>
      </c>
      <c r="J1822" s="244">
        <v>41842</v>
      </c>
      <c r="K1822" s="245" t="s">
        <v>215</v>
      </c>
      <c r="L1822" s="246">
        <v>42626</v>
      </c>
      <c r="M1822" s="244">
        <v>41842</v>
      </c>
      <c r="N1822" s="242" t="s">
        <v>861</v>
      </c>
      <c r="O1822" s="242" t="s">
        <v>349</v>
      </c>
      <c r="P1822" s="242" t="s">
        <v>856</v>
      </c>
      <c r="Q1822" s="242" t="s">
        <v>416</v>
      </c>
      <c r="R1822" s="242" t="s">
        <v>247</v>
      </c>
      <c r="S1822" s="119" t="s">
        <v>209</v>
      </c>
      <c r="T1822" s="118" t="s">
        <v>860</v>
      </c>
      <c r="U1822" s="117" t="s">
        <v>207</v>
      </c>
      <c r="V1822" s="115">
        <v>0</v>
      </c>
      <c r="W1822" s="115">
        <v>0</v>
      </c>
      <c r="X1822" s="116">
        <v>5914</v>
      </c>
      <c r="Y1822" s="115">
        <v>0</v>
      </c>
      <c r="Z1822" s="115">
        <v>0</v>
      </c>
      <c r="AA1822" s="115">
        <v>0</v>
      </c>
      <c r="AB1822" s="115">
        <v>0</v>
      </c>
      <c r="AC1822" s="114" t="s">
        <v>865</v>
      </c>
    </row>
    <row r="1823" spans="1:29" ht="31.5" x14ac:dyDescent="0.25">
      <c r="A1823" s="242" t="s">
        <v>4499</v>
      </c>
      <c r="B1823" s="242" t="s">
        <v>4487</v>
      </c>
      <c r="C1823" s="242" t="s">
        <v>229</v>
      </c>
      <c r="D1823" s="242" t="s">
        <v>1254</v>
      </c>
      <c r="E1823" s="243">
        <v>41018</v>
      </c>
      <c r="F1823" s="243">
        <v>41455</v>
      </c>
      <c r="G1823" s="242">
        <v>2013</v>
      </c>
      <c r="H1823" s="116">
        <v>271144</v>
      </c>
      <c r="I1823" s="116">
        <v>52060</v>
      </c>
      <c r="J1823" s="244">
        <v>41814</v>
      </c>
      <c r="K1823" s="245" t="s">
        <v>221</v>
      </c>
      <c r="L1823" s="246" t="s">
        <v>207</v>
      </c>
      <c r="M1823" s="244">
        <v>41455</v>
      </c>
      <c r="N1823" s="242" t="s">
        <v>4486</v>
      </c>
      <c r="O1823" s="242" t="s">
        <v>3257</v>
      </c>
      <c r="P1823" s="242" t="s">
        <v>255</v>
      </c>
      <c r="Q1823" s="242" t="s">
        <v>211</v>
      </c>
      <c r="R1823" s="242" t="s">
        <v>210</v>
      </c>
      <c r="S1823" s="119" t="s">
        <v>209</v>
      </c>
      <c r="T1823" s="118" t="s">
        <v>4485</v>
      </c>
      <c r="U1823" s="115">
        <v>52060</v>
      </c>
      <c r="V1823" s="115">
        <v>0</v>
      </c>
      <c r="W1823" s="115">
        <v>0</v>
      </c>
      <c r="X1823" s="116">
        <v>219084</v>
      </c>
      <c r="Y1823" s="115">
        <v>0</v>
      </c>
      <c r="Z1823" s="115">
        <v>0</v>
      </c>
      <c r="AA1823" s="115">
        <v>0</v>
      </c>
      <c r="AB1823" s="115">
        <v>0</v>
      </c>
      <c r="AC1823" s="114" t="s">
        <v>4498</v>
      </c>
    </row>
    <row r="1824" spans="1:29" x14ac:dyDescent="0.25">
      <c r="A1824" s="242" t="s">
        <v>1065</v>
      </c>
      <c r="B1824" s="242" t="s">
        <v>1062</v>
      </c>
      <c r="C1824" s="242" t="s">
        <v>217</v>
      </c>
      <c r="D1824" s="242" t="s">
        <v>216</v>
      </c>
      <c r="E1824" s="243">
        <v>40544</v>
      </c>
      <c r="F1824" s="243">
        <v>40786</v>
      </c>
      <c r="G1824" s="242">
        <v>2011</v>
      </c>
      <c r="H1824" s="116">
        <v>27105</v>
      </c>
      <c r="I1824" s="117" t="s">
        <v>207</v>
      </c>
      <c r="J1824" s="244">
        <v>41814</v>
      </c>
      <c r="K1824" s="245" t="s">
        <v>215</v>
      </c>
      <c r="L1824" s="246">
        <v>42626</v>
      </c>
      <c r="M1824" s="244">
        <v>41814</v>
      </c>
      <c r="N1824" s="242" t="s">
        <v>1061</v>
      </c>
      <c r="O1824" s="242" t="s">
        <v>349</v>
      </c>
      <c r="P1824" s="242" t="s">
        <v>267</v>
      </c>
      <c r="Q1824" s="242" t="s">
        <v>717</v>
      </c>
      <c r="R1824" s="242" t="s">
        <v>247</v>
      </c>
      <c r="S1824" s="119" t="s">
        <v>209</v>
      </c>
      <c r="T1824" s="118" t="s">
        <v>1060</v>
      </c>
      <c r="U1824" s="117" t="s">
        <v>207</v>
      </c>
      <c r="V1824" s="115">
        <v>0</v>
      </c>
      <c r="W1824" s="115">
        <v>0</v>
      </c>
      <c r="X1824" s="115">
        <v>0</v>
      </c>
      <c r="Y1824" s="116">
        <v>26502</v>
      </c>
      <c r="Z1824" s="115">
        <v>0</v>
      </c>
      <c r="AA1824" s="115">
        <v>0</v>
      </c>
      <c r="AB1824" s="115">
        <v>503</v>
      </c>
      <c r="AC1824" s="114" t="s">
        <v>207</v>
      </c>
    </row>
    <row r="1825" spans="1:29" ht="31.5" x14ac:dyDescent="0.25">
      <c r="A1825" s="242" t="s">
        <v>4580</v>
      </c>
      <c r="B1825" s="242" t="s">
        <v>4573</v>
      </c>
      <c r="C1825" s="242" t="s">
        <v>229</v>
      </c>
      <c r="D1825" s="242" t="s">
        <v>1254</v>
      </c>
      <c r="E1825" s="243">
        <v>41129</v>
      </c>
      <c r="F1825" s="243">
        <v>41448</v>
      </c>
      <c r="G1825" s="242">
        <v>2013</v>
      </c>
      <c r="H1825" s="116">
        <v>2163951</v>
      </c>
      <c r="I1825" s="116">
        <v>415479</v>
      </c>
      <c r="J1825" s="244">
        <v>41800</v>
      </c>
      <c r="K1825" s="245" t="s">
        <v>215</v>
      </c>
      <c r="L1825" s="246">
        <v>42640</v>
      </c>
      <c r="M1825" s="244">
        <v>41448</v>
      </c>
      <c r="N1825" s="242" t="s">
        <v>4572</v>
      </c>
      <c r="O1825" s="242" t="s">
        <v>3277</v>
      </c>
      <c r="P1825" s="242" t="s">
        <v>226</v>
      </c>
      <c r="Q1825" s="242" t="s">
        <v>855</v>
      </c>
      <c r="R1825" s="242" t="s">
        <v>247</v>
      </c>
      <c r="S1825" s="119" t="s">
        <v>209</v>
      </c>
      <c r="T1825" s="118" t="s">
        <v>4570</v>
      </c>
      <c r="U1825" s="116">
        <v>415479</v>
      </c>
      <c r="V1825" s="115">
        <v>0</v>
      </c>
      <c r="W1825" s="115">
        <v>0</v>
      </c>
      <c r="X1825" s="116">
        <v>817980</v>
      </c>
      <c r="Y1825" s="116">
        <v>802319</v>
      </c>
      <c r="Z1825" s="115">
        <v>128173</v>
      </c>
      <c r="AA1825" s="115">
        <v>0</v>
      </c>
      <c r="AB1825" s="115">
        <v>0</v>
      </c>
      <c r="AC1825" s="114" t="s">
        <v>4579</v>
      </c>
    </row>
    <row r="1826" spans="1:29" x14ac:dyDescent="0.25">
      <c r="A1826" s="242" t="s">
        <v>829</v>
      </c>
      <c r="B1826" s="242" t="s">
        <v>827</v>
      </c>
      <c r="C1826" s="242" t="s">
        <v>217</v>
      </c>
      <c r="D1826" s="242" t="s">
        <v>216</v>
      </c>
      <c r="E1826" s="243">
        <v>40544</v>
      </c>
      <c r="F1826" s="243">
        <v>40908</v>
      </c>
      <c r="G1826" s="242">
        <v>2011</v>
      </c>
      <c r="H1826" s="116">
        <v>2331</v>
      </c>
      <c r="I1826" s="117" t="s">
        <v>207</v>
      </c>
      <c r="J1826" s="244">
        <v>41800</v>
      </c>
      <c r="K1826" s="245" t="s">
        <v>215</v>
      </c>
      <c r="L1826" s="246">
        <v>42451</v>
      </c>
      <c r="M1826" s="244">
        <v>41800</v>
      </c>
      <c r="N1826" s="242" t="s">
        <v>826</v>
      </c>
      <c r="O1826" s="242" t="s">
        <v>606</v>
      </c>
      <c r="P1826" s="242" t="s">
        <v>212</v>
      </c>
      <c r="Q1826" s="242" t="s">
        <v>717</v>
      </c>
      <c r="R1826" s="242" t="s">
        <v>247</v>
      </c>
      <c r="S1826" s="119" t="s">
        <v>209</v>
      </c>
      <c r="T1826" s="118" t="s">
        <v>825</v>
      </c>
      <c r="U1826" s="117" t="s">
        <v>207</v>
      </c>
      <c r="V1826" s="115">
        <v>0</v>
      </c>
      <c r="W1826" s="115">
        <v>0</v>
      </c>
      <c r="X1826" s="116">
        <v>2331</v>
      </c>
      <c r="Y1826" s="115">
        <v>0</v>
      </c>
      <c r="Z1826" s="115">
        <v>0</v>
      </c>
      <c r="AA1826" s="115">
        <v>0</v>
      </c>
      <c r="AB1826" s="115">
        <v>0</v>
      </c>
      <c r="AC1826" s="114" t="s">
        <v>207</v>
      </c>
    </row>
    <row r="1827" spans="1:29" x14ac:dyDescent="0.25">
      <c r="A1827" s="242" t="s">
        <v>828</v>
      </c>
      <c r="B1827" s="242" t="s">
        <v>827</v>
      </c>
      <c r="C1827" s="242" t="s">
        <v>217</v>
      </c>
      <c r="D1827" s="242" t="s">
        <v>216</v>
      </c>
      <c r="E1827" s="243">
        <v>40909</v>
      </c>
      <c r="F1827" s="243">
        <v>41274</v>
      </c>
      <c r="G1827" s="242">
        <v>2012</v>
      </c>
      <c r="H1827" s="116">
        <v>1746</v>
      </c>
      <c r="I1827" s="117" t="s">
        <v>207</v>
      </c>
      <c r="J1827" s="244">
        <v>41800</v>
      </c>
      <c r="K1827" s="245" t="s">
        <v>215</v>
      </c>
      <c r="L1827" s="246">
        <v>42451</v>
      </c>
      <c r="M1827" s="244">
        <v>41800</v>
      </c>
      <c r="N1827" s="242" t="s">
        <v>826</v>
      </c>
      <c r="O1827" s="242" t="s">
        <v>606</v>
      </c>
      <c r="P1827" s="242" t="s">
        <v>212</v>
      </c>
      <c r="Q1827" s="242" t="s">
        <v>717</v>
      </c>
      <c r="R1827" s="242" t="s">
        <v>247</v>
      </c>
      <c r="S1827" s="119" t="s">
        <v>209</v>
      </c>
      <c r="T1827" s="118" t="s">
        <v>825</v>
      </c>
      <c r="U1827" s="117" t="s">
        <v>207</v>
      </c>
      <c r="V1827" s="115">
        <v>0</v>
      </c>
      <c r="W1827" s="115">
        <v>0</v>
      </c>
      <c r="X1827" s="116">
        <v>1746</v>
      </c>
      <c r="Y1827" s="115">
        <v>0</v>
      </c>
      <c r="Z1827" s="115">
        <v>0</v>
      </c>
      <c r="AA1827" s="115">
        <v>0</v>
      </c>
      <c r="AB1827" s="115">
        <v>0</v>
      </c>
      <c r="AC1827" s="114" t="s">
        <v>207</v>
      </c>
    </row>
    <row r="1828" spans="1:29" ht="31.5" x14ac:dyDescent="0.25">
      <c r="A1828" s="242" t="s">
        <v>886</v>
      </c>
      <c r="B1828" s="242" t="s">
        <v>871</v>
      </c>
      <c r="C1828" s="242" t="s">
        <v>229</v>
      </c>
      <c r="D1828" s="242" t="s">
        <v>216</v>
      </c>
      <c r="E1828" s="243">
        <v>39083</v>
      </c>
      <c r="F1828" s="243">
        <v>39447</v>
      </c>
      <c r="G1828" s="242">
        <v>2007</v>
      </c>
      <c r="H1828" s="116">
        <v>6863</v>
      </c>
      <c r="I1828" s="116">
        <v>1437</v>
      </c>
      <c r="J1828" s="244">
        <v>41786</v>
      </c>
      <c r="K1828" s="245" t="s">
        <v>221</v>
      </c>
      <c r="L1828" s="246" t="s">
        <v>207</v>
      </c>
      <c r="M1828" s="244">
        <v>41786</v>
      </c>
      <c r="N1828" s="242" t="s">
        <v>870</v>
      </c>
      <c r="O1828" s="242" t="s">
        <v>869</v>
      </c>
      <c r="P1828" s="242" t="s">
        <v>226</v>
      </c>
      <c r="Q1828" s="242" t="s">
        <v>211</v>
      </c>
      <c r="R1828" s="242" t="s">
        <v>210</v>
      </c>
      <c r="S1828" s="119" t="s">
        <v>209</v>
      </c>
      <c r="T1828" s="118" t="s">
        <v>868</v>
      </c>
      <c r="U1828" s="116">
        <v>1437</v>
      </c>
      <c r="V1828" s="115">
        <v>0</v>
      </c>
      <c r="W1828" s="115">
        <v>852</v>
      </c>
      <c r="X1828" s="115">
        <v>0</v>
      </c>
      <c r="Y1828" s="115">
        <v>0</v>
      </c>
      <c r="Z1828" s="115">
        <v>5000</v>
      </c>
      <c r="AA1828" s="115">
        <v>0</v>
      </c>
      <c r="AB1828" s="115">
        <v>0</v>
      </c>
      <c r="AC1828" s="114" t="s">
        <v>885</v>
      </c>
    </row>
    <row r="1829" spans="1:29" ht="31.5" x14ac:dyDescent="0.25">
      <c r="A1829" s="242" t="s">
        <v>884</v>
      </c>
      <c r="B1829" s="242" t="s">
        <v>871</v>
      </c>
      <c r="C1829" s="242" t="s">
        <v>229</v>
      </c>
      <c r="D1829" s="242" t="s">
        <v>216</v>
      </c>
      <c r="E1829" s="243">
        <v>39448</v>
      </c>
      <c r="F1829" s="243">
        <v>39813</v>
      </c>
      <c r="G1829" s="242">
        <v>2008</v>
      </c>
      <c r="H1829" s="116">
        <v>95789</v>
      </c>
      <c r="I1829" s="116">
        <v>20055</v>
      </c>
      <c r="J1829" s="244">
        <v>41786</v>
      </c>
      <c r="K1829" s="245" t="s">
        <v>221</v>
      </c>
      <c r="L1829" s="246" t="s">
        <v>207</v>
      </c>
      <c r="M1829" s="244">
        <v>41786</v>
      </c>
      <c r="N1829" s="242" t="s">
        <v>870</v>
      </c>
      <c r="O1829" s="242" t="s">
        <v>869</v>
      </c>
      <c r="P1829" s="242" t="s">
        <v>226</v>
      </c>
      <c r="Q1829" s="242" t="s">
        <v>211</v>
      </c>
      <c r="R1829" s="242" t="s">
        <v>210</v>
      </c>
      <c r="S1829" s="119" t="s">
        <v>209</v>
      </c>
      <c r="T1829" s="118" t="s">
        <v>868</v>
      </c>
      <c r="U1829" s="116">
        <v>20055</v>
      </c>
      <c r="V1829" s="115">
        <v>0</v>
      </c>
      <c r="W1829" s="115">
        <v>1468</v>
      </c>
      <c r="X1829" s="116">
        <v>65000</v>
      </c>
      <c r="Y1829" s="115">
        <v>0</v>
      </c>
      <c r="Z1829" s="115">
        <v>10000</v>
      </c>
      <c r="AA1829" s="115">
        <v>0</v>
      </c>
      <c r="AB1829" s="115">
        <v>0</v>
      </c>
      <c r="AC1829" s="114" t="s">
        <v>883</v>
      </c>
    </row>
    <row r="1830" spans="1:29" ht="31.5" x14ac:dyDescent="0.25">
      <c r="A1830" s="242" t="s">
        <v>882</v>
      </c>
      <c r="B1830" s="242" t="s">
        <v>871</v>
      </c>
      <c r="C1830" s="242" t="s">
        <v>229</v>
      </c>
      <c r="D1830" s="242" t="s">
        <v>216</v>
      </c>
      <c r="E1830" s="243">
        <v>39814</v>
      </c>
      <c r="F1830" s="243">
        <v>40178</v>
      </c>
      <c r="G1830" s="242">
        <v>2009</v>
      </c>
      <c r="H1830" s="116">
        <v>102301</v>
      </c>
      <c r="I1830" s="116">
        <v>21419</v>
      </c>
      <c r="J1830" s="244">
        <v>41786</v>
      </c>
      <c r="K1830" s="245" t="s">
        <v>221</v>
      </c>
      <c r="L1830" s="246" t="s">
        <v>207</v>
      </c>
      <c r="M1830" s="244">
        <v>41786</v>
      </c>
      <c r="N1830" s="242" t="s">
        <v>870</v>
      </c>
      <c r="O1830" s="242" t="s">
        <v>869</v>
      </c>
      <c r="P1830" s="242" t="s">
        <v>226</v>
      </c>
      <c r="Q1830" s="242" t="s">
        <v>211</v>
      </c>
      <c r="R1830" s="242" t="s">
        <v>210</v>
      </c>
      <c r="S1830" s="119" t="s">
        <v>209</v>
      </c>
      <c r="T1830" s="118" t="s">
        <v>868</v>
      </c>
      <c r="U1830" s="116">
        <v>21419</v>
      </c>
      <c r="V1830" s="115">
        <v>0</v>
      </c>
      <c r="W1830" s="115">
        <v>1764</v>
      </c>
      <c r="X1830" s="116">
        <v>65000</v>
      </c>
      <c r="Y1830" s="115">
        <v>0</v>
      </c>
      <c r="Z1830" s="115">
        <v>15000</v>
      </c>
      <c r="AA1830" s="115">
        <v>0</v>
      </c>
      <c r="AB1830" s="115">
        <v>0</v>
      </c>
      <c r="AC1830" s="114" t="s">
        <v>881</v>
      </c>
    </row>
    <row r="1831" spans="1:29" ht="31.5" x14ac:dyDescent="0.25">
      <c r="A1831" s="242" t="s">
        <v>880</v>
      </c>
      <c r="B1831" s="242" t="s">
        <v>871</v>
      </c>
      <c r="C1831" s="242" t="s">
        <v>229</v>
      </c>
      <c r="D1831" s="242" t="s">
        <v>216</v>
      </c>
      <c r="E1831" s="243">
        <v>40179</v>
      </c>
      <c r="F1831" s="243">
        <v>40543</v>
      </c>
      <c r="G1831" s="242">
        <v>2010</v>
      </c>
      <c r="H1831" s="116">
        <v>39169</v>
      </c>
      <c r="I1831" s="116">
        <v>22857</v>
      </c>
      <c r="J1831" s="244">
        <v>41786</v>
      </c>
      <c r="K1831" s="245" t="s">
        <v>221</v>
      </c>
      <c r="L1831" s="246" t="s">
        <v>207</v>
      </c>
      <c r="M1831" s="244">
        <v>41786</v>
      </c>
      <c r="N1831" s="242" t="s">
        <v>870</v>
      </c>
      <c r="O1831" s="242" t="s">
        <v>869</v>
      </c>
      <c r="P1831" s="242" t="s">
        <v>226</v>
      </c>
      <c r="Q1831" s="242" t="s">
        <v>211</v>
      </c>
      <c r="R1831" s="242" t="s">
        <v>210</v>
      </c>
      <c r="S1831" s="119" t="s">
        <v>209</v>
      </c>
      <c r="T1831" s="118" t="s">
        <v>868</v>
      </c>
      <c r="U1831" s="116">
        <v>22857</v>
      </c>
      <c r="V1831" s="115">
        <v>0</v>
      </c>
      <c r="W1831" s="115">
        <v>312</v>
      </c>
      <c r="X1831" s="115">
        <v>0</v>
      </c>
      <c r="Y1831" s="115">
        <v>0</v>
      </c>
      <c r="Z1831" s="115">
        <v>16000</v>
      </c>
      <c r="AA1831" s="115">
        <v>0</v>
      </c>
      <c r="AB1831" s="115">
        <v>0</v>
      </c>
      <c r="AC1831" s="114" t="s">
        <v>879</v>
      </c>
    </row>
    <row r="1832" spans="1:29" ht="31.5" x14ac:dyDescent="0.25">
      <c r="A1832" s="242" t="s">
        <v>878</v>
      </c>
      <c r="B1832" s="242" t="s">
        <v>871</v>
      </c>
      <c r="C1832" s="242" t="s">
        <v>229</v>
      </c>
      <c r="D1832" s="242" t="s">
        <v>216</v>
      </c>
      <c r="E1832" s="243">
        <v>40544</v>
      </c>
      <c r="F1832" s="243">
        <v>40908</v>
      </c>
      <c r="G1832" s="242">
        <v>2011</v>
      </c>
      <c r="H1832" s="116">
        <v>50709</v>
      </c>
      <c r="I1832" s="116">
        <v>16898</v>
      </c>
      <c r="J1832" s="244">
        <v>41786</v>
      </c>
      <c r="K1832" s="245" t="s">
        <v>221</v>
      </c>
      <c r="L1832" s="246" t="s">
        <v>207</v>
      </c>
      <c r="M1832" s="244">
        <v>41786</v>
      </c>
      <c r="N1832" s="242" t="s">
        <v>870</v>
      </c>
      <c r="O1832" s="242" t="s">
        <v>869</v>
      </c>
      <c r="P1832" s="242" t="s">
        <v>226</v>
      </c>
      <c r="Q1832" s="242" t="s">
        <v>211</v>
      </c>
      <c r="R1832" s="242" t="s">
        <v>210</v>
      </c>
      <c r="S1832" s="119" t="s">
        <v>209</v>
      </c>
      <c r="T1832" s="118" t="s">
        <v>868</v>
      </c>
      <c r="U1832" s="116">
        <v>16898</v>
      </c>
      <c r="V1832" s="115">
        <v>0</v>
      </c>
      <c r="W1832" s="115">
        <v>0</v>
      </c>
      <c r="X1832" s="116">
        <v>33811</v>
      </c>
      <c r="Y1832" s="115">
        <v>0</v>
      </c>
      <c r="Z1832" s="115">
        <v>0</v>
      </c>
      <c r="AA1832" s="115">
        <v>0</v>
      </c>
      <c r="AB1832" s="115">
        <v>0</v>
      </c>
      <c r="AC1832" s="114" t="s">
        <v>877</v>
      </c>
    </row>
    <row r="1833" spans="1:29" x14ac:dyDescent="0.25">
      <c r="A1833" s="242" t="s">
        <v>876</v>
      </c>
      <c r="B1833" s="242" t="s">
        <v>871</v>
      </c>
      <c r="C1833" s="242" t="s">
        <v>229</v>
      </c>
      <c r="D1833" s="242" t="s">
        <v>216</v>
      </c>
      <c r="E1833" s="243">
        <v>40909</v>
      </c>
      <c r="F1833" s="243">
        <v>41274</v>
      </c>
      <c r="G1833" s="242">
        <v>2012</v>
      </c>
      <c r="H1833" s="116">
        <v>103645</v>
      </c>
      <c r="I1833" s="116">
        <v>21700</v>
      </c>
      <c r="J1833" s="244">
        <v>41786</v>
      </c>
      <c r="K1833" s="245" t="s">
        <v>221</v>
      </c>
      <c r="L1833" s="246" t="s">
        <v>207</v>
      </c>
      <c r="M1833" s="244">
        <v>41786</v>
      </c>
      <c r="N1833" s="242" t="s">
        <v>870</v>
      </c>
      <c r="O1833" s="242" t="s">
        <v>869</v>
      </c>
      <c r="P1833" s="242" t="s">
        <v>226</v>
      </c>
      <c r="Q1833" s="242" t="s">
        <v>211</v>
      </c>
      <c r="R1833" s="242" t="s">
        <v>210</v>
      </c>
      <c r="S1833" s="119" t="s">
        <v>209</v>
      </c>
      <c r="T1833" s="118" t="s">
        <v>868</v>
      </c>
      <c r="U1833" s="116">
        <v>21700</v>
      </c>
      <c r="V1833" s="115">
        <v>0</v>
      </c>
      <c r="W1833" s="115">
        <v>0</v>
      </c>
      <c r="X1833" s="116">
        <v>81945</v>
      </c>
      <c r="Y1833" s="115">
        <v>0</v>
      </c>
      <c r="Z1833" s="115">
        <v>0</v>
      </c>
      <c r="AA1833" s="115">
        <v>0</v>
      </c>
      <c r="AB1833" s="115">
        <v>0</v>
      </c>
      <c r="AC1833" s="114" t="s">
        <v>875</v>
      </c>
    </row>
    <row r="1834" spans="1:29" x14ac:dyDescent="0.25">
      <c r="A1834" s="242" t="s">
        <v>781</v>
      </c>
      <c r="B1834" s="242" t="s">
        <v>778</v>
      </c>
      <c r="C1834" s="242" t="s">
        <v>503</v>
      </c>
      <c r="D1834" s="242" t="s">
        <v>216</v>
      </c>
      <c r="E1834" s="243">
        <v>40987</v>
      </c>
      <c r="F1834" s="243">
        <v>41046</v>
      </c>
      <c r="G1834" s="242">
        <v>2012</v>
      </c>
      <c r="H1834" s="116">
        <v>90214</v>
      </c>
      <c r="I1834" s="117" t="s">
        <v>207</v>
      </c>
      <c r="J1834" s="244">
        <v>41786</v>
      </c>
      <c r="K1834" s="245" t="s">
        <v>221</v>
      </c>
      <c r="L1834" s="246" t="s">
        <v>207</v>
      </c>
      <c r="M1834" s="244">
        <v>41786</v>
      </c>
      <c r="N1834" s="242" t="s">
        <v>777</v>
      </c>
      <c r="O1834" s="242" t="s">
        <v>613</v>
      </c>
      <c r="P1834" s="242" t="s">
        <v>325</v>
      </c>
      <c r="Q1834" s="242" t="s">
        <v>500</v>
      </c>
      <c r="R1834" s="242" t="s">
        <v>247</v>
      </c>
      <c r="S1834" s="119" t="s">
        <v>209</v>
      </c>
      <c r="T1834" s="118" t="s">
        <v>776</v>
      </c>
      <c r="U1834" s="117" t="s">
        <v>207</v>
      </c>
      <c r="V1834" s="115">
        <v>0</v>
      </c>
      <c r="W1834" s="115">
        <v>0</v>
      </c>
      <c r="X1834" s="115">
        <v>0</v>
      </c>
      <c r="Y1834" s="116">
        <v>90214</v>
      </c>
      <c r="Z1834" s="115">
        <v>0</v>
      </c>
      <c r="AA1834" s="115">
        <v>0</v>
      </c>
      <c r="AB1834" s="115">
        <v>0</v>
      </c>
      <c r="AC1834" s="114" t="s">
        <v>207</v>
      </c>
    </row>
    <row r="1835" spans="1:29" x14ac:dyDescent="0.25">
      <c r="A1835" s="242" t="s">
        <v>4404</v>
      </c>
      <c r="B1835" s="242" t="s">
        <v>4403</v>
      </c>
      <c r="C1835" s="242" t="s">
        <v>503</v>
      </c>
      <c r="D1835" s="242" t="s">
        <v>1254</v>
      </c>
      <c r="E1835" s="243">
        <v>41581</v>
      </c>
      <c r="F1835" s="243">
        <v>41586</v>
      </c>
      <c r="G1835" s="242">
        <v>2013</v>
      </c>
      <c r="H1835" s="116">
        <v>24874</v>
      </c>
      <c r="I1835" s="117" t="s">
        <v>207</v>
      </c>
      <c r="J1835" s="244">
        <v>41772</v>
      </c>
      <c r="K1835" s="245" t="s">
        <v>215</v>
      </c>
      <c r="L1835" s="246">
        <v>42136</v>
      </c>
      <c r="M1835" s="244">
        <v>41586</v>
      </c>
      <c r="N1835" s="242" t="s">
        <v>4402</v>
      </c>
      <c r="O1835" s="242" t="s">
        <v>708</v>
      </c>
      <c r="P1835" s="242" t="s">
        <v>212</v>
      </c>
      <c r="Q1835" s="242" t="s">
        <v>516</v>
      </c>
      <c r="R1835" s="242" t="s">
        <v>247</v>
      </c>
      <c r="S1835" s="119" t="s">
        <v>209</v>
      </c>
      <c r="T1835" s="118" t="s">
        <v>4401</v>
      </c>
      <c r="U1835" s="117" t="s">
        <v>207</v>
      </c>
      <c r="V1835" s="115">
        <v>0</v>
      </c>
      <c r="W1835" s="115">
        <v>0</v>
      </c>
      <c r="X1835" s="116">
        <v>12465</v>
      </c>
      <c r="Y1835" s="116">
        <v>12409</v>
      </c>
      <c r="Z1835" s="115">
        <v>0</v>
      </c>
      <c r="AA1835" s="115">
        <v>0</v>
      </c>
      <c r="AB1835" s="115">
        <v>0</v>
      </c>
      <c r="AC1835" s="114" t="s">
        <v>207</v>
      </c>
    </row>
    <row r="1836" spans="1:29" x14ac:dyDescent="0.25">
      <c r="A1836" s="242" t="s">
        <v>1176</v>
      </c>
      <c r="B1836" s="242" t="s">
        <v>1173</v>
      </c>
      <c r="C1836" s="242" t="s">
        <v>217</v>
      </c>
      <c r="D1836" s="242" t="s">
        <v>216</v>
      </c>
      <c r="E1836" s="243">
        <v>40060</v>
      </c>
      <c r="F1836" s="243">
        <v>40178</v>
      </c>
      <c r="G1836" s="242">
        <v>2009</v>
      </c>
      <c r="H1836" s="116">
        <v>439</v>
      </c>
      <c r="I1836" s="117" t="s">
        <v>207</v>
      </c>
      <c r="J1836" s="244">
        <v>41772</v>
      </c>
      <c r="K1836" s="245" t="s">
        <v>221</v>
      </c>
      <c r="L1836" s="246" t="s">
        <v>207</v>
      </c>
      <c r="M1836" s="244">
        <v>41772</v>
      </c>
      <c r="N1836" s="242" t="s">
        <v>1172</v>
      </c>
      <c r="O1836" s="242" t="s">
        <v>606</v>
      </c>
      <c r="P1836" s="242" t="s">
        <v>267</v>
      </c>
      <c r="Q1836" s="242" t="s">
        <v>279</v>
      </c>
      <c r="R1836" s="242" t="s">
        <v>247</v>
      </c>
      <c r="S1836" s="119" t="s">
        <v>209</v>
      </c>
      <c r="T1836" s="118" t="s">
        <v>1171</v>
      </c>
      <c r="U1836" s="117" t="s">
        <v>207</v>
      </c>
      <c r="V1836" s="115">
        <v>0</v>
      </c>
      <c r="W1836" s="115">
        <v>0</v>
      </c>
      <c r="X1836" s="115">
        <v>0</v>
      </c>
      <c r="Y1836" s="116">
        <v>439</v>
      </c>
      <c r="Z1836" s="115">
        <v>0</v>
      </c>
      <c r="AA1836" s="115">
        <v>0</v>
      </c>
      <c r="AB1836" s="115">
        <v>0</v>
      </c>
      <c r="AC1836" s="114" t="s">
        <v>207</v>
      </c>
    </row>
    <row r="1837" spans="1:29" x14ac:dyDescent="0.25">
      <c r="A1837" s="242" t="s">
        <v>1175</v>
      </c>
      <c r="B1837" s="242" t="s">
        <v>1173</v>
      </c>
      <c r="C1837" s="242" t="s">
        <v>217</v>
      </c>
      <c r="D1837" s="242" t="s">
        <v>216</v>
      </c>
      <c r="E1837" s="243">
        <v>40179</v>
      </c>
      <c r="F1837" s="243">
        <v>40543</v>
      </c>
      <c r="G1837" s="242">
        <v>2010</v>
      </c>
      <c r="H1837" s="116">
        <v>1550</v>
      </c>
      <c r="I1837" s="117" t="s">
        <v>207</v>
      </c>
      <c r="J1837" s="244">
        <v>41772</v>
      </c>
      <c r="K1837" s="245" t="s">
        <v>221</v>
      </c>
      <c r="L1837" s="246" t="s">
        <v>207</v>
      </c>
      <c r="M1837" s="244">
        <v>41772</v>
      </c>
      <c r="N1837" s="242" t="s">
        <v>1172</v>
      </c>
      <c r="O1837" s="242" t="s">
        <v>606</v>
      </c>
      <c r="P1837" s="242" t="s">
        <v>267</v>
      </c>
      <c r="Q1837" s="242" t="s">
        <v>279</v>
      </c>
      <c r="R1837" s="242" t="s">
        <v>247</v>
      </c>
      <c r="S1837" s="119" t="s">
        <v>209</v>
      </c>
      <c r="T1837" s="118" t="s">
        <v>1171</v>
      </c>
      <c r="U1837" s="117" t="s">
        <v>207</v>
      </c>
      <c r="V1837" s="115">
        <v>0</v>
      </c>
      <c r="W1837" s="115">
        <v>0</v>
      </c>
      <c r="X1837" s="116">
        <v>1550</v>
      </c>
      <c r="Y1837" s="115">
        <v>0</v>
      </c>
      <c r="Z1837" s="115">
        <v>0</v>
      </c>
      <c r="AA1837" s="115">
        <v>0</v>
      </c>
      <c r="AB1837" s="115">
        <v>0</v>
      </c>
      <c r="AC1837" s="114" t="s">
        <v>207</v>
      </c>
    </row>
    <row r="1838" spans="1:29" x14ac:dyDescent="0.25">
      <c r="A1838" s="242" t="s">
        <v>1174</v>
      </c>
      <c r="B1838" s="242" t="s">
        <v>1173</v>
      </c>
      <c r="C1838" s="242" t="s">
        <v>217</v>
      </c>
      <c r="D1838" s="242" t="s">
        <v>216</v>
      </c>
      <c r="E1838" s="243">
        <v>40544</v>
      </c>
      <c r="F1838" s="243">
        <v>40813</v>
      </c>
      <c r="G1838" s="242">
        <v>2011</v>
      </c>
      <c r="H1838" s="116">
        <v>387</v>
      </c>
      <c r="I1838" s="117" t="s">
        <v>207</v>
      </c>
      <c r="J1838" s="244">
        <v>41772</v>
      </c>
      <c r="K1838" s="245" t="s">
        <v>221</v>
      </c>
      <c r="L1838" s="246" t="s">
        <v>207</v>
      </c>
      <c r="M1838" s="244">
        <v>41772</v>
      </c>
      <c r="N1838" s="242" t="s">
        <v>1172</v>
      </c>
      <c r="O1838" s="242" t="s">
        <v>606</v>
      </c>
      <c r="P1838" s="242" t="s">
        <v>267</v>
      </c>
      <c r="Q1838" s="242" t="s">
        <v>279</v>
      </c>
      <c r="R1838" s="242" t="s">
        <v>247</v>
      </c>
      <c r="S1838" s="119" t="s">
        <v>209</v>
      </c>
      <c r="T1838" s="118" t="s">
        <v>1171</v>
      </c>
      <c r="U1838" s="117" t="s">
        <v>207</v>
      </c>
      <c r="V1838" s="115">
        <v>0</v>
      </c>
      <c r="W1838" s="115">
        <v>0</v>
      </c>
      <c r="X1838" s="115">
        <v>0</v>
      </c>
      <c r="Y1838" s="116">
        <v>387</v>
      </c>
      <c r="Z1838" s="115">
        <v>0</v>
      </c>
      <c r="AA1838" s="115">
        <v>0</v>
      </c>
      <c r="AB1838" s="115">
        <v>0</v>
      </c>
      <c r="AC1838" s="114" t="s">
        <v>207</v>
      </c>
    </row>
    <row r="1839" spans="1:29" x14ac:dyDescent="0.25">
      <c r="A1839" s="242" t="s">
        <v>1146</v>
      </c>
      <c r="B1839" s="242" t="s">
        <v>1143</v>
      </c>
      <c r="C1839" s="242" t="s">
        <v>217</v>
      </c>
      <c r="D1839" s="242" t="s">
        <v>216</v>
      </c>
      <c r="E1839" s="243">
        <v>40848</v>
      </c>
      <c r="F1839" s="243">
        <v>41213</v>
      </c>
      <c r="G1839" s="242">
        <v>2012</v>
      </c>
      <c r="H1839" s="116">
        <v>10811</v>
      </c>
      <c r="I1839" s="117" t="s">
        <v>207</v>
      </c>
      <c r="J1839" s="244">
        <v>41772</v>
      </c>
      <c r="K1839" s="245" t="s">
        <v>215</v>
      </c>
      <c r="L1839" s="246">
        <v>42500</v>
      </c>
      <c r="M1839" s="244">
        <v>41772</v>
      </c>
      <c r="N1839" s="242" t="s">
        <v>1142</v>
      </c>
      <c r="O1839" s="242" t="s">
        <v>349</v>
      </c>
      <c r="P1839" s="242" t="s">
        <v>267</v>
      </c>
      <c r="Q1839" s="242" t="s">
        <v>1141</v>
      </c>
      <c r="R1839" s="242" t="s">
        <v>247</v>
      </c>
      <c r="S1839" s="119" t="s">
        <v>209</v>
      </c>
      <c r="T1839" s="118" t="s">
        <v>1140</v>
      </c>
      <c r="U1839" s="117" t="s">
        <v>207</v>
      </c>
      <c r="V1839" s="115">
        <v>0</v>
      </c>
      <c r="W1839" s="115">
        <v>0</v>
      </c>
      <c r="X1839" s="116">
        <v>10811</v>
      </c>
      <c r="Y1839" s="115">
        <v>0</v>
      </c>
      <c r="Z1839" s="115">
        <v>0</v>
      </c>
      <c r="AA1839" s="115">
        <v>0</v>
      </c>
      <c r="AB1839" s="115">
        <v>0</v>
      </c>
      <c r="AC1839" s="114" t="s">
        <v>207</v>
      </c>
    </row>
    <row r="1840" spans="1:29" x14ac:dyDescent="0.25">
      <c r="A1840" s="242" t="s">
        <v>1137</v>
      </c>
      <c r="B1840" s="242" t="s">
        <v>1125</v>
      </c>
      <c r="C1840" s="242" t="s">
        <v>503</v>
      </c>
      <c r="D1840" s="242" t="s">
        <v>216</v>
      </c>
      <c r="E1840" s="243">
        <v>40548</v>
      </c>
      <c r="F1840" s="243">
        <v>40563</v>
      </c>
      <c r="G1840" s="242">
        <v>2011</v>
      </c>
      <c r="H1840" s="116">
        <v>26882</v>
      </c>
      <c r="I1840" s="117" t="s">
        <v>207</v>
      </c>
      <c r="J1840" s="244">
        <v>41772</v>
      </c>
      <c r="K1840" s="245" t="s">
        <v>215</v>
      </c>
      <c r="L1840" s="246">
        <v>42115</v>
      </c>
      <c r="M1840" s="244">
        <v>41772</v>
      </c>
      <c r="N1840" s="242" t="s">
        <v>1124</v>
      </c>
      <c r="O1840" s="242" t="s">
        <v>635</v>
      </c>
      <c r="P1840" s="242" t="s">
        <v>255</v>
      </c>
      <c r="Q1840" s="242" t="s">
        <v>516</v>
      </c>
      <c r="R1840" s="242" t="s">
        <v>247</v>
      </c>
      <c r="S1840" s="119" t="s">
        <v>209</v>
      </c>
      <c r="T1840" s="118" t="s">
        <v>1123</v>
      </c>
      <c r="U1840" s="117" t="s">
        <v>207</v>
      </c>
      <c r="V1840" s="115">
        <v>0</v>
      </c>
      <c r="W1840" s="115">
        <v>0</v>
      </c>
      <c r="X1840" s="116">
        <v>25000</v>
      </c>
      <c r="Y1840" s="116">
        <v>1882</v>
      </c>
      <c r="Z1840" s="115">
        <v>0</v>
      </c>
      <c r="AA1840" s="115">
        <v>0</v>
      </c>
      <c r="AB1840" s="115">
        <v>0</v>
      </c>
      <c r="AC1840" s="114" t="s">
        <v>207</v>
      </c>
    </row>
    <row r="1841" spans="1:29" x14ac:dyDescent="0.25">
      <c r="A1841" s="242" t="s">
        <v>1136</v>
      </c>
      <c r="B1841" s="242" t="s">
        <v>1125</v>
      </c>
      <c r="C1841" s="242" t="s">
        <v>503</v>
      </c>
      <c r="D1841" s="242" t="s">
        <v>216</v>
      </c>
      <c r="E1841" s="243">
        <v>40239</v>
      </c>
      <c r="F1841" s="243">
        <v>40255</v>
      </c>
      <c r="G1841" s="242">
        <v>2010</v>
      </c>
      <c r="H1841" s="116">
        <v>72960</v>
      </c>
      <c r="I1841" s="117" t="s">
        <v>207</v>
      </c>
      <c r="J1841" s="244">
        <v>41772</v>
      </c>
      <c r="K1841" s="245" t="s">
        <v>215</v>
      </c>
      <c r="L1841" s="246">
        <v>42136</v>
      </c>
      <c r="M1841" s="244">
        <v>41772</v>
      </c>
      <c r="N1841" s="242" t="s">
        <v>1124</v>
      </c>
      <c r="O1841" s="242" t="s">
        <v>635</v>
      </c>
      <c r="P1841" s="242" t="s">
        <v>267</v>
      </c>
      <c r="Q1841" s="242" t="s">
        <v>516</v>
      </c>
      <c r="R1841" s="242" t="s">
        <v>247</v>
      </c>
      <c r="S1841" s="119" t="s">
        <v>209</v>
      </c>
      <c r="T1841" s="118" t="s">
        <v>1123</v>
      </c>
      <c r="U1841" s="117" t="s">
        <v>207</v>
      </c>
      <c r="V1841" s="115">
        <v>0</v>
      </c>
      <c r="W1841" s="115">
        <v>0</v>
      </c>
      <c r="X1841" s="116">
        <v>26768</v>
      </c>
      <c r="Y1841" s="116">
        <v>46192</v>
      </c>
      <c r="Z1841" s="115">
        <v>0</v>
      </c>
      <c r="AA1841" s="115">
        <v>0</v>
      </c>
      <c r="AB1841" s="115">
        <v>0</v>
      </c>
      <c r="AC1841" s="114" t="s">
        <v>207</v>
      </c>
    </row>
    <row r="1842" spans="1:29" x14ac:dyDescent="0.25">
      <c r="A1842" s="242" t="s">
        <v>1133</v>
      </c>
      <c r="B1842" s="242" t="s">
        <v>1125</v>
      </c>
      <c r="C1842" s="242" t="s">
        <v>503</v>
      </c>
      <c r="D1842" s="242" t="s">
        <v>216</v>
      </c>
      <c r="E1842" s="243">
        <v>40279</v>
      </c>
      <c r="F1842" s="243">
        <v>40302</v>
      </c>
      <c r="G1842" s="242">
        <v>2010</v>
      </c>
      <c r="H1842" s="116">
        <v>192040</v>
      </c>
      <c r="I1842" s="117" t="s">
        <v>207</v>
      </c>
      <c r="J1842" s="244">
        <v>41772</v>
      </c>
      <c r="K1842" s="245" t="s">
        <v>215</v>
      </c>
      <c r="L1842" s="246">
        <v>42136</v>
      </c>
      <c r="M1842" s="244">
        <v>41772</v>
      </c>
      <c r="N1842" s="242" t="s">
        <v>1124</v>
      </c>
      <c r="O1842" s="242" t="s">
        <v>635</v>
      </c>
      <c r="P1842" s="242" t="s">
        <v>267</v>
      </c>
      <c r="Q1842" s="242" t="s">
        <v>516</v>
      </c>
      <c r="R1842" s="242" t="s">
        <v>247</v>
      </c>
      <c r="S1842" s="119" t="s">
        <v>209</v>
      </c>
      <c r="T1842" s="118" t="s">
        <v>1123</v>
      </c>
      <c r="U1842" s="117" t="s">
        <v>207</v>
      </c>
      <c r="V1842" s="115">
        <v>0</v>
      </c>
      <c r="W1842" s="115">
        <v>0</v>
      </c>
      <c r="X1842" s="116">
        <v>110000</v>
      </c>
      <c r="Y1842" s="116">
        <v>82040</v>
      </c>
      <c r="Z1842" s="115">
        <v>0</v>
      </c>
      <c r="AA1842" s="115">
        <v>0</v>
      </c>
      <c r="AB1842" s="115">
        <v>0</v>
      </c>
      <c r="AC1842" s="114" t="s">
        <v>207</v>
      </c>
    </row>
    <row r="1843" spans="1:29" x14ac:dyDescent="0.25">
      <c r="A1843" s="242" t="s">
        <v>1098</v>
      </c>
      <c r="B1843" s="242" t="s">
        <v>1094</v>
      </c>
      <c r="C1843" s="242" t="s">
        <v>503</v>
      </c>
      <c r="D1843" s="242" t="s">
        <v>216</v>
      </c>
      <c r="E1843" s="243">
        <v>40920</v>
      </c>
      <c r="F1843" s="243">
        <v>40924</v>
      </c>
      <c r="G1843" s="242">
        <v>2012</v>
      </c>
      <c r="H1843" s="116">
        <v>25000</v>
      </c>
      <c r="I1843" s="117" t="s">
        <v>207</v>
      </c>
      <c r="J1843" s="244">
        <v>41772</v>
      </c>
      <c r="K1843" s="245" t="s">
        <v>215</v>
      </c>
      <c r="L1843" s="246">
        <v>42136</v>
      </c>
      <c r="M1843" s="244">
        <v>41772</v>
      </c>
      <c r="N1843" s="242" t="s">
        <v>1093</v>
      </c>
      <c r="O1843" s="242" t="s">
        <v>635</v>
      </c>
      <c r="P1843" s="242" t="s">
        <v>267</v>
      </c>
      <c r="Q1843" s="242" t="s">
        <v>516</v>
      </c>
      <c r="R1843" s="242" t="s">
        <v>247</v>
      </c>
      <c r="S1843" s="119" t="s">
        <v>209</v>
      </c>
      <c r="T1843" s="118" t="s">
        <v>1092</v>
      </c>
      <c r="U1843" s="117" t="s">
        <v>207</v>
      </c>
      <c r="V1843" s="115">
        <v>0</v>
      </c>
      <c r="W1843" s="115">
        <v>0</v>
      </c>
      <c r="X1843" s="116">
        <v>25000</v>
      </c>
      <c r="Y1843" s="115">
        <v>0</v>
      </c>
      <c r="Z1843" s="115">
        <v>0</v>
      </c>
      <c r="AA1843" s="115">
        <v>0</v>
      </c>
      <c r="AB1843" s="115">
        <v>0</v>
      </c>
      <c r="AC1843" s="114" t="s">
        <v>207</v>
      </c>
    </row>
    <row r="1844" spans="1:29" x14ac:dyDescent="0.25">
      <c r="A1844" s="242" t="s">
        <v>853</v>
      </c>
      <c r="B1844" s="242" t="s">
        <v>850</v>
      </c>
      <c r="C1844" s="242" t="s">
        <v>217</v>
      </c>
      <c r="D1844" s="242" t="s">
        <v>216</v>
      </c>
      <c r="E1844" s="243">
        <v>40179</v>
      </c>
      <c r="F1844" s="243">
        <v>40543</v>
      </c>
      <c r="G1844" s="242">
        <v>2010</v>
      </c>
      <c r="H1844" s="116">
        <v>791</v>
      </c>
      <c r="I1844" s="117" t="s">
        <v>207</v>
      </c>
      <c r="J1844" s="244">
        <v>41772</v>
      </c>
      <c r="K1844" s="245" t="s">
        <v>215</v>
      </c>
      <c r="L1844" s="246">
        <v>42451</v>
      </c>
      <c r="M1844" s="244">
        <v>41772</v>
      </c>
      <c r="N1844" s="242" t="s">
        <v>849</v>
      </c>
      <c r="O1844" s="242" t="s">
        <v>606</v>
      </c>
      <c r="P1844" s="242" t="s">
        <v>212</v>
      </c>
      <c r="Q1844" s="242" t="s">
        <v>717</v>
      </c>
      <c r="R1844" s="242" t="s">
        <v>247</v>
      </c>
      <c r="S1844" s="119" t="s">
        <v>209</v>
      </c>
      <c r="T1844" s="118" t="s">
        <v>848</v>
      </c>
      <c r="U1844" s="117" t="s">
        <v>207</v>
      </c>
      <c r="V1844" s="115">
        <v>0</v>
      </c>
      <c r="W1844" s="115">
        <v>0</v>
      </c>
      <c r="X1844" s="116">
        <v>791</v>
      </c>
      <c r="Y1844" s="115">
        <v>0</v>
      </c>
      <c r="Z1844" s="115">
        <v>0</v>
      </c>
      <c r="AA1844" s="115">
        <v>0</v>
      </c>
      <c r="AB1844" s="115">
        <v>0</v>
      </c>
      <c r="AC1844" s="114" t="s">
        <v>207</v>
      </c>
    </row>
    <row r="1845" spans="1:29" x14ac:dyDescent="0.25">
      <c r="A1845" s="242" t="s">
        <v>852</v>
      </c>
      <c r="B1845" s="242" t="s">
        <v>850</v>
      </c>
      <c r="C1845" s="242" t="s">
        <v>217</v>
      </c>
      <c r="D1845" s="242" t="s">
        <v>216</v>
      </c>
      <c r="E1845" s="243">
        <v>40544</v>
      </c>
      <c r="F1845" s="243">
        <v>40908</v>
      </c>
      <c r="G1845" s="242">
        <v>2011</v>
      </c>
      <c r="H1845" s="116">
        <v>15640</v>
      </c>
      <c r="I1845" s="117" t="s">
        <v>207</v>
      </c>
      <c r="J1845" s="244">
        <v>41772</v>
      </c>
      <c r="K1845" s="245" t="s">
        <v>215</v>
      </c>
      <c r="L1845" s="246">
        <v>42451</v>
      </c>
      <c r="M1845" s="244">
        <v>41772</v>
      </c>
      <c r="N1845" s="242" t="s">
        <v>849</v>
      </c>
      <c r="O1845" s="242" t="s">
        <v>606</v>
      </c>
      <c r="P1845" s="242" t="s">
        <v>212</v>
      </c>
      <c r="Q1845" s="242" t="s">
        <v>717</v>
      </c>
      <c r="R1845" s="242" t="s">
        <v>247</v>
      </c>
      <c r="S1845" s="119" t="s">
        <v>209</v>
      </c>
      <c r="T1845" s="118" t="s">
        <v>848</v>
      </c>
      <c r="U1845" s="117" t="s">
        <v>207</v>
      </c>
      <c r="V1845" s="115">
        <v>0</v>
      </c>
      <c r="W1845" s="115">
        <v>0</v>
      </c>
      <c r="X1845" s="116">
        <v>15640</v>
      </c>
      <c r="Y1845" s="115">
        <v>0</v>
      </c>
      <c r="Z1845" s="115">
        <v>0</v>
      </c>
      <c r="AA1845" s="115">
        <v>0</v>
      </c>
      <c r="AB1845" s="115">
        <v>0</v>
      </c>
      <c r="AC1845" s="114" t="s">
        <v>207</v>
      </c>
    </row>
    <row r="1846" spans="1:29" x14ac:dyDescent="0.25">
      <c r="A1846" s="242" t="s">
        <v>851</v>
      </c>
      <c r="B1846" s="242" t="s">
        <v>850</v>
      </c>
      <c r="C1846" s="242" t="s">
        <v>217</v>
      </c>
      <c r="D1846" s="242" t="s">
        <v>216</v>
      </c>
      <c r="E1846" s="243">
        <v>40909</v>
      </c>
      <c r="F1846" s="243">
        <v>41274</v>
      </c>
      <c r="G1846" s="242">
        <v>2012</v>
      </c>
      <c r="H1846" s="116">
        <v>20299</v>
      </c>
      <c r="I1846" s="117" t="s">
        <v>207</v>
      </c>
      <c r="J1846" s="244">
        <v>41772</v>
      </c>
      <c r="K1846" s="245" t="s">
        <v>215</v>
      </c>
      <c r="L1846" s="246">
        <v>42451</v>
      </c>
      <c r="M1846" s="244">
        <v>41772</v>
      </c>
      <c r="N1846" s="242" t="s">
        <v>849</v>
      </c>
      <c r="O1846" s="242" t="s">
        <v>606</v>
      </c>
      <c r="P1846" s="242" t="s">
        <v>212</v>
      </c>
      <c r="Q1846" s="242" t="s">
        <v>717</v>
      </c>
      <c r="R1846" s="242" t="s">
        <v>247</v>
      </c>
      <c r="S1846" s="119" t="s">
        <v>209</v>
      </c>
      <c r="T1846" s="118" t="s">
        <v>848</v>
      </c>
      <c r="U1846" s="117" t="s">
        <v>207</v>
      </c>
      <c r="V1846" s="115">
        <v>0</v>
      </c>
      <c r="W1846" s="115">
        <v>0</v>
      </c>
      <c r="X1846" s="116">
        <v>20299</v>
      </c>
      <c r="Y1846" s="115">
        <v>0</v>
      </c>
      <c r="Z1846" s="115">
        <v>0</v>
      </c>
      <c r="AA1846" s="115">
        <v>0</v>
      </c>
      <c r="AB1846" s="115">
        <v>0</v>
      </c>
      <c r="AC1846" s="114" t="s">
        <v>207</v>
      </c>
    </row>
    <row r="1847" spans="1:29" x14ac:dyDescent="0.25">
      <c r="A1847" s="242" t="s">
        <v>770</v>
      </c>
      <c r="B1847" s="242" t="s">
        <v>767</v>
      </c>
      <c r="C1847" s="242" t="s">
        <v>217</v>
      </c>
      <c r="D1847" s="242" t="s">
        <v>216</v>
      </c>
      <c r="E1847" s="243">
        <v>40899</v>
      </c>
      <c r="F1847" s="243">
        <v>41264</v>
      </c>
      <c r="G1847" s="242">
        <v>2012</v>
      </c>
      <c r="H1847" s="116">
        <v>34939</v>
      </c>
      <c r="I1847" s="117" t="s">
        <v>207</v>
      </c>
      <c r="J1847" s="244">
        <v>41772</v>
      </c>
      <c r="K1847" s="245" t="s">
        <v>215</v>
      </c>
      <c r="L1847" s="246">
        <v>42682</v>
      </c>
      <c r="M1847" s="244">
        <v>41772</v>
      </c>
      <c r="N1847" s="242" t="s">
        <v>766</v>
      </c>
      <c r="O1847" s="242" t="s">
        <v>349</v>
      </c>
      <c r="P1847" s="242" t="s">
        <v>267</v>
      </c>
      <c r="Q1847" s="242" t="s">
        <v>452</v>
      </c>
      <c r="R1847" s="242" t="s">
        <v>247</v>
      </c>
      <c r="S1847" s="119" t="s">
        <v>209</v>
      </c>
      <c r="T1847" s="118" t="s">
        <v>765</v>
      </c>
      <c r="U1847" s="117" t="s">
        <v>207</v>
      </c>
      <c r="V1847" s="115">
        <v>0</v>
      </c>
      <c r="W1847" s="115">
        <v>0</v>
      </c>
      <c r="X1847" s="116">
        <v>34939</v>
      </c>
      <c r="Y1847" s="115">
        <v>0</v>
      </c>
      <c r="Z1847" s="115">
        <v>0</v>
      </c>
      <c r="AA1847" s="115">
        <v>0</v>
      </c>
      <c r="AB1847" s="115">
        <v>0</v>
      </c>
      <c r="AC1847" s="114" t="s">
        <v>207</v>
      </c>
    </row>
    <row r="1848" spans="1:29" x14ac:dyDescent="0.25">
      <c r="A1848" s="242" t="s">
        <v>727</v>
      </c>
      <c r="B1848" s="242" t="s">
        <v>725</v>
      </c>
      <c r="C1848" s="242" t="s">
        <v>503</v>
      </c>
      <c r="D1848" s="242" t="s">
        <v>216</v>
      </c>
      <c r="E1848" s="243">
        <v>41381</v>
      </c>
      <c r="F1848" s="243">
        <v>41386</v>
      </c>
      <c r="G1848" s="242">
        <v>2013</v>
      </c>
      <c r="H1848" s="116">
        <v>95469</v>
      </c>
      <c r="I1848" s="117" t="s">
        <v>207</v>
      </c>
      <c r="J1848" s="244">
        <v>41772</v>
      </c>
      <c r="K1848" s="245" t="s">
        <v>215</v>
      </c>
      <c r="L1848" s="246">
        <v>42899</v>
      </c>
      <c r="M1848" s="244">
        <v>41772</v>
      </c>
      <c r="N1848" s="242" t="s">
        <v>724</v>
      </c>
      <c r="O1848" s="242" t="s">
        <v>635</v>
      </c>
      <c r="P1848" s="242" t="s">
        <v>255</v>
      </c>
      <c r="Q1848" s="242" t="s">
        <v>516</v>
      </c>
      <c r="R1848" s="242" t="s">
        <v>247</v>
      </c>
      <c r="S1848" s="119" t="s">
        <v>209</v>
      </c>
      <c r="T1848" s="118" t="s">
        <v>723</v>
      </c>
      <c r="U1848" s="117" t="s">
        <v>207</v>
      </c>
      <c r="V1848" s="115">
        <v>0</v>
      </c>
      <c r="W1848" s="115">
        <v>0</v>
      </c>
      <c r="X1848" s="116">
        <v>95469</v>
      </c>
      <c r="Y1848" s="115">
        <v>0</v>
      </c>
      <c r="Z1848" s="115">
        <v>0</v>
      </c>
      <c r="AA1848" s="115">
        <v>0</v>
      </c>
      <c r="AB1848" s="115">
        <v>0</v>
      </c>
      <c r="AC1848" s="114" t="s">
        <v>207</v>
      </c>
    </row>
    <row r="1849" spans="1:29" x14ac:dyDescent="0.25">
      <c r="A1849" s="242" t="s">
        <v>660</v>
      </c>
      <c r="B1849" s="242" t="s">
        <v>656</v>
      </c>
      <c r="C1849" s="242" t="s">
        <v>503</v>
      </c>
      <c r="D1849" s="242" t="s">
        <v>216</v>
      </c>
      <c r="E1849" s="243">
        <v>40743</v>
      </c>
      <c r="F1849" s="243">
        <v>40747</v>
      </c>
      <c r="G1849" s="242">
        <v>2011</v>
      </c>
      <c r="H1849" s="116">
        <v>21870</v>
      </c>
      <c r="I1849" s="117" t="s">
        <v>207</v>
      </c>
      <c r="J1849" s="244">
        <v>41772</v>
      </c>
      <c r="K1849" s="245" t="s">
        <v>215</v>
      </c>
      <c r="L1849" s="246">
        <v>42115</v>
      </c>
      <c r="M1849" s="244">
        <v>41772</v>
      </c>
      <c r="N1849" s="242" t="s">
        <v>655</v>
      </c>
      <c r="O1849" s="242" t="s">
        <v>549</v>
      </c>
      <c r="P1849" s="242" t="s">
        <v>267</v>
      </c>
      <c r="Q1849" s="242" t="s">
        <v>516</v>
      </c>
      <c r="R1849" s="242" t="s">
        <v>247</v>
      </c>
      <c r="S1849" s="119" t="s">
        <v>209</v>
      </c>
      <c r="T1849" s="118" t="s">
        <v>654</v>
      </c>
      <c r="U1849" s="117" t="s">
        <v>207</v>
      </c>
      <c r="V1849" s="115">
        <v>0</v>
      </c>
      <c r="W1849" s="115">
        <v>0</v>
      </c>
      <c r="X1849" s="115">
        <v>0</v>
      </c>
      <c r="Y1849" s="116">
        <v>21870</v>
      </c>
      <c r="Z1849" s="115">
        <v>0</v>
      </c>
      <c r="AA1849" s="115">
        <v>0</v>
      </c>
      <c r="AB1849" s="115">
        <v>0</v>
      </c>
      <c r="AC1849" s="114" t="s">
        <v>207</v>
      </c>
    </row>
    <row r="1850" spans="1:29" x14ac:dyDescent="0.25">
      <c r="A1850" s="242" t="s">
        <v>4323</v>
      </c>
      <c r="B1850" s="242" t="s">
        <v>4322</v>
      </c>
      <c r="C1850" s="242" t="s">
        <v>503</v>
      </c>
      <c r="D1850" s="242" t="s">
        <v>1254</v>
      </c>
      <c r="E1850" s="243">
        <v>41665</v>
      </c>
      <c r="F1850" s="243">
        <v>41669</v>
      </c>
      <c r="G1850" s="242">
        <v>2014</v>
      </c>
      <c r="H1850" s="116">
        <v>84418</v>
      </c>
      <c r="I1850" s="117" t="s">
        <v>207</v>
      </c>
      <c r="J1850" s="244">
        <v>41751</v>
      </c>
      <c r="K1850" s="245" t="s">
        <v>221</v>
      </c>
      <c r="L1850" s="246" t="s">
        <v>207</v>
      </c>
      <c r="M1850" s="244">
        <v>41669</v>
      </c>
      <c r="N1850" s="242" t="s">
        <v>4321</v>
      </c>
      <c r="O1850" s="242" t="s">
        <v>635</v>
      </c>
      <c r="P1850" s="242" t="s">
        <v>493</v>
      </c>
      <c r="Q1850" s="242" t="s">
        <v>516</v>
      </c>
      <c r="R1850" s="242" t="s">
        <v>247</v>
      </c>
      <c r="S1850" s="119" t="s">
        <v>209</v>
      </c>
      <c r="T1850" s="118" t="s">
        <v>4320</v>
      </c>
      <c r="U1850" s="117" t="s">
        <v>207</v>
      </c>
      <c r="V1850" s="115">
        <v>0</v>
      </c>
      <c r="W1850" s="115">
        <v>0</v>
      </c>
      <c r="X1850" s="116">
        <v>69554</v>
      </c>
      <c r="Y1850" s="116">
        <v>14864</v>
      </c>
      <c r="Z1850" s="115">
        <v>0</v>
      </c>
      <c r="AA1850" s="115">
        <v>0</v>
      </c>
      <c r="AB1850" s="115">
        <v>0</v>
      </c>
      <c r="AC1850" s="114" t="s">
        <v>207</v>
      </c>
    </row>
    <row r="1851" spans="1:29" x14ac:dyDescent="0.25">
      <c r="A1851" s="242" t="s">
        <v>1160</v>
      </c>
      <c r="B1851" s="242" t="s">
        <v>1158</v>
      </c>
      <c r="C1851" s="242" t="s">
        <v>217</v>
      </c>
      <c r="D1851" s="242" t="s">
        <v>216</v>
      </c>
      <c r="E1851" s="243">
        <v>41000</v>
      </c>
      <c r="F1851" s="243">
        <v>41364</v>
      </c>
      <c r="G1851" s="242">
        <v>2013</v>
      </c>
      <c r="H1851" s="116">
        <v>13486</v>
      </c>
      <c r="I1851" s="117" t="s">
        <v>207</v>
      </c>
      <c r="J1851" s="244">
        <v>41751</v>
      </c>
      <c r="K1851" s="245" t="s">
        <v>215</v>
      </c>
      <c r="L1851" s="246">
        <v>42528</v>
      </c>
      <c r="M1851" s="244">
        <v>41751</v>
      </c>
      <c r="N1851" s="242" t="s">
        <v>1157</v>
      </c>
      <c r="O1851" s="242" t="s">
        <v>349</v>
      </c>
      <c r="P1851" s="242" t="s">
        <v>267</v>
      </c>
      <c r="Q1851" s="242" t="s">
        <v>332</v>
      </c>
      <c r="R1851" s="242" t="s">
        <v>247</v>
      </c>
      <c r="S1851" s="119" t="s">
        <v>209</v>
      </c>
      <c r="T1851" s="118" t="s">
        <v>1156</v>
      </c>
      <c r="U1851" s="117" t="s">
        <v>207</v>
      </c>
      <c r="V1851" s="115">
        <v>0</v>
      </c>
      <c r="W1851" s="115">
        <v>0</v>
      </c>
      <c r="X1851" s="116">
        <v>13486</v>
      </c>
      <c r="Y1851" s="115">
        <v>0</v>
      </c>
      <c r="Z1851" s="115">
        <v>0</v>
      </c>
      <c r="AA1851" s="115">
        <v>0</v>
      </c>
      <c r="AB1851" s="115">
        <v>0</v>
      </c>
      <c r="AC1851" s="114" t="s">
        <v>207</v>
      </c>
    </row>
    <row r="1852" spans="1:29" x14ac:dyDescent="0.25">
      <c r="A1852" s="242" t="s">
        <v>1121</v>
      </c>
      <c r="B1852" s="242" t="s">
        <v>1113</v>
      </c>
      <c r="C1852" s="242" t="s">
        <v>503</v>
      </c>
      <c r="D1852" s="242" t="s">
        <v>216</v>
      </c>
      <c r="E1852" s="243">
        <v>40690</v>
      </c>
      <c r="F1852" s="243">
        <v>40709</v>
      </c>
      <c r="G1852" s="242">
        <v>2011</v>
      </c>
      <c r="H1852" s="116">
        <v>9980</v>
      </c>
      <c r="I1852" s="117" t="s">
        <v>207</v>
      </c>
      <c r="J1852" s="244">
        <v>41751</v>
      </c>
      <c r="K1852" s="245" t="s">
        <v>215</v>
      </c>
      <c r="L1852" s="246">
        <v>42136</v>
      </c>
      <c r="M1852" s="244">
        <v>41751</v>
      </c>
      <c r="N1852" s="242" t="s">
        <v>1112</v>
      </c>
      <c r="O1852" s="242" t="s">
        <v>635</v>
      </c>
      <c r="P1852" s="242" t="s">
        <v>255</v>
      </c>
      <c r="Q1852" s="242" t="s">
        <v>516</v>
      </c>
      <c r="R1852" s="242" t="s">
        <v>247</v>
      </c>
      <c r="S1852" s="119" t="s">
        <v>209</v>
      </c>
      <c r="T1852" s="118" t="s">
        <v>1111</v>
      </c>
      <c r="U1852" s="117" t="s">
        <v>207</v>
      </c>
      <c r="V1852" s="115">
        <v>0</v>
      </c>
      <c r="W1852" s="115">
        <v>0</v>
      </c>
      <c r="X1852" s="115">
        <v>0</v>
      </c>
      <c r="Y1852" s="116">
        <v>9980</v>
      </c>
      <c r="Z1852" s="115">
        <v>0</v>
      </c>
      <c r="AA1852" s="115">
        <v>0</v>
      </c>
      <c r="AB1852" s="115">
        <v>0</v>
      </c>
      <c r="AC1852" s="114" t="s">
        <v>207</v>
      </c>
    </row>
    <row r="1853" spans="1:29" x14ac:dyDescent="0.25">
      <c r="A1853" s="242" t="s">
        <v>1087</v>
      </c>
      <c r="B1853" s="242" t="s">
        <v>1083</v>
      </c>
      <c r="C1853" s="242" t="s">
        <v>217</v>
      </c>
      <c r="D1853" s="242" t="s">
        <v>216</v>
      </c>
      <c r="E1853" s="243">
        <v>40269</v>
      </c>
      <c r="F1853" s="243">
        <v>40633</v>
      </c>
      <c r="G1853" s="242">
        <v>2011</v>
      </c>
      <c r="H1853" s="116">
        <v>13249</v>
      </c>
      <c r="I1853" s="117" t="s">
        <v>207</v>
      </c>
      <c r="J1853" s="244">
        <v>41751</v>
      </c>
      <c r="K1853" s="245" t="s">
        <v>215</v>
      </c>
      <c r="L1853" s="246">
        <v>42423</v>
      </c>
      <c r="M1853" s="244">
        <v>41751</v>
      </c>
      <c r="N1853" s="242" t="s">
        <v>1082</v>
      </c>
      <c r="O1853" s="242" t="s">
        <v>349</v>
      </c>
      <c r="P1853" s="242" t="s">
        <v>856</v>
      </c>
      <c r="Q1853" s="242" t="s">
        <v>500</v>
      </c>
      <c r="R1853" s="242" t="s">
        <v>247</v>
      </c>
      <c r="S1853" s="119" t="s">
        <v>209</v>
      </c>
      <c r="T1853" s="118" t="s">
        <v>1081</v>
      </c>
      <c r="U1853" s="117" t="s">
        <v>207</v>
      </c>
      <c r="V1853" s="115">
        <v>0</v>
      </c>
      <c r="W1853" s="115">
        <v>0</v>
      </c>
      <c r="X1853" s="115">
        <v>0</v>
      </c>
      <c r="Y1853" s="116">
        <v>13249</v>
      </c>
      <c r="Z1853" s="115">
        <v>0</v>
      </c>
      <c r="AA1853" s="115">
        <v>0</v>
      </c>
      <c r="AB1853" s="115">
        <v>0</v>
      </c>
      <c r="AC1853" s="114" t="s">
        <v>207</v>
      </c>
    </row>
    <row r="1854" spans="1:29" x14ac:dyDescent="0.25">
      <c r="A1854" s="242" t="s">
        <v>1086</v>
      </c>
      <c r="B1854" s="242" t="s">
        <v>1083</v>
      </c>
      <c r="C1854" s="242" t="s">
        <v>217</v>
      </c>
      <c r="D1854" s="242" t="s">
        <v>216</v>
      </c>
      <c r="E1854" s="243">
        <v>40634</v>
      </c>
      <c r="F1854" s="243">
        <v>40999</v>
      </c>
      <c r="G1854" s="242">
        <v>2012</v>
      </c>
      <c r="H1854" s="116">
        <v>13897</v>
      </c>
      <c r="I1854" s="117" t="s">
        <v>207</v>
      </c>
      <c r="J1854" s="244">
        <v>41751</v>
      </c>
      <c r="K1854" s="245" t="s">
        <v>215</v>
      </c>
      <c r="L1854" s="246">
        <v>42423</v>
      </c>
      <c r="M1854" s="244">
        <v>41751</v>
      </c>
      <c r="N1854" s="242" t="s">
        <v>1082</v>
      </c>
      <c r="O1854" s="242" t="s">
        <v>349</v>
      </c>
      <c r="P1854" s="242" t="s">
        <v>856</v>
      </c>
      <c r="Q1854" s="242" t="s">
        <v>500</v>
      </c>
      <c r="R1854" s="242" t="s">
        <v>247</v>
      </c>
      <c r="S1854" s="119" t="s">
        <v>209</v>
      </c>
      <c r="T1854" s="118" t="s">
        <v>1081</v>
      </c>
      <c r="U1854" s="117" t="s">
        <v>207</v>
      </c>
      <c r="V1854" s="115">
        <v>0</v>
      </c>
      <c r="W1854" s="115">
        <v>0</v>
      </c>
      <c r="X1854" s="115">
        <v>0</v>
      </c>
      <c r="Y1854" s="116">
        <v>13897</v>
      </c>
      <c r="Z1854" s="115">
        <v>0</v>
      </c>
      <c r="AA1854" s="115">
        <v>0</v>
      </c>
      <c r="AB1854" s="115">
        <v>0</v>
      </c>
      <c r="AC1854" s="114" t="s">
        <v>207</v>
      </c>
    </row>
    <row r="1855" spans="1:29" x14ac:dyDescent="0.25">
      <c r="A1855" s="242" t="s">
        <v>1085</v>
      </c>
      <c r="B1855" s="242" t="s">
        <v>1083</v>
      </c>
      <c r="C1855" s="242" t="s">
        <v>217</v>
      </c>
      <c r="D1855" s="242" t="s">
        <v>216</v>
      </c>
      <c r="E1855" s="243">
        <v>41000</v>
      </c>
      <c r="F1855" s="243">
        <v>41364</v>
      </c>
      <c r="G1855" s="242">
        <v>2013</v>
      </c>
      <c r="H1855" s="116">
        <v>13808</v>
      </c>
      <c r="I1855" s="117" t="s">
        <v>207</v>
      </c>
      <c r="J1855" s="244">
        <v>41751</v>
      </c>
      <c r="K1855" s="245" t="s">
        <v>215</v>
      </c>
      <c r="L1855" s="246">
        <v>42423</v>
      </c>
      <c r="M1855" s="244">
        <v>41751</v>
      </c>
      <c r="N1855" s="242" t="s">
        <v>1082</v>
      </c>
      <c r="O1855" s="242" t="s">
        <v>349</v>
      </c>
      <c r="P1855" s="242" t="s">
        <v>856</v>
      </c>
      <c r="Q1855" s="242" t="s">
        <v>500</v>
      </c>
      <c r="R1855" s="242" t="s">
        <v>247</v>
      </c>
      <c r="S1855" s="119" t="s">
        <v>209</v>
      </c>
      <c r="T1855" s="118" t="s">
        <v>1081</v>
      </c>
      <c r="U1855" s="117" t="s">
        <v>207</v>
      </c>
      <c r="V1855" s="115">
        <v>0</v>
      </c>
      <c r="W1855" s="115">
        <v>0</v>
      </c>
      <c r="X1855" s="116">
        <v>13808</v>
      </c>
      <c r="Y1855" s="115">
        <v>0</v>
      </c>
      <c r="Z1855" s="115">
        <v>0</v>
      </c>
      <c r="AA1855" s="115">
        <v>0</v>
      </c>
      <c r="AB1855" s="115">
        <v>0</v>
      </c>
      <c r="AC1855" s="114" t="s">
        <v>207</v>
      </c>
    </row>
    <row r="1856" spans="1:29" x14ac:dyDescent="0.25">
      <c r="A1856" s="242" t="s">
        <v>1072</v>
      </c>
      <c r="B1856" s="242" t="s">
        <v>1069</v>
      </c>
      <c r="C1856" s="242" t="s">
        <v>217</v>
      </c>
      <c r="D1856" s="242" t="s">
        <v>216</v>
      </c>
      <c r="E1856" s="243">
        <v>40787</v>
      </c>
      <c r="F1856" s="243">
        <v>41152</v>
      </c>
      <c r="G1856" s="242">
        <v>2012</v>
      </c>
      <c r="H1856" s="116">
        <v>5899</v>
      </c>
      <c r="I1856" s="117" t="s">
        <v>207</v>
      </c>
      <c r="J1856" s="244">
        <v>41751</v>
      </c>
      <c r="K1856" s="245" t="s">
        <v>215</v>
      </c>
      <c r="L1856" s="246">
        <v>42591</v>
      </c>
      <c r="M1856" s="244">
        <v>41751</v>
      </c>
      <c r="N1856" s="242" t="s">
        <v>1068</v>
      </c>
      <c r="O1856" s="242" t="s">
        <v>349</v>
      </c>
      <c r="P1856" s="242" t="s">
        <v>267</v>
      </c>
      <c r="Q1856" s="242" t="s">
        <v>717</v>
      </c>
      <c r="R1856" s="242" t="s">
        <v>247</v>
      </c>
      <c r="S1856" s="119" t="s">
        <v>209</v>
      </c>
      <c r="T1856" s="118" t="s">
        <v>1067</v>
      </c>
      <c r="U1856" s="117" t="s">
        <v>207</v>
      </c>
      <c r="V1856" s="115">
        <v>0</v>
      </c>
      <c r="W1856" s="115">
        <v>0</v>
      </c>
      <c r="X1856" s="116">
        <v>5899</v>
      </c>
      <c r="Y1856" s="115">
        <v>0</v>
      </c>
      <c r="Z1856" s="115">
        <v>0</v>
      </c>
      <c r="AA1856" s="115">
        <v>0</v>
      </c>
      <c r="AB1856" s="115">
        <v>0</v>
      </c>
      <c r="AC1856" s="114" t="s">
        <v>207</v>
      </c>
    </row>
    <row r="1857" spans="1:29" x14ac:dyDescent="0.25">
      <c r="A1857" s="242" t="s">
        <v>1066</v>
      </c>
      <c r="B1857" s="242" t="s">
        <v>1062</v>
      </c>
      <c r="C1857" s="242" t="s">
        <v>217</v>
      </c>
      <c r="D1857" s="242" t="s">
        <v>216</v>
      </c>
      <c r="E1857" s="243">
        <v>40787</v>
      </c>
      <c r="F1857" s="243">
        <v>41152</v>
      </c>
      <c r="G1857" s="242">
        <v>2012</v>
      </c>
      <c r="H1857" s="116">
        <v>19108</v>
      </c>
      <c r="I1857" s="117" t="s">
        <v>207</v>
      </c>
      <c r="J1857" s="244">
        <v>41751</v>
      </c>
      <c r="K1857" s="245" t="s">
        <v>215</v>
      </c>
      <c r="L1857" s="246">
        <v>42626</v>
      </c>
      <c r="M1857" s="244">
        <v>41751</v>
      </c>
      <c r="N1857" s="242" t="s">
        <v>1061</v>
      </c>
      <c r="O1857" s="242" t="s">
        <v>349</v>
      </c>
      <c r="P1857" s="242" t="s">
        <v>267</v>
      </c>
      <c r="Q1857" s="242" t="s">
        <v>717</v>
      </c>
      <c r="R1857" s="242" t="s">
        <v>247</v>
      </c>
      <c r="S1857" s="119" t="s">
        <v>209</v>
      </c>
      <c r="T1857" s="118" t="s">
        <v>1060</v>
      </c>
      <c r="U1857" s="117" t="s">
        <v>207</v>
      </c>
      <c r="V1857" s="115">
        <v>0</v>
      </c>
      <c r="W1857" s="115">
        <v>0</v>
      </c>
      <c r="X1857" s="116">
        <v>19108</v>
      </c>
      <c r="Y1857" s="115">
        <v>0</v>
      </c>
      <c r="Z1857" s="115">
        <v>0</v>
      </c>
      <c r="AA1857" s="115">
        <v>0</v>
      </c>
      <c r="AB1857" s="115">
        <v>0</v>
      </c>
      <c r="AC1857" s="114" t="s">
        <v>207</v>
      </c>
    </row>
    <row r="1858" spans="1:29" x14ac:dyDescent="0.25">
      <c r="A1858" s="242" t="s">
        <v>966</v>
      </c>
      <c r="B1858" s="242" t="s">
        <v>964</v>
      </c>
      <c r="C1858" s="242" t="s">
        <v>217</v>
      </c>
      <c r="D1858" s="242" t="s">
        <v>216</v>
      </c>
      <c r="E1858" s="243">
        <v>40544</v>
      </c>
      <c r="F1858" s="243">
        <v>40908</v>
      </c>
      <c r="G1858" s="242">
        <v>2011</v>
      </c>
      <c r="H1858" s="116">
        <v>10415</v>
      </c>
      <c r="I1858" s="117" t="s">
        <v>207</v>
      </c>
      <c r="J1858" s="244">
        <v>41751</v>
      </c>
      <c r="K1858" s="245" t="s">
        <v>215</v>
      </c>
      <c r="L1858" s="246">
        <v>43263</v>
      </c>
      <c r="M1858" s="244">
        <v>41751</v>
      </c>
      <c r="N1858" s="242" t="s">
        <v>963</v>
      </c>
      <c r="O1858" s="242" t="s">
        <v>940</v>
      </c>
      <c r="P1858" s="242" t="s">
        <v>267</v>
      </c>
      <c r="Q1858" s="242" t="s">
        <v>332</v>
      </c>
      <c r="R1858" s="242" t="s">
        <v>247</v>
      </c>
      <c r="S1858" s="119" t="s">
        <v>209</v>
      </c>
      <c r="T1858" s="118" t="s">
        <v>962</v>
      </c>
      <c r="U1858" s="117" t="s">
        <v>207</v>
      </c>
      <c r="V1858" s="115">
        <v>0</v>
      </c>
      <c r="W1858" s="115">
        <v>0</v>
      </c>
      <c r="X1858" s="115">
        <v>0</v>
      </c>
      <c r="Y1858" s="116">
        <v>10415</v>
      </c>
      <c r="Z1858" s="115">
        <v>0</v>
      </c>
      <c r="AA1858" s="115">
        <v>0</v>
      </c>
      <c r="AB1858" s="115">
        <v>0</v>
      </c>
      <c r="AC1858" s="114" t="s">
        <v>207</v>
      </c>
    </row>
    <row r="1859" spans="1:29" x14ac:dyDescent="0.25">
      <c r="A1859" s="242" t="s">
        <v>4557</v>
      </c>
      <c r="B1859" s="242" t="s">
        <v>4545</v>
      </c>
      <c r="C1859" s="242" t="s">
        <v>229</v>
      </c>
      <c r="D1859" s="242" t="s">
        <v>1254</v>
      </c>
      <c r="E1859" s="243">
        <v>40999</v>
      </c>
      <c r="F1859" s="243">
        <v>41364</v>
      </c>
      <c r="G1859" s="242">
        <v>2013</v>
      </c>
      <c r="H1859" s="116">
        <v>836619</v>
      </c>
      <c r="I1859" s="116">
        <v>132187</v>
      </c>
      <c r="J1859" s="244">
        <v>41737</v>
      </c>
      <c r="K1859" s="245" t="s">
        <v>215</v>
      </c>
      <c r="L1859" s="246">
        <v>43081</v>
      </c>
      <c r="M1859" s="244">
        <v>41364</v>
      </c>
      <c r="N1859" s="242" t="s">
        <v>4544</v>
      </c>
      <c r="O1859" s="242" t="s">
        <v>677</v>
      </c>
      <c r="P1859" s="242" t="s">
        <v>255</v>
      </c>
      <c r="Q1859" s="242" t="s">
        <v>211</v>
      </c>
      <c r="R1859" s="242" t="s">
        <v>210</v>
      </c>
      <c r="S1859" s="119" t="s">
        <v>209</v>
      </c>
      <c r="T1859" s="118" t="s">
        <v>4543</v>
      </c>
      <c r="U1859" s="116">
        <v>132187</v>
      </c>
      <c r="V1859" s="115">
        <v>0</v>
      </c>
      <c r="W1859" s="115">
        <v>0</v>
      </c>
      <c r="X1859" s="116">
        <v>669210</v>
      </c>
      <c r="Y1859" s="116">
        <v>1567</v>
      </c>
      <c r="Z1859" s="115">
        <v>27357</v>
      </c>
      <c r="AA1859" s="115">
        <v>0</v>
      </c>
      <c r="AB1859" s="115">
        <v>0</v>
      </c>
      <c r="AC1859" s="114" t="s">
        <v>4556</v>
      </c>
    </row>
    <row r="1860" spans="1:29" x14ac:dyDescent="0.25">
      <c r="A1860" s="242" t="s">
        <v>4484</v>
      </c>
      <c r="B1860" s="242" t="s">
        <v>4483</v>
      </c>
      <c r="C1860" s="242" t="s">
        <v>503</v>
      </c>
      <c r="D1860" s="242" t="s">
        <v>1254</v>
      </c>
      <c r="E1860" s="243">
        <v>41542</v>
      </c>
      <c r="F1860" s="243">
        <v>41548</v>
      </c>
      <c r="G1860" s="242">
        <v>2013</v>
      </c>
      <c r="H1860" s="116">
        <v>122800</v>
      </c>
      <c r="I1860" s="117" t="s">
        <v>207</v>
      </c>
      <c r="J1860" s="244">
        <v>41737</v>
      </c>
      <c r="K1860" s="245" t="s">
        <v>221</v>
      </c>
      <c r="L1860" s="246" t="s">
        <v>207</v>
      </c>
      <c r="M1860" s="244">
        <v>41548</v>
      </c>
      <c r="N1860" s="242" t="s">
        <v>4482</v>
      </c>
      <c r="O1860" s="242" t="s">
        <v>635</v>
      </c>
      <c r="P1860" s="242" t="s">
        <v>4481</v>
      </c>
      <c r="Q1860" s="242" t="s">
        <v>516</v>
      </c>
      <c r="R1860" s="242" t="s">
        <v>247</v>
      </c>
      <c r="S1860" s="119" t="s">
        <v>209</v>
      </c>
      <c r="T1860" s="118" t="s">
        <v>4480</v>
      </c>
      <c r="U1860" s="117" t="s">
        <v>207</v>
      </c>
      <c r="V1860" s="115">
        <v>0</v>
      </c>
      <c r="W1860" s="115">
        <v>0</v>
      </c>
      <c r="X1860" s="116">
        <v>71788</v>
      </c>
      <c r="Y1860" s="116">
        <v>51012</v>
      </c>
      <c r="Z1860" s="115">
        <v>0</v>
      </c>
      <c r="AA1860" s="115">
        <v>0</v>
      </c>
      <c r="AB1860" s="115">
        <v>0</v>
      </c>
      <c r="AC1860" s="114" t="s">
        <v>207</v>
      </c>
    </row>
    <row r="1861" spans="1:29" x14ac:dyDescent="0.25">
      <c r="A1861" s="242" t="s">
        <v>775</v>
      </c>
      <c r="B1861" s="242" t="s">
        <v>773</v>
      </c>
      <c r="C1861" s="242" t="s">
        <v>503</v>
      </c>
      <c r="D1861" s="242" t="s">
        <v>216</v>
      </c>
      <c r="E1861" s="243">
        <v>41081</v>
      </c>
      <c r="F1861" s="243">
        <v>41228</v>
      </c>
      <c r="G1861" s="242">
        <v>2012</v>
      </c>
      <c r="H1861" s="116">
        <v>120267</v>
      </c>
      <c r="I1861" s="117" t="s">
        <v>207</v>
      </c>
      <c r="J1861" s="244">
        <v>41737</v>
      </c>
      <c r="K1861" s="245" t="s">
        <v>215</v>
      </c>
      <c r="L1861" s="246">
        <v>42668</v>
      </c>
      <c r="M1861" s="244">
        <v>41737</v>
      </c>
      <c r="N1861" s="242" t="s">
        <v>772</v>
      </c>
      <c r="O1861" s="242" t="s">
        <v>613</v>
      </c>
      <c r="P1861" s="242" t="s">
        <v>325</v>
      </c>
      <c r="Q1861" s="242" t="s">
        <v>500</v>
      </c>
      <c r="R1861" s="242" t="s">
        <v>247</v>
      </c>
      <c r="S1861" s="119" t="s">
        <v>209</v>
      </c>
      <c r="T1861" s="118" t="s">
        <v>771</v>
      </c>
      <c r="U1861" s="117" t="s">
        <v>207</v>
      </c>
      <c r="V1861" s="115">
        <v>0</v>
      </c>
      <c r="W1861" s="115">
        <v>0</v>
      </c>
      <c r="X1861" s="116">
        <v>120267</v>
      </c>
      <c r="Y1861" s="115">
        <v>0</v>
      </c>
      <c r="Z1861" s="115">
        <v>0</v>
      </c>
      <c r="AA1861" s="115">
        <v>0</v>
      </c>
      <c r="AB1861" s="115">
        <v>0</v>
      </c>
      <c r="AC1861" s="114" t="s">
        <v>207</v>
      </c>
    </row>
    <row r="1862" spans="1:29" x14ac:dyDescent="0.25">
      <c r="A1862" s="242" t="s">
        <v>774</v>
      </c>
      <c r="B1862" s="242" t="s">
        <v>773</v>
      </c>
      <c r="C1862" s="242" t="s">
        <v>503</v>
      </c>
      <c r="D1862" s="242" t="s">
        <v>216</v>
      </c>
      <c r="E1862" s="243">
        <v>41240</v>
      </c>
      <c r="F1862" s="243">
        <v>41251</v>
      </c>
      <c r="G1862" s="242">
        <v>2012</v>
      </c>
      <c r="H1862" s="116">
        <v>36615</v>
      </c>
      <c r="I1862" s="117" t="s">
        <v>207</v>
      </c>
      <c r="J1862" s="244">
        <v>41737</v>
      </c>
      <c r="K1862" s="245" t="s">
        <v>215</v>
      </c>
      <c r="L1862" s="246">
        <v>42668</v>
      </c>
      <c r="M1862" s="244">
        <v>41737</v>
      </c>
      <c r="N1862" s="242" t="s">
        <v>772</v>
      </c>
      <c r="O1862" s="242" t="s">
        <v>613</v>
      </c>
      <c r="P1862" s="242" t="s">
        <v>325</v>
      </c>
      <c r="Q1862" s="242" t="s">
        <v>500</v>
      </c>
      <c r="R1862" s="242" t="s">
        <v>247</v>
      </c>
      <c r="S1862" s="119" t="s">
        <v>209</v>
      </c>
      <c r="T1862" s="118" t="s">
        <v>771</v>
      </c>
      <c r="U1862" s="117" t="s">
        <v>207</v>
      </c>
      <c r="V1862" s="115">
        <v>0</v>
      </c>
      <c r="W1862" s="115">
        <v>0</v>
      </c>
      <c r="X1862" s="116">
        <v>23263</v>
      </c>
      <c r="Y1862" s="116">
        <v>13352</v>
      </c>
      <c r="Z1862" s="115">
        <v>0</v>
      </c>
      <c r="AA1862" s="115">
        <v>0</v>
      </c>
      <c r="AB1862" s="115">
        <v>0</v>
      </c>
      <c r="AC1862" s="114" t="s">
        <v>207</v>
      </c>
    </row>
    <row r="1863" spans="1:29" x14ac:dyDescent="0.25">
      <c r="A1863" s="242" t="s">
        <v>4561</v>
      </c>
      <c r="B1863" s="242" t="s">
        <v>4560</v>
      </c>
      <c r="C1863" s="242" t="s">
        <v>503</v>
      </c>
      <c r="D1863" s="242" t="s">
        <v>1254</v>
      </c>
      <c r="E1863" s="243">
        <v>41592</v>
      </c>
      <c r="F1863" s="243">
        <v>41599</v>
      </c>
      <c r="G1863" s="242">
        <v>2013</v>
      </c>
      <c r="H1863" s="116">
        <v>126155</v>
      </c>
      <c r="I1863" s="117" t="s">
        <v>207</v>
      </c>
      <c r="J1863" s="244">
        <v>41723</v>
      </c>
      <c r="K1863" s="245" t="s">
        <v>221</v>
      </c>
      <c r="L1863" s="246" t="s">
        <v>207</v>
      </c>
      <c r="M1863" s="244">
        <v>41599</v>
      </c>
      <c r="N1863" s="242" t="s">
        <v>4559</v>
      </c>
      <c r="O1863" s="242" t="s">
        <v>635</v>
      </c>
      <c r="P1863" s="242" t="s">
        <v>4481</v>
      </c>
      <c r="Q1863" s="242" t="s">
        <v>516</v>
      </c>
      <c r="R1863" s="242" t="s">
        <v>247</v>
      </c>
      <c r="S1863" s="119" t="s">
        <v>209</v>
      </c>
      <c r="T1863" s="118" t="s">
        <v>4558</v>
      </c>
      <c r="U1863" s="117" t="s">
        <v>207</v>
      </c>
      <c r="V1863" s="115">
        <v>0</v>
      </c>
      <c r="W1863" s="115">
        <v>0</v>
      </c>
      <c r="X1863" s="116">
        <v>124807</v>
      </c>
      <c r="Y1863" s="116">
        <v>1348</v>
      </c>
      <c r="Z1863" s="115">
        <v>0</v>
      </c>
      <c r="AA1863" s="115">
        <v>0</v>
      </c>
      <c r="AB1863" s="115">
        <v>0</v>
      </c>
      <c r="AC1863" s="114" t="s">
        <v>207</v>
      </c>
    </row>
    <row r="1864" spans="1:29" x14ac:dyDescent="0.25">
      <c r="A1864" s="242" t="s">
        <v>4438</v>
      </c>
      <c r="B1864" s="242" t="s">
        <v>4437</v>
      </c>
      <c r="C1864" s="242" t="s">
        <v>503</v>
      </c>
      <c r="D1864" s="242" t="s">
        <v>1254</v>
      </c>
      <c r="E1864" s="243">
        <v>41548</v>
      </c>
      <c r="F1864" s="243">
        <v>41553</v>
      </c>
      <c r="G1864" s="242">
        <v>2013</v>
      </c>
      <c r="H1864" s="116">
        <v>23276</v>
      </c>
      <c r="I1864" s="117" t="s">
        <v>207</v>
      </c>
      <c r="J1864" s="244">
        <v>41723</v>
      </c>
      <c r="K1864" s="245" t="s">
        <v>215</v>
      </c>
      <c r="L1864" s="246">
        <v>42178</v>
      </c>
      <c r="M1864" s="244">
        <v>41553</v>
      </c>
      <c r="N1864" s="242" t="s">
        <v>4436</v>
      </c>
      <c r="O1864" s="242" t="s">
        <v>708</v>
      </c>
      <c r="P1864" s="242" t="s">
        <v>212</v>
      </c>
      <c r="Q1864" s="242" t="s">
        <v>516</v>
      </c>
      <c r="R1864" s="242" t="s">
        <v>247</v>
      </c>
      <c r="S1864" s="119" t="s">
        <v>209</v>
      </c>
      <c r="T1864" s="118" t="s">
        <v>4435</v>
      </c>
      <c r="U1864" s="117" t="s">
        <v>207</v>
      </c>
      <c r="V1864" s="115">
        <v>0</v>
      </c>
      <c r="W1864" s="115">
        <v>0</v>
      </c>
      <c r="X1864" s="116">
        <v>15869</v>
      </c>
      <c r="Y1864" s="116">
        <v>7407</v>
      </c>
      <c r="Z1864" s="115">
        <v>0</v>
      </c>
      <c r="AA1864" s="115">
        <v>0</v>
      </c>
      <c r="AB1864" s="115">
        <v>0</v>
      </c>
      <c r="AC1864" s="114" t="s">
        <v>207</v>
      </c>
    </row>
    <row r="1865" spans="1:29" x14ac:dyDescent="0.25">
      <c r="A1865" s="242" t="s">
        <v>4422</v>
      </c>
      <c r="B1865" s="242" t="s">
        <v>4421</v>
      </c>
      <c r="C1865" s="242" t="s">
        <v>503</v>
      </c>
      <c r="D1865" s="242" t="s">
        <v>1254</v>
      </c>
      <c r="E1865" s="243">
        <v>41570</v>
      </c>
      <c r="F1865" s="243">
        <v>41575</v>
      </c>
      <c r="G1865" s="242">
        <v>2013</v>
      </c>
      <c r="H1865" s="116">
        <v>46275</v>
      </c>
      <c r="I1865" s="117" t="s">
        <v>207</v>
      </c>
      <c r="J1865" s="244">
        <v>41723</v>
      </c>
      <c r="K1865" s="245" t="s">
        <v>215</v>
      </c>
      <c r="L1865" s="246">
        <v>42178</v>
      </c>
      <c r="M1865" s="244">
        <v>41575</v>
      </c>
      <c r="N1865" s="242" t="s">
        <v>4420</v>
      </c>
      <c r="O1865" s="242" t="s">
        <v>708</v>
      </c>
      <c r="P1865" s="242" t="s">
        <v>212</v>
      </c>
      <c r="Q1865" s="242" t="s">
        <v>516</v>
      </c>
      <c r="R1865" s="242" t="s">
        <v>247</v>
      </c>
      <c r="S1865" s="119" t="s">
        <v>209</v>
      </c>
      <c r="T1865" s="118" t="s">
        <v>4419</v>
      </c>
      <c r="U1865" s="117" t="s">
        <v>207</v>
      </c>
      <c r="V1865" s="115">
        <v>0</v>
      </c>
      <c r="W1865" s="115">
        <v>0</v>
      </c>
      <c r="X1865" s="116">
        <v>46275</v>
      </c>
      <c r="Y1865" s="115">
        <v>0</v>
      </c>
      <c r="Z1865" s="115">
        <v>0</v>
      </c>
      <c r="AA1865" s="115">
        <v>0</v>
      </c>
      <c r="AB1865" s="115">
        <v>0</v>
      </c>
      <c r="AC1865" s="114" t="s">
        <v>207</v>
      </c>
    </row>
    <row r="1866" spans="1:29" x14ac:dyDescent="0.25">
      <c r="A1866" s="242" t="s">
        <v>4361</v>
      </c>
      <c r="B1866" s="242" t="s">
        <v>4360</v>
      </c>
      <c r="C1866" s="242" t="s">
        <v>503</v>
      </c>
      <c r="D1866" s="242" t="s">
        <v>1254</v>
      </c>
      <c r="E1866" s="243">
        <v>41615</v>
      </c>
      <c r="F1866" s="243">
        <v>41623</v>
      </c>
      <c r="G1866" s="242">
        <v>2013</v>
      </c>
      <c r="H1866" s="116">
        <v>88044</v>
      </c>
      <c r="I1866" s="117" t="s">
        <v>207</v>
      </c>
      <c r="J1866" s="244">
        <v>41723</v>
      </c>
      <c r="K1866" s="245" t="s">
        <v>215</v>
      </c>
      <c r="L1866" s="246">
        <v>42360</v>
      </c>
      <c r="M1866" s="244">
        <v>41623</v>
      </c>
      <c r="N1866" s="242" t="s">
        <v>4359</v>
      </c>
      <c r="O1866" s="242" t="s">
        <v>2568</v>
      </c>
      <c r="P1866" s="242" t="s">
        <v>212</v>
      </c>
      <c r="Q1866" s="242" t="s">
        <v>500</v>
      </c>
      <c r="R1866" s="242" t="s">
        <v>247</v>
      </c>
      <c r="S1866" s="119" t="s">
        <v>209</v>
      </c>
      <c r="T1866" s="118" t="s">
        <v>4358</v>
      </c>
      <c r="U1866" s="117" t="s">
        <v>207</v>
      </c>
      <c r="V1866" s="115">
        <v>0</v>
      </c>
      <c r="W1866" s="115">
        <v>0</v>
      </c>
      <c r="X1866" s="116">
        <v>88044</v>
      </c>
      <c r="Y1866" s="115">
        <v>0</v>
      </c>
      <c r="Z1866" s="115">
        <v>0</v>
      </c>
      <c r="AA1866" s="115">
        <v>0</v>
      </c>
      <c r="AB1866" s="115">
        <v>0</v>
      </c>
      <c r="AC1866" s="114" t="s">
        <v>207</v>
      </c>
    </row>
    <row r="1867" spans="1:29" x14ac:dyDescent="0.25">
      <c r="A1867" s="242" t="s">
        <v>1193</v>
      </c>
      <c r="B1867" s="242" t="s">
        <v>1190</v>
      </c>
      <c r="C1867" s="242" t="s">
        <v>217</v>
      </c>
      <c r="D1867" s="242" t="s">
        <v>216</v>
      </c>
      <c r="E1867" s="243">
        <v>39814</v>
      </c>
      <c r="F1867" s="243">
        <v>40178</v>
      </c>
      <c r="G1867" s="242">
        <v>2009</v>
      </c>
      <c r="H1867" s="116">
        <v>697</v>
      </c>
      <c r="I1867" s="117" t="s">
        <v>207</v>
      </c>
      <c r="J1867" s="244">
        <v>41723</v>
      </c>
      <c r="K1867" s="245" t="s">
        <v>221</v>
      </c>
      <c r="L1867" s="246" t="s">
        <v>207</v>
      </c>
      <c r="M1867" s="244">
        <v>41723</v>
      </c>
      <c r="N1867" s="242" t="s">
        <v>1189</v>
      </c>
      <c r="O1867" s="242" t="s">
        <v>606</v>
      </c>
      <c r="P1867" s="242" t="s">
        <v>267</v>
      </c>
      <c r="Q1867" s="242" t="s">
        <v>279</v>
      </c>
      <c r="R1867" s="242" t="s">
        <v>247</v>
      </c>
      <c r="S1867" s="119" t="s">
        <v>209</v>
      </c>
      <c r="T1867" s="118" t="s">
        <v>1188</v>
      </c>
      <c r="U1867" s="117" t="s">
        <v>207</v>
      </c>
      <c r="V1867" s="115">
        <v>0</v>
      </c>
      <c r="W1867" s="115">
        <v>0</v>
      </c>
      <c r="X1867" s="115">
        <v>0</v>
      </c>
      <c r="Y1867" s="116">
        <v>697</v>
      </c>
      <c r="Z1867" s="115">
        <v>0</v>
      </c>
      <c r="AA1867" s="115">
        <v>0</v>
      </c>
      <c r="AB1867" s="115">
        <v>0</v>
      </c>
      <c r="AC1867" s="114" t="s">
        <v>207</v>
      </c>
    </row>
    <row r="1868" spans="1:29" x14ac:dyDescent="0.25">
      <c r="A1868" s="242" t="s">
        <v>1192</v>
      </c>
      <c r="B1868" s="242" t="s">
        <v>1190</v>
      </c>
      <c r="C1868" s="242" t="s">
        <v>217</v>
      </c>
      <c r="D1868" s="242" t="s">
        <v>216</v>
      </c>
      <c r="E1868" s="243">
        <v>40179</v>
      </c>
      <c r="F1868" s="243">
        <v>40543</v>
      </c>
      <c r="G1868" s="242">
        <v>2010</v>
      </c>
      <c r="H1868" s="116">
        <v>980</v>
      </c>
      <c r="I1868" s="117" t="s">
        <v>207</v>
      </c>
      <c r="J1868" s="244">
        <v>41723</v>
      </c>
      <c r="K1868" s="245" t="s">
        <v>221</v>
      </c>
      <c r="L1868" s="246" t="s">
        <v>207</v>
      </c>
      <c r="M1868" s="244">
        <v>41723</v>
      </c>
      <c r="N1868" s="242" t="s">
        <v>1189</v>
      </c>
      <c r="O1868" s="242" t="s">
        <v>606</v>
      </c>
      <c r="P1868" s="242" t="s">
        <v>267</v>
      </c>
      <c r="Q1868" s="242" t="s">
        <v>279</v>
      </c>
      <c r="R1868" s="242" t="s">
        <v>247</v>
      </c>
      <c r="S1868" s="119" t="s">
        <v>209</v>
      </c>
      <c r="T1868" s="118" t="s">
        <v>1188</v>
      </c>
      <c r="U1868" s="117" t="s">
        <v>207</v>
      </c>
      <c r="V1868" s="115">
        <v>0</v>
      </c>
      <c r="W1868" s="115">
        <v>0</v>
      </c>
      <c r="X1868" s="116">
        <v>980</v>
      </c>
      <c r="Y1868" s="115">
        <v>0</v>
      </c>
      <c r="Z1868" s="115">
        <v>0</v>
      </c>
      <c r="AA1868" s="115">
        <v>0</v>
      </c>
      <c r="AB1868" s="115">
        <v>0</v>
      </c>
      <c r="AC1868" s="114" t="s">
        <v>207</v>
      </c>
    </row>
    <row r="1869" spans="1:29" x14ac:dyDescent="0.25">
      <c r="A1869" s="242" t="s">
        <v>1191</v>
      </c>
      <c r="B1869" s="242" t="s">
        <v>1190</v>
      </c>
      <c r="C1869" s="242" t="s">
        <v>217</v>
      </c>
      <c r="D1869" s="242" t="s">
        <v>216</v>
      </c>
      <c r="E1869" s="243">
        <v>40544</v>
      </c>
      <c r="F1869" s="243">
        <v>40813</v>
      </c>
      <c r="G1869" s="242">
        <v>2011</v>
      </c>
      <c r="H1869" s="116">
        <v>350</v>
      </c>
      <c r="I1869" s="117" t="s">
        <v>207</v>
      </c>
      <c r="J1869" s="244">
        <v>41723</v>
      </c>
      <c r="K1869" s="245" t="s">
        <v>221</v>
      </c>
      <c r="L1869" s="246" t="s">
        <v>207</v>
      </c>
      <c r="M1869" s="244">
        <v>41723</v>
      </c>
      <c r="N1869" s="242" t="s">
        <v>1189</v>
      </c>
      <c r="O1869" s="242" t="s">
        <v>606</v>
      </c>
      <c r="P1869" s="242" t="s">
        <v>267</v>
      </c>
      <c r="Q1869" s="242" t="s">
        <v>279</v>
      </c>
      <c r="R1869" s="242" t="s">
        <v>247</v>
      </c>
      <c r="S1869" s="119" t="s">
        <v>209</v>
      </c>
      <c r="T1869" s="118" t="s">
        <v>1188</v>
      </c>
      <c r="U1869" s="117" t="s">
        <v>207</v>
      </c>
      <c r="V1869" s="115">
        <v>0</v>
      </c>
      <c r="W1869" s="115">
        <v>0</v>
      </c>
      <c r="X1869" s="115">
        <v>0</v>
      </c>
      <c r="Y1869" s="116">
        <v>350</v>
      </c>
      <c r="Z1869" s="115">
        <v>0</v>
      </c>
      <c r="AA1869" s="115">
        <v>0</v>
      </c>
      <c r="AB1869" s="115">
        <v>0</v>
      </c>
      <c r="AC1869" s="114" t="s">
        <v>207</v>
      </c>
    </row>
    <row r="1870" spans="1:29" x14ac:dyDescent="0.25">
      <c r="A1870" s="242" t="s">
        <v>1162</v>
      </c>
      <c r="B1870" s="242" t="s">
        <v>1158</v>
      </c>
      <c r="C1870" s="242" t="s">
        <v>217</v>
      </c>
      <c r="D1870" s="242" t="s">
        <v>216</v>
      </c>
      <c r="E1870" s="243">
        <v>40269</v>
      </c>
      <c r="F1870" s="243">
        <v>40633</v>
      </c>
      <c r="G1870" s="242">
        <v>2011</v>
      </c>
      <c r="H1870" s="116">
        <v>11311</v>
      </c>
      <c r="I1870" s="117" t="s">
        <v>207</v>
      </c>
      <c r="J1870" s="244">
        <v>41723</v>
      </c>
      <c r="K1870" s="245" t="s">
        <v>215</v>
      </c>
      <c r="L1870" s="246">
        <v>42528</v>
      </c>
      <c r="M1870" s="244">
        <v>41723</v>
      </c>
      <c r="N1870" s="242" t="s">
        <v>1157</v>
      </c>
      <c r="O1870" s="242" t="s">
        <v>349</v>
      </c>
      <c r="P1870" s="242" t="s">
        <v>267</v>
      </c>
      <c r="Q1870" s="242" t="s">
        <v>332</v>
      </c>
      <c r="R1870" s="242" t="s">
        <v>247</v>
      </c>
      <c r="S1870" s="119" t="s">
        <v>209</v>
      </c>
      <c r="T1870" s="118" t="s">
        <v>1156</v>
      </c>
      <c r="U1870" s="117" t="s">
        <v>207</v>
      </c>
      <c r="V1870" s="115">
        <v>0</v>
      </c>
      <c r="W1870" s="115">
        <v>0</v>
      </c>
      <c r="X1870" s="115">
        <v>0</v>
      </c>
      <c r="Y1870" s="115">
        <v>0</v>
      </c>
      <c r="Z1870" s="115">
        <v>0</v>
      </c>
      <c r="AA1870" s="115">
        <v>0</v>
      </c>
      <c r="AB1870" s="115">
        <v>11311</v>
      </c>
      <c r="AC1870" s="114" t="s">
        <v>207</v>
      </c>
    </row>
    <row r="1871" spans="1:29" x14ac:dyDescent="0.25">
      <c r="A1871" s="242" t="s">
        <v>1161</v>
      </c>
      <c r="B1871" s="242" t="s">
        <v>1158</v>
      </c>
      <c r="C1871" s="242" t="s">
        <v>217</v>
      </c>
      <c r="D1871" s="242" t="s">
        <v>216</v>
      </c>
      <c r="E1871" s="243">
        <v>40634</v>
      </c>
      <c r="F1871" s="243">
        <v>40999</v>
      </c>
      <c r="G1871" s="242">
        <v>2012</v>
      </c>
      <c r="H1871" s="116">
        <v>12877</v>
      </c>
      <c r="I1871" s="117" t="s">
        <v>207</v>
      </c>
      <c r="J1871" s="244">
        <v>41723</v>
      </c>
      <c r="K1871" s="245" t="s">
        <v>215</v>
      </c>
      <c r="L1871" s="246">
        <v>42528</v>
      </c>
      <c r="M1871" s="244">
        <v>41723</v>
      </c>
      <c r="N1871" s="242" t="s">
        <v>1157</v>
      </c>
      <c r="O1871" s="242" t="s">
        <v>349</v>
      </c>
      <c r="P1871" s="242" t="s">
        <v>267</v>
      </c>
      <c r="Q1871" s="242" t="s">
        <v>332</v>
      </c>
      <c r="R1871" s="242" t="s">
        <v>247</v>
      </c>
      <c r="S1871" s="119" t="s">
        <v>209</v>
      </c>
      <c r="T1871" s="118" t="s">
        <v>1156</v>
      </c>
      <c r="U1871" s="117" t="s">
        <v>207</v>
      </c>
      <c r="V1871" s="115">
        <v>0</v>
      </c>
      <c r="W1871" s="115">
        <v>0</v>
      </c>
      <c r="X1871" s="116">
        <v>12000</v>
      </c>
      <c r="Y1871" s="116">
        <v>877</v>
      </c>
      <c r="Z1871" s="115">
        <v>0</v>
      </c>
      <c r="AA1871" s="115">
        <v>0</v>
      </c>
      <c r="AB1871" s="115">
        <v>0</v>
      </c>
      <c r="AC1871" s="114" t="s">
        <v>207</v>
      </c>
    </row>
    <row r="1872" spans="1:29" x14ac:dyDescent="0.25">
      <c r="A1872" s="242" t="s">
        <v>992</v>
      </c>
      <c r="B1872" s="242" t="s">
        <v>988</v>
      </c>
      <c r="C1872" s="242" t="s">
        <v>229</v>
      </c>
      <c r="D1872" s="242" t="s">
        <v>216</v>
      </c>
      <c r="E1872" s="243">
        <v>39280</v>
      </c>
      <c r="F1872" s="243">
        <v>39447</v>
      </c>
      <c r="G1872" s="242">
        <v>2007</v>
      </c>
      <c r="H1872" s="116">
        <v>549341</v>
      </c>
      <c r="I1872" s="116">
        <v>114813</v>
      </c>
      <c r="J1872" s="244">
        <v>41723</v>
      </c>
      <c r="K1872" s="245" t="s">
        <v>215</v>
      </c>
      <c r="L1872" s="246">
        <v>42115</v>
      </c>
      <c r="M1872" s="244">
        <v>41723</v>
      </c>
      <c r="N1872" s="242" t="s">
        <v>987</v>
      </c>
      <c r="O1872" s="242" t="s">
        <v>986</v>
      </c>
      <c r="P1872" s="242" t="s">
        <v>255</v>
      </c>
      <c r="Q1872" s="242" t="s">
        <v>536</v>
      </c>
      <c r="R1872" s="242" t="s">
        <v>247</v>
      </c>
      <c r="S1872" s="119" t="s">
        <v>209</v>
      </c>
      <c r="T1872" s="118" t="s">
        <v>985</v>
      </c>
      <c r="U1872" s="116">
        <v>114813</v>
      </c>
      <c r="V1872" s="115">
        <v>0</v>
      </c>
      <c r="W1872" s="115">
        <v>0</v>
      </c>
      <c r="X1872" s="116">
        <v>426928</v>
      </c>
      <c r="Y1872" s="116">
        <v>7600</v>
      </c>
      <c r="Z1872" s="115">
        <v>0</v>
      </c>
      <c r="AA1872" s="115">
        <v>0</v>
      </c>
      <c r="AB1872" s="115">
        <v>0</v>
      </c>
      <c r="AC1872" s="114" t="s">
        <v>991</v>
      </c>
    </row>
    <row r="1873" spans="1:29" x14ac:dyDescent="0.25">
      <c r="A1873" s="242" t="s">
        <v>990</v>
      </c>
      <c r="B1873" s="242" t="s">
        <v>988</v>
      </c>
      <c r="C1873" s="242" t="s">
        <v>229</v>
      </c>
      <c r="D1873" s="242" t="s">
        <v>216</v>
      </c>
      <c r="E1873" s="243">
        <v>39448</v>
      </c>
      <c r="F1873" s="243">
        <v>39813</v>
      </c>
      <c r="G1873" s="242">
        <v>2008</v>
      </c>
      <c r="H1873" s="116">
        <v>10354</v>
      </c>
      <c r="I1873" s="116">
        <v>2164</v>
      </c>
      <c r="J1873" s="244">
        <v>41723</v>
      </c>
      <c r="K1873" s="245" t="s">
        <v>215</v>
      </c>
      <c r="L1873" s="246">
        <v>42115</v>
      </c>
      <c r="M1873" s="244">
        <v>41723</v>
      </c>
      <c r="N1873" s="242" t="s">
        <v>987</v>
      </c>
      <c r="O1873" s="242" t="s">
        <v>986</v>
      </c>
      <c r="P1873" s="242" t="s">
        <v>255</v>
      </c>
      <c r="Q1873" s="242" t="s">
        <v>536</v>
      </c>
      <c r="R1873" s="242" t="s">
        <v>247</v>
      </c>
      <c r="S1873" s="119" t="s">
        <v>209</v>
      </c>
      <c r="T1873" s="118" t="s">
        <v>985</v>
      </c>
      <c r="U1873" s="116">
        <v>2164</v>
      </c>
      <c r="V1873" s="115">
        <v>0</v>
      </c>
      <c r="W1873" s="115">
        <v>0</v>
      </c>
      <c r="X1873" s="116">
        <v>8190</v>
      </c>
      <c r="Y1873" s="115">
        <v>0</v>
      </c>
      <c r="Z1873" s="115">
        <v>0</v>
      </c>
      <c r="AA1873" s="115">
        <v>0</v>
      </c>
      <c r="AB1873" s="115">
        <v>0</v>
      </c>
      <c r="AC1873" s="114" t="s">
        <v>984</v>
      </c>
    </row>
    <row r="1874" spans="1:29" x14ac:dyDescent="0.25">
      <c r="A1874" s="242" t="s">
        <v>989</v>
      </c>
      <c r="B1874" s="242" t="s">
        <v>988</v>
      </c>
      <c r="C1874" s="242" t="s">
        <v>229</v>
      </c>
      <c r="D1874" s="242" t="s">
        <v>216</v>
      </c>
      <c r="E1874" s="243">
        <v>39814</v>
      </c>
      <c r="F1874" s="243">
        <v>40178</v>
      </c>
      <c r="G1874" s="242">
        <v>2009</v>
      </c>
      <c r="H1874" s="116">
        <v>10354</v>
      </c>
      <c r="I1874" s="116">
        <v>2164</v>
      </c>
      <c r="J1874" s="244">
        <v>41723</v>
      </c>
      <c r="K1874" s="245" t="s">
        <v>215</v>
      </c>
      <c r="L1874" s="246">
        <v>42115</v>
      </c>
      <c r="M1874" s="244">
        <v>41723</v>
      </c>
      <c r="N1874" s="242" t="s">
        <v>987</v>
      </c>
      <c r="O1874" s="242" t="s">
        <v>986</v>
      </c>
      <c r="P1874" s="242" t="s">
        <v>255</v>
      </c>
      <c r="Q1874" s="242" t="s">
        <v>536</v>
      </c>
      <c r="R1874" s="242" t="s">
        <v>247</v>
      </c>
      <c r="S1874" s="119" t="s">
        <v>209</v>
      </c>
      <c r="T1874" s="118" t="s">
        <v>985</v>
      </c>
      <c r="U1874" s="116">
        <v>2164</v>
      </c>
      <c r="V1874" s="115">
        <v>0</v>
      </c>
      <c r="W1874" s="115">
        <v>0</v>
      </c>
      <c r="X1874" s="116">
        <v>8190</v>
      </c>
      <c r="Y1874" s="115">
        <v>0</v>
      </c>
      <c r="Z1874" s="115">
        <v>0</v>
      </c>
      <c r="AA1874" s="115">
        <v>0</v>
      </c>
      <c r="AB1874" s="115">
        <v>0</v>
      </c>
      <c r="AC1874" s="114" t="s">
        <v>984</v>
      </c>
    </row>
    <row r="1875" spans="1:29" x14ac:dyDescent="0.25">
      <c r="A1875" s="242" t="s">
        <v>664</v>
      </c>
      <c r="B1875" s="242" t="s">
        <v>663</v>
      </c>
      <c r="C1875" s="242" t="s">
        <v>503</v>
      </c>
      <c r="D1875" s="242" t="s">
        <v>216</v>
      </c>
      <c r="E1875" s="243">
        <v>40695</v>
      </c>
      <c r="F1875" s="243">
        <v>40698</v>
      </c>
      <c r="G1875" s="242">
        <v>2011</v>
      </c>
      <c r="H1875" s="116">
        <v>30061</v>
      </c>
      <c r="I1875" s="117" t="s">
        <v>207</v>
      </c>
      <c r="J1875" s="244">
        <v>41723</v>
      </c>
      <c r="K1875" s="245" t="s">
        <v>215</v>
      </c>
      <c r="L1875" s="246">
        <v>42115</v>
      </c>
      <c r="M1875" s="244">
        <v>41723</v>
      </c>
      <c r="N1875" s="242" t="s">
        <v>662</v>
      </c>
      <c r="O1875" s="242" t="s">
        <v>549</v>
      </c>
      <c r="P1875" s="242" t="s">
        <v>267</v>
      </c>
      <c r="Q1875" s="242" t="s">
        <v>516</v>
      </c>
      <c r="R1875" s="242" t="s">
        <v>247</v>
      </c>
      <c r="S1875" s="119" t="s">
        <v>209</v>
      </c>
      <c r="T1875" s="118" t="s">
        <v>661</v>
      </c>
      <c r="U1875" s="117" t="s">
        <v>207</v>
      </c>
      <c r="V1875" s="115">
        <v>0</v>
      </c>
      <c r="W1875" s="115">
        <v>0</v>
      </c>
      <c r="X1875" s="115">
        <v>0</v>
      </c>
      <c r="Y1875" s="116">
        <v>30061</v>
      </c>
      <c r="Z1875" s="115">
        <v>0</v>
      </c>
      <c r="AA1875" s="115">
        <v>0</v>
      </c>
      <c r="AB1875" s="115">
        <v>0</v>
      </c>
      <c r="AC1875" s="114" t="s">
        <v>207</v>
      </c>
    </row>
    <row r="1876" spans="1:29" x14ac:dyDescent="0.25">
      <c r="A1876" s="242" t="s">
        <v>4503</v>
      </c>
      <c r="B1876" s="242" t="s">
        <v>4502</v>
      </c>
      <c r="C1876" s="242" t="s">
        <v>503</v>
      </c>
      <c r="D1876" s="242" t="s">
        <v>1254</v>
      </c>
      <c r="E1876" s="243">
        <v>41516</v>
      </c>
      <c r="F1876" s="243">
        <v>41526</v>
      </c>
      <c r="G1876" s="242">
        <v>2013</v>
      </c>
      <c r="H1876" s="116">
        <v>51864</v>
      </c>
      <c r="I1876" s="117" t="s">
        <v>207</v>
      </c>
      <c r="J1876" s="244">
        <v>41695</v>
      </c>
      <c r="K1876" s="245" t="s">
        <v>221</v>
      </c>
      <c r="L1876" s="246" t="s">
        <v>207</v>
      </c>
      <c r="M1876" s="244">
        <v>41526</v>
      </c>
      <c r="N1876" s="242" t="s">
        <v>4501</v>
      </c>
      <c r="O1876" s="242" t="s">
        <v>635</v>
      </c>
      <c r="P1876" s="242" t="s">
        <v>4481</v>
      </c>
      <c r="Q1876" s="242" t="s">
        <v>516</v>
      </c>
      <c r="R1876" s="242" t="s">
        <v>247</v>
      </c>
      <c r="S1876" s="119" t="s">
        <v>209</v>
      </c>
      <c r="T1876" s="118" t="s">
        <v>4500</v>
      </c>
      <c r="U1876" s="117" t="s">
        <v>207</v>
      </c>
      <c r="V1876" s="115">
        <v>0</v>
      </c>
      <c r="W1876" s="115">
        <v>0</v>
      </c>
      <c r="X1876" s="115">
        <v>0</v>
      </c>
      <c r="Y1876" s="116">
        <v>6035</v>
      </c>
      <c r="Z1876" s="115">
        <v>45829</v>
      </c>
      <c r="AA1876" s="115">
        <v>0</v>
      </c>
      <c r="AB1876" s="115">
        <v>0</v>
      </c>
      <c r="AC1876" s="114" t="s">
        <v>207</v>
      </c>
    </row>
    <row r="1877" spans="1:29" x14ac:dyDescent="0.25">
      <c r="A1877" s="242" t="s">
        <v>1214</v>
      </c>
      <c r="B1877" s="242" t="s">
        <v>1210</v>
      </c>
      <c r="C1877" s="242" t="s">
        <v>217</v>
      </c>
      <c r="D1877" s="242" t="s">
        <v>216</v>
      </c>
      <c r="E1877" s="243">
        <v>39768</v>
      </c>
      <c r="F1877" s="243">
        <v>39813</v>
      </c>
      <c r="G1877" s="242">
        <v>2008</v>
      </c>
      <c r="H1877" s="116">
        <v>7</v>
      </c>
      <c r="I1877" s="117" t="s">
        <v>207</v>
      </c>
      <c r="J1877" s="244">
        <v>41695</v>
      </c>
      <c r="K1877" s="245" t="s">
        <v>221</v>
      </c>
      <c r="L1877" s="246" t="s">
        <v>207</v>
      </c>
      <c r="M1877" s="244">
        <v>41695</v>
      </c>
      <c r="N1877" s="242" t="s">
        <v>1209</v>
      </c>
      <c r="O1877" s="242" t="s">
        <v>606</v>
      </c>
      <c r="P1877" s="242" t="s">
        <v>267</v>
      </c>
      <c r="Q1877" s="242" t="s">
        <v>279</v>
      </c>
      <c r="R1877" s="242" t="s">
        <v>247</v>
      </c>
      <c r="S1877" s="119" t="s">
        <v>209</v>
      </c>
      <c r="T1877" s="118" t="s">
        <v>1208</v>
      </c>
      <c r="U1877" s="117" t="s">
        <v>207</v>
      </c>
      <c r="V1877" s="115">
        <v>0</v>
      </c>
      <c r="W1877" s="115">
        <v>0</v>
      </c>
      <c r="X1877" s="115">
        <v>0</v>
      </c>
      <c r="Y1877" s="116">
        <v>7</v>
      </c>
      <c r="Z1877" s="115">
        <v>0</v>
      </c>
      <c r="AA1877" s="115">
        <v>0</v>
      </c>
      <c r="AB1877" s="115">
        <v>0</v>
      </c>
      <c r="AC1877" s="114" t="s">
        <v>207</v>
      </c>
    </row>
    <row r="1878" spans="1:29" x14ac:dyDescent="0.25">
      <c r="A1878" s="242" t="s">
        <v>1213</v>
      </c>
      <c r="B1878" s="242" t="s">
        <v>1210</v>
      </c>
      <c r="C1878" s="242" t="s">
        <v>217</v>
      </c>
      <c r="D1878" s="242" t="s">
        <v>216</v>
      </c>
      <c r="E1878" s="243">
        <v>39814</v>
      </c>
      <c r="F1878" s="243">
        <v>40178</v>
      </c>
      <c r="G1878" s="242">
        <v>2009</v>
      </c>
      <c r="H1878" s="116">
        <v>333</v>
      </c>
      <c r="I1878" s="117" t="s">
        <v>207</v>
      </c>
      <c r="J1878" s="244">
        <v>41695</v>
      </c>
      <c r="K1878" s="245" t="s">
        <v>221</v>
      </c>
      <c r="L1878" s="246" t="s">
        <v>207</v>
      </c>
      <c r="M1878" s="244">
        <v>41695</v>
      </c>
      <c r="N1878" s="242" t="s">
        <v>1209</v>
      </c>
      <c r="O1878" s="242" t="s">
        <v>606</v>
      </c>
      <c r="P1878" s="242" t="s">
        <v>267</v>
      </c>
      <c r="Q1878" s="242" t="s">
        <v>279</v>
      </c>
      <c r="R1878" s="242" t="s">
        <v>247</v>
      </c>
      <c r="S1878" s="119" t="s">
        <v>209</v>
      </c>
      <c r="T1878" s="118" t="s">
        <v>1208</v>
      </c>
      <c r="U1878" s="117" t="s">
        <v>207</v>
      </c>
      <c r="V1878" s="115">
        <v>0</v>
      </c>
      <c r="W1878" s="115">
        <v>0</v>
      </c>
      <c r="X1878" s="116">
        <v>95</v>
      </c>
      <c r="Y1878" s="116">
        <v>238</v>
      </c>
      <c r="Z1878" s="115">
        <v>0</v>
      </c>
      <c r="AA1878" s="115">
        <v>0</v>
      </c>
      <c r="AB1878" s="115">
        <v>0</v>
      </c>
      <c r="AC1878" s="114" t="s">
        <v>207</v>
      </c>
    </row>
    <row r="1879" spans="1:29" x14ac:dyDescent="0.25">
      <c r="A1879" s="242" t="s">
        <v>1212</v>
      </c>
      <c r="B1879" s="242" t="s">
        <v>1210</v>
      </c>
      <c r="C1879" s="242" t="s">
        <v>217</v>
      </c>
      <c r="D1879" s="242" t="s">
        <v>216</v>
      </c>
      <c r="E1879" s="243">
        <v>40179</v>
      </c>
      <c r="F1879" s="243">
        <v>40543</v>
      </c>
      <c r="G1879" s="242">
        <v>2010</v>
      </c>
      <c r="H1879" s="116">
        <v>1267</v>
      </c>
      <c r="I1879" s="117" t="s">
        <v>207</v>
      </c>
      <c r="J1879" s="244">
        <v>41695</v>
      </c>
      <c r="K1879" s="245" t="s">
        <v>221</v>
      </c>
      <c r="L1879" s="246" t="s">
        <v>207</v>
      </c>
      <c r="M1879" s="244">
        <v>41695</v>
      </c>
      <c r="N1879" s="242" t="s">
        <v>1209</v>
      </c>
      <c r="O1879" s="242" t="s">
        <v>606</v>
      </c>
      <c r="P1879" s="242" t="s">
        <v>267</v>
      </c>
      <c r="Q1879" s="242" t="s">
        <v>279</v>
      </c>
      <c r="R1879" s="242" t="s">
        <v>247</v>
      </c>
      <c r="S1879" s="119" t="s">
        <v>209</v>
      </c>
      <c r="T1879" s="118" t="s">
        <v>1208</v>
      </c>
      <c r="U1879" s="117" t="s">
        <v>207</v>
      </c>
      <c r="V1879" s="115">
        <v>0</v>
      </c>
      <c r="W1879" s="115">
        <v>0</v>
      </c>
      <c r="X1879" s="116">
        <v>1267</v>
      </c>
      <c r="Y1879" s="115">
        <v>0</v>
      </c>
      <c r="Z1879" s="115">
        <v>0</v>
      </c>
      <c r="AA1879" s="115">
        <v>0</v>
      </c>
      <c r="AB1879" s="115">
        <v>0</v>
      </c>
      <c r="AC1879" s="114" t="s">
        <v>207</v>
      </c>
    </row>
    <row r="1880" spans="1:29" x14ac:dyDescent="0.25">
      <c r="A1880" s="242" t="s">
        <v>1211</v>
      </c>
      <c r="B1880" s="242" t="s">
        <v>1210</v>
      </c>
      <c r="C1880" s="242" t="s">
        <v>217</v>
      </c>
      <c r="D1880" s="242" t="s">
        <v>216</v>
      </c>
      <c r="E1880" s="243">
        <v>40544</v>
      </c>
      <c r="F1880" s="243">
        <v>40813</v>
      </c>
      <c r="G1880" s="242">
        <v>2011</v>
      </c>
      <c r="H1880" s="116">
        <v>707</v>
      </c>
      <c r="I1880" s="117" t="s">
        <v>207</v>
      </c>
      <c r="J1880" s="244">
        <v>41695</v>
      </c>
      <c r="K1880" s="245" t="s">
        <v>221</v>
      </c>
      <c r="L1880" s="246" t="s">
        <v>207</v>
      </c>
      <c r="M1880" s="244">
        <v>41695</v>
      </c>
      <c r="N1880" s="242" t="s">
        <v>1209</v>
      </c>
      <c r="O1880" s="242" t="s">
        <v>606</v>
      </c>
      <c r="P1880" s="242" t="s">
        <v>267</v>
      </c>
      <c r="Q1880" s="242" t="s">
        <v>279</v>
      </c>
      <c r="R1880" s="242" t="s">
        <v>247</v>
      </c>
      <c r="S1880" s="119" t="s">
        <v>209</v>
      </c>
      <c r="T1880" s="118" t="s">
        <v>1208</v>
      </c>
      <c r="U1880" s="117" t="s">
        <v>207</v>
      </c>
      <c r="V1880" s="115">
        <v>0</v>
      </c>
      <c r="W1880" s="115">
        <v>0</v>
      </c>
      <c r="X1880" s="116">
        <v>217</v>
      </c>
      <c r="Y1880" s="116">
        <v>490</v>
      </c>
      <c r="Z1880" s="115">
        <v>0</v>
      </c>
      <c r="AA1880" s="115">
        <v>0</v>
      </c>
      <c r="AB1880" s="115">
        <v>0</v>
      </c>
      <c r="AC1880" s="114" t="s">
        <v>207</v>
      </c>
    </row>
    <row r="1881" spans="1:29" x14ac:dyDescent="0.25">
      <c r="A1881" s="242" t="s">
        <v>1169</v>
      </c>
      <c r="B1881" s="242" t="s">
        <v>1165</v>
      </c>
      <c r="C1881" s="242" t="s">
        <v>217</v>
      </c>
      <c r="D1881" s="242" t="s">
        <v>216</v>
      </c>
      <c r="E1881" s="243">
        <v>40483</v>
      </c>
      <c r="F1881" s="243">
        <v>40847</v>
      </c>
      <c r="G1881" s="242">
        <v>2011</v>
      </c>
      <c r="H1881" s="116">
        <v>20679</v>
      </c>
      <c r="I1881" s="117" t="s">
        <v>207</v>
      </c>
      <c r="J1881" s="244">
        <v>41695</v>
      </c>
      <c r="K1881" s="245" t="s">
        <v>215</v>
      </c>
      <c r="L1881" s="246">
        <v>42542</v>
      </c>
      <c r="M1881" s="244">
        <v>41695</v>
      </c>
      <c r="N1881" s="242" t="s">
        <v>1164</v>
      </c>
      <c r="O1881" s="242" t="s">
        <v>349</v>
      </c>
      <c r="P1881" s="242" t="s">
        <v>267</v>
      </c>
      <c r="Q1881" s="242" t="s">
        <v>1141</v>
      </c>
      <c r="R1881" s="242" t="s">
        <v>247</v>
      </c>
      <c r="S1881" s="119" t="s">
        <v>209</v>
      </c>
      <c r="T1881" s="118" t="s">
        <v>1163</v>
      </c>
      <c r="U1881" s="117" t="s">
        <v>207</v>
      </c>
      <c r="V1881" s="115">
        <v>0</v>
      </c>
      <c r="W1881" s="115">
        <v>0</v>
      </c>
      <c r="X1881" s="116">
        <v>14577</v>
      </c>
      <c r="Y1881" s="116">
        <v>6102</v>
      </c>
      <c r="Z1881" s="115">
        <v>0</v>
      </c>
      <c r="AA1881" s="115">
        <v>0</v>
      </c>
      <c r="AB1881" s="115">
        <v>0</v>
      </c>
      <c r="AC1881" s="114" t="s">
        <v>207</v>
      </c>
    </row>
    <row r="1882" spans="1:29" x14ac:dyDescent="0.25">
      <c r="A1882" s="242" t="s">
        <v>674</v>
      </c>
      <c r="B1882" s="242" t="s">
        <v>672</v>
      </c>
      <c r="C1882" s="242" t="s">
        <v>503</v>
      </c>
      <c r="D1882" s="242" t="s">
        <v>216</v>
      </c>
      <c r="E1882" s="243">
        <v>40653</v>
      </c>
      <c r="F1882" s="243">
        <v>40669</v>
      </c>
      <c r="G1882" s="242">
        <v>2011</v>
      </c>
      <c r="H1882" s="116">
        <v>33097</v>
      </c>
      <c r="I1882" s="117" t="s">
        <v>207</v>
      </c>
      <c r="J1882" s="244">
        <v>41695</v>
      </c>
      <c r="K1882" s="245" t="s">
        <v>221</v>
      </c>
      <c r="L1882" s="246" t="s">
        <v>207</v>
      </c>
      <c r="M1882" s="244">
        <v>41695</v>
      </c>
      <c r="N1882" s="242" t="s">
        <v>671</v>
      </c>
      <c r="O1882" s="242" t="s">
        <v>666</v>
      </c>
      <c r="P1882" s="242" t="s">
        <v>267</v>
      </c>
      <c r="Q1882" s="242" t="s">
        <v>516</v>
      </c>
      <c r="R1882" s="242" t="s">
        <v>247</v>
      </c>
      <c r="S1882" s="119" t="s">
        <v>209</v>
      </c>
      <c r="T1882" s="118" t="s">
        <v>670</v>
      </c>
      <c r="U1882" s="117" t="s">
        <v>207</v>
      </c>
      <c r="V1882" s="115">
        <v>0</v>
      </c>
      <c r="W1882" s="115">
        <v>0</v>
      </c>
      <c r="X1882" s="116">
        <v>33097</v>
      </c>
      <c r="Y1882" s="115">
        <v>0</v>
      </c>
      <c r="Z1882" s="115">
        <v>0</v>
      </c>
      <c r="AA1882" s="115">
        <v>0</v>
      </c>
      <c r="AB1882" s="115">
        <v>0</v>
      </c>
      <c r="AC1882" s="114" t="s">
        <v>207</v>
      </c>
    </row>
    <row r="1883" spans="1:29" x14ac:dyDescent="0.25">
      <c r="A1883" s="242" t="s">
        <v>673</v>
      </c>
      <c r="B1883" s="242" t="s">
        <v>672</v>
      </c>
      <c r="C1883" s="242" t="s">
        <v>503</v>
      </c>
      <c r="D1883" s="242" t="s">
        <v>216</v>
      </c>
      <c r="E1883" s="243">
        <v>40805</v>
      </c>
      <c r="F1883" s="243">
        <v>40813</v>
      </c>
      <c r="G1883" s="242">
        <v>2011</v>
      </c>
      <c r="H1883" s="116">
        <v>54406</v>
      </c>
      <c r="I1883" s="117" t="s">
        <v>207</v>
      </c>
      <c r="J1883" s="244">
        <v>41695</v>
      </c>
      <c r="K1883" s="245" t="s">
        <v>221</v>
      </c>
      <c r="L1883" s="246" t="s">
        <v>207</v>
      </c>
      <c r="M1883" s="244">
        <v>41695</v>
      </c>
      <c r="N1883" s="242" t="s">
        <v>671</v>
      </c>
      <c r="O1883" s="242" t="s">
        <v>666</v>
      </c>
      <c r="P1883" s="242" t="s">
        <v>267</v>
      </c>
      <c r="Q1883" s="242" t="s">
        <v>516</v>
      </c>
      <c r="R1883" s="242" t="s">
        <v>247</v>
      </c>
      <c r="S1883" s="119" t="s">
        <v>209</v>
      </c>
      <c r="T1883" s="118" t="s">
        <v>670</v>
      </c>
      <c r="U1883" s="117" t="s">
        <v>207</v>
      </c>
      <c r="V1883" s="115">
        <v>0</v>
      </c>
      <c r="W1883" s="115">
        <v>0</v>
      </c>
      <c r="X1883" s="116">
        <v>44462</v>
      </c>
      <c r="Y1883" s="116">
        <v>9944</v>
      </c>
      <c r="Z1883" s="115">
        <v>0</v>
      </c>
      <c r="AA1883" s="115">
        <v>0</v>
      </c>
      <c r="AB1883" s="115">
        <v>0</v>
      </c>
      <c r="AC1883" s="114" t="s">
        <v>207</v>
      </c>
    </row>
    <row r="1884" spans="1:29" x14ac:dyDescent="0.25">
      <c r="A1884" s="242" t="s">
        <v>4522</v>
      </c>
      <c r="B1884" s="242" t="s">
        <v>4521</v>
      </c>
      <c r="C1884" s="242" t="s">
        <v>503</v>
      </c>
      <c r="D1884" s="242" t="s">
        <v>1254</v>
      </c>
      <c r="E1884" s="243">
        <v>41351</v>
      </c>
      <c r="F1884" s="243">
        <v>41436</v>
      </c>
      <c r="G1884" s="242">
        <v>2013</v>
      </c>
      <c r="H1884" s="116">
        <v>255227</v>
      </c>
      <c r="I1884" s="117" t="s">
        <v>207</v>
      </c>
      <c r="J1884" s="244">
        <v>41681</v>
      </c>
      <c r="K1884" s="245" t="s">
        <v>215</v>
      </c>
      <c r="L1884" s="246">
        <v>42059</v>
      </c>
      <c r="M1884" s="244">
        <v>41436</v>
      </c>
      <c r="N1884" s="242" t="s">
        <v>4520</v>
      </c>
      <c r="O1884" s="242" t="s">
        <v>606</v>
      </c>
      <c r="P1884" s="242" t="s">
        <v>280</v>
      </c>
      <c r="Q1884" s="242" t="s">
        <v>516</v>
      </c>
      <c r="R1884" s="242" t="s">
        <v>210</v>
      </c>
      <c r="S1884" s="119" t="s">
        <v>209</v>
      </c>
      <c r="T1884" s="118" t="s">
        <v>4519</v>
      </c>
      <c r="U1884" s="117" t="s">
        <v>207</v>
      </c>
      <c r="V1884" s="115">
        <v>0</v>
      </c>
      <c r="W1884" s="115">
        <v>0</v>
      </c>
      <c r="X1884" s="116">
        <v>226802</v>
      </c>
      <c r="Y1884" s="116">
        <v>27420</v>
      </c>
      <c r="Z1884" s="115">
        <v>62</v>
      </c>
      <c r="AA1884" s="115">
        <v>0</v>
      </c>
      <c r="AB1884" s="115">
        <v>0</v>
      </c>
      <c r="AC1884" s="114" t="s">
        <v>207</v>
      </c>
    </row>
    <row r="1885" spans="1:29" x14ac:dyDescent="0.25">
      <c r="A1885" s="242" t="s">
        <v>1205</v>
      </c>
      <c r="B1885" s="242" t="s">
        <v>1202</v>
      </c>
      <c r="C1885" s="242" t="s">
        <v>503</v>
      </c>
      <c r="D1885" s="242" t="s">
        <v>216</v>
      </c>
      <c r="E1885" s="243">
        <v>40504</v>
      </c>
      <c r="F1885" s="243">
        <v>40532</v>
      </c>
      <c r="G1885" s="242">
        <v>2010</v>
      </c>
      <c r="H1885" s="116">
        <v>6398</v>
      </c>
      <c r="I1885" s="117" t="s">
        <v>207</v>
      </c>
      <c r="J1885" s="244">
        <v>41681</v>
      </c>
      <c r="K1885" s="245" t="s">
        <v>221</v>
      </c>
      <c r="L1885" s="246" t="s">
        <v>207</v>
      </c>
      <c r="M1885" s="244">
        <v>41681</v>
      </c>
      <c r="N1885" s="242" t="s">
        <v>1201</v>
      </c>
      <c r="O1885" s="242" t="s">
        <v>606</v>
      </c>
      <c r="P1885" s="242" t="s">
        <v>267</v>
      </c>
      <c r="Q1885" s="242" t="s">
        <v>516</v>
      </c>
      <c r="R1885" s="242" t="s">
        <v>247</v>
      </c>
      <c r="S1885" s="119" t="s">
        <v>209</v>
      </c>
      <c r="T1885" s="118" t="s">
        <v>1200</v>
      </c>
      <c r="U1885" s="117" t="s">
        <v>207</v>
      </c>
      <c r="V1885" s="115">
        <v>0</v>
      </c>
      <c r="W1885" s="115">
        <v>0</v>
      </c>
      <c r="X1885" s="116">
        <v>2491</v>
      </c>
      <c r="Y1885" s="116">
        <v>3907</v>
      </c>
      <c r="Z1885" s="115">
        <v>0</v>
      </c>
      <c r="AA1885" s="115">
        <v>0</v>
      </c>
      <c r="AB1885" s="115">
        <v>0</v>
      </c>
      <c r="AC1885" s="114" t="s">
        <v>207</v>
      </c>
    </row>
    <row r="1886" spans="1:29" x14ac:dyDescent="0.25">
      <c r="A1886" s="242" t="s">
        <v>1181</v>
      </c>
      <c r="B1886" s="242" t="s">
        <v>1179</v>
      </c>
      <c r="C1886" s="242" t="s">
        <v>217</v>
      </c>
      <c r="D1886" s="242" t="s">
        <v>216</v>
      </c>
      <c r="E1886" s="243">
        <v>40238</v>
      </c>
      <c r="F1886" s="243">
        <v>40543</v>
      </c>
      <c r="G1886" s="242">
        <v>2010</v>
      </c>
      <c r="H1886" s="116">
        <v>815</v>
      </c>
      <c r="I1886" s="117" t="s">
        <v>207</v>
      </c>
      <c r="J1886" s="244">
        <v>41681</v>
      </c>
      <c r="K1886" s="245" t="s">
        <v>221</v>
      </c>
      <c r="L1886" s="246" t="s">
        <v>207</v>
      </c>
      <c r="M1886" s="244">
        <v>41681</v>
      </c>
      <c r="N1886" s="242" t="s">
        <v>1178</v>
      </c>
      <c r="O1886" s="242" t="s">
        <v>606</v>
      </c>
      <c r="P1886" s="242" t="s">
        <v>267</v>
      </c>
      <c r="Q1886" s="242" t="s">
        <v>279</v>
      </c>
      <c r="R1886" s="242" t="s">
        <v>247</v>
      </c>
      <c r="S1886" s="119" t="s">
        <v>209</v>
      </c>
      <c r="T1886" s="118" t="s">
        <v>1177</v>
      </c>
      <c r="U1886" s="117" t="s">
        <v>207</v>
      </c>
      <c r="V1886" s="115">
        <v>0</v>
      </c>
      <c r="W1886" s="115">
        <v>0</v>
      </c>
      <c r="X1886" s="116">
        <v>815</v>
      </c>
      <c r="Y1886" s="115">
        <v>0</v>
      </c>
      <c r="Z1886" s="115">
        <v>0</v>
      </c>
      <c r="AA1886" s="115">
        <v>0</v>
      </c>
      <c r="AB1886" s="115">
        <v>0</v>
      </c>
      <c r="AC1886" s="114" t="s">
        <v>207</v>
      </c>
    </row>
    <row r="1887" spans="1:29" x14ac:dyDescent="0.25">
      <c r="A1887" s="242" t="s">
        <v>1180</v>
      </c>
      <c r="B1887" s="242" t="s">
        <v>1179</v>
      </c>
      <c r="C1887" s="242" t="s">
        <v>217</v>
      </c>
      <c r="D1887" s="242" t="s">
        <v>216</v>
      </c>
      <c r="E1887" s="243">
        <v>40544</v>
      </c>
      <c r="F1887" s="243">
        <v>40813</v>
      </c>
      <c r="G1887" s="242">
        <v>2011</v>
      </c>
      <c r="H1887" s="116">
        <v>362</v>
      </c>
      <c r="I1887" s="117" t="s">
        <v>207</v>
      </c>
      <c r="J1887" s="244">
        <v>41681</v>
      </c>
      <c r="K1887" s="245" t="s">
        <v>221</v>
      </c>
      <c r="L1887" s="246" t="s">
        <v>207</v>
      </c>
      <c r="M1887" s="244">
        <v>41681</v>
      </c>
      <c r="N1887" s="242" t="s">
        <v>1178</v>
      </c>
      <c r="O1887" s="242" t="s">
        <v>606</v>
      </c>
      <c r="P1887" s="242" t="s">
        <v>267</v>
      </c>
      <c r="Q1887" s="242" t="s">
        <v>279</v>
      </c>
      <c r="R1887" s="242" t="s">
        <v>247</v>
      </c>
      <c r="S1887" s="119" t="s">
        <v>209</v>
      </c>
      <c r="T1887" s="118" t="s">
        <v>1177</v>
      </c>
      <c r="U1887" s="117" t="s">
        <v>207</v>
      </c>
      <c r="V1887" s="115">
        <v>0</v>
      </c>
      <c r="W1887" s="115">
        <v>0</v>
      </c>
      <c r="X1887" s="115">
        <v>0</v>
      </c>
      <c r="Y1887" s="116">
        <v>362</v>
      </c>
      <c r="Z1887" s="115">
        <v>0</v>
      </c>
      <c r="AA1887" s="115">
        <v>0</v>
      </c>
      <c r="AB1887" s="115">
        <v>0</v>
      </c>
      <c r="AC1887" s="114" t="s">
        <v>207</v>
      </c>
    </row>
    <row r="1888" spans="1:29" x14ac:dyDescent="0.25">
      <c r="A1888" s="242" t="s">
        <v>1147</v>
      </c>
      <c r="B1888" s="242" t="s">
        <v>1143</v>
      </c>
      <c r="C1888" s="242" t="s">
        <v>217</v>
      </c>
      <c r="D1888" s="242" t="s">
        <v>216</v>
      </c>
      <c r="E1888" s="243">
        <v>40570</v>
      </c>
      <c r="F1888" s="243">
        <v>40847</v>
      </c>
      <c r="G1888" s="242">
        <v>2011</v>
      </c>
      <c r="H1888" s="116">
        <v>10633</v>
      </c>
      <c r="I1888" s="117" t="s">
        <v>207</v>
      </c>
      <c r="J1888" s="244">
        <v>41681</v>
      </c>
      <c r="K1888" s="245" t="s">
        <v>215</v>
      </c>
      <c r="L1888" s="246">
        <v>42500</v>
      </c>
      <c r="M1888" s="244">
        <v>41681</v>
      </c>
      <c r="N1888" s="242" t="s">
        <v>1142</v>
      </c>
      <c r="O1888" s="242" t="s">
        <v>349</v>
      </c>
      <c r="P1888" s="242" t="s">
        <v>267</v>
      </c>
      <c r="Q1888" s="242" t="s">
        <v>1141</v>
      </c>
      <c r="R1888" s="242" t="s">
        <v>247</v>
      </c>
      <c r="S1888" s="119" t="s">
        <v>209</v>
      </c>
      <c r="T1888" s="118" t="s">
        <v>1140</v>
      </c>
      <c r="U1888" s="117" t="s">
        <v>207</v>
      </c>
      <c r="V1888" s="115">
        <v>0</v>
      </c>
      <c r="W1888" s="115">
        <v>0</v>
      </c>
      <c r="X1888" s="116">
        <v>10051</v>
      </c>
      <c r="Y1888" s="116">
        <v>582</v>
      </c>
      <c r="Z1888" s="115">
        <v>0</v>
      </c>
      <c r="AA1888" s="115">
        <v>0</v>
      </c>
      <c r="AB1888" s="115">
        <v>0</v>
      </c>
      <c r="AC1888" s="114" t="s">
        <v>207</v>
      </c>
    </row>
    <row r="1889" spans="1:29" x14ac:dyDescent="0.25">
      <c r="A1889" s="242" t="s">
        <v>1119</v>
      </c>
      <c r="B1889" s="242" t="s">
        <v>1113</v>
      </c>
      <c r="C1889" s="242" t="s">
        <v>503</v>
      </c>
      <c r="D1889" s="242" t="s">
        <v>216</v>
      </c>
      <c r="E1889" s="243">
        <v>40855</v>
      </c>
      <c r="F1889" s="243">
        <v>40866</v>
      </c>
      <c r="G1889" s="242">
        <v>2011</v>
      </c>
      <c r="H1889" s="116">
        <v>87863</v>
      </c>
      <c r="I1889" s="117" t="s">
        <v>207</v>
      </c>
      <c r="J1889" s="244">
        <v>41681</v>
      </c>
      <c r="K1889" s="245" t="s">
        <v>221</v>
      </c>
      <c r="L1889" s="246" t="s">
        <v>207</v>
      </c>
      <c r="M1889" s="244">
        <v>41681</v>
      </c>
      <c r="N1889" s="242" t="s">
        <v>1112</v>
      </c>
      <c r="O1889" s="242" t="s">
        <v>635</v>
      </c>
      <c r="P1889" s="242" t="s">
        <v>267</v>
      </c>
      <c r="Q1889" s="242" t="s">
        <v>516</v>
      </c>
      <c r="R1889" s="242" t="s">
        <v>247</v>
      </c>
      <c r="S1889" s="119" t="s">
        <v>209</v>
      </c>
      <c r="T1889" s="118" t="s">
        <v>1111</v>
      </c>
      <c r="U1889" s="117" t="s">
        <v>207</v>
      </c>
      <c r="V1889" s="115">
        <v>0</v>
      </c>
      <c r="W1889" s="115">
        <v>0</v>
      </c>
      <c r="X1889" s="116">
        <v>87863</v>
      </c>
      <c r="Y1889" s="115">
        <v>0</v>
      </c>
      <c r="Z1889" s="115">
        <v>0</v>
      </c>
      <c r="AA1889" s="115">
        <v>0</v>
      </c>
      <c r="AB1889" s="115">
        <v>0</v>
      </c>
      <c r="AC1889" s="114" t="s">
        <v>207</v>
      </c>
    </row>
    <row r="1890" spans="1:29" x14ac:dyDescent="0.25">
      <c r="A1890" s="242" t="s">
        <v>790</v>
      </c>
      <c r="B1890" s="242" t="s">
        <v>789</v>
      </c>
      <c r="C1890" s="242" t="s">
        <v>503</v>
      </c>
      <c r="D1890" s="242" t="s">
        <v>216</v>
      </c>
      <c r="E1890" s="243">
        <v>40990</v>
      </c>
      <c r="F1890" s="243">
        <v>41009</v>
      </c>
      <c r="G1890" s="242">
        <v>2012</v>
      </c>
      <c r="H1890" s="116">
        <v>72653</v>
      </c>
      <c r="I1890" s="117" t="s">
        <v>207</v>
      </c>
      <c r="J1890" s="244">
        <v>41681</v>
      </c>
      <c r="K1890" s="245" t="s">
        <v>221</v>
      </c>
      <c r="L1890" s="246" t="s">
        <v>207</v>
      </c>
      <c r="M1890" s="244">
        <v>41681</v>
      </c>
      <c r="N1890" s="242" t="s">
        <v>788</v>
      </c>
      <c r="O1890" s="242" t="s">
        <v>549</v>
      </c>
      <c r="P1890" s="242" t="s">
        <v>267</v>
      </c>
      <c r="Q1890" s="242" t="s">
        <v>516</v>
      </c>
      <c r="R1890" s="242" t="s">
        <v>247</v>
      </c>
      <c r="S1890" s="119" t="s">
        <v>209</v>
      </c>
      <c r="T1890" s="118" t="s">
        <v>787</v>
      </c>
      <c r="U1890" s="117" t="s">
        <v>207</v>
      </c>
      <c r="V1890" s="115">
        <v>0</v>
      </c>
      <c r="W1890" s="115">
        <v>0</v>
      </c>
      <c r="X1890" s="115">
        <v>0</v>
      </c>
      <c r="Y1890" s="116">
        <v>72653</v>
      </c>
      <c r="Z1890" s="115">
        <v>0</v>
      </c>
      <c r="AA1890" s="115">
        <v>0</v>
      </c>
      <c r="AB1890" s="115">
        <v>0</v>
      </c>
      <c r="AC1890" s="114" t="s">
        <v>207</v>
      </c>
    </row>
    <row r="1891" spans="1:29" x14ac:dyDescent="0.25">
      <c r="A1891" s="242" t="s">
        <v>1206</v>
      </c>
      <c r="B1891" s="242" t="s">
        <v>1202</v>
      </c>
      <c r="C1891" s="242" t="s">
        <v>503</v>
      </c>
      <c r="D1891" s="242" t="s">
        <v>216</v>
      </c>
      <c r="E1891" s="243">
        <v>40504</v>
      </c>
      <c r="F1891" s="243">
        <v>40532</v>
      </c>
      <c r="G1891" s="242">
        <v>2010</v>
      </c>
      <c r="H1891" s="116">
        <v>100000</v>
      </c>
      <c r="I1891" s="117" t="s">
        <v>207</v>
      </c>
      <c r="J1891" s="244">
        <v>41660</v>
      </c>
      <c r="K1891" s="245" t="s">
        <v>221</v>
      </c>
      <c r="L1891" s="246" t="s">
        <v>207</v>
      </c>
      <c r="M1891" s="244">
        <v>41660</v>
      </c>
      <c r="N1891" s="242" t="s">
        <v>1201</v>
      </c>
      <c r="O1891" s="242" t="s">
        <v>606</v>
      </c>
      <c r="P1891" s="242" t="s">
        <v>267</v>
      </c>
      <c r="Q1891" s="242" t="s">
        <v>516</v>
      </c>
      <c r="R1891" s="242" t="s">
        <v>247</v>
      </c>
      <c r="S1891" s="119" t="s">
        <v>209</v>
      </c>
      <c r="T1891" s="118" t="s">
        <v>1200</v>
      </c>
      <c r="U1891" s="117" t="s">
        <v>207</v>
      </c>
      <c r="V1891" s="115">
        <v>0</v>
      </c>
      <c r="W1891" s="115">
        <v>0</v>
      </c>
      <c r="X1891" s="116">
        <v>100000</v>
      </c>
      <c r="Y1891" s="115">
        <v>0</v>
      </c>
      <c r="Z1891" s="115">
        <v>0</v>
      </c>
      <c r="AA1891" s="115">
        <v>0</v>
      </c>
      <c r="AB1891" s="115">
        <v>0</v>
      </c>
      <c r="AC1891" s="114" t="s">
        <v>207</v>
      </c>
    </row>
    <row r="1892" spans="1:29" x14ac:dyDescent="0.25">
      <c r="A1892" s="242" t="s">
        <v>1204</v>
      </c>
      <c r="B1892" s="242" t="s">
        <v>1202</v>
      </c>
      <c r="C1892" s="242" t="s">
        <v>503</v>
      </c>
      <c r="D1892" s="242" t="s">
        <v>216</v>
      </c>
      <c r="E1892" s="243">
        <v>40758</v>
      </c>
      <c r="F1892" s="243">
        <v>40764</v>
      </c>
      <c r="G1892" s="242">
        <v>2011</v>
      </c>
      <c r="H1892" s="116">
        <v>94621</v>
      </c>
      <c r="I1892" s="117" t="s">
        <v>207</v>
      </c>
      <c r="J1892" s="244">
        <v>41660</v>
      </c>
      <c r="K1892" s="245" t="s">
        <v>221</v>
      </c>
      <c r="L1892" s="246" t="s">
        <v>207</v>
      </c>
      <c r="M1892" s="244">
        <v>41660</v>
      </c>
      <c r="N1892" s="242" t="s">
        <v>1201</v>
      </c>
      <c r="O1892" s="242" t="s">
        <v>606</v>
      </c>
      <c r="P1892" s="242" t="s">
        <v>267</v>
      </c>
      <c r="Q1892" s="242" t="s">
        <v>516</v>
      </c>
      <c r="R1892" s="242" t="s">
        <v>247</v>
      </c>
      <c r="S1892" s="119" t="s">
        <v>209</v>
      </c>
      <c r="T1892" s="118" t="s">
        <v>1200</v>
      </c>
      <c r="U1892" s="117" t="s">
        <v>207</v>
      </c>
      <c r="V1892" s="115">
        <v>0</v>
      </c>
      <c r="W1892" s="115">
        <v>0</v>
      </c>
      <c r="X1892" s="116">
        <v>94621</v>
      </c>
      <c r="Y1892" s="115">
        <v>0</v>
      </c>
      <c r="Z1892" s="115">
        <v>0</v>
      </c>
      <c r="AA1892" s="115">
        <v>0</v>
      </c>
      <c r="AB1892" s="115">
        <v>0</v>
      </c>
      <c r="AC1892" s="114" t="s">
        <v>207</v>
      </c>
    </row>
    <row r="1893" spans="1:29" x14ac:dyDescent="0.25">
      <c r="A1893" s="242" t="s">
        <v>1138</v>
      </c>
      <c r="B1893" s="242" t="s">
        <v>1125</v>
      </c>
      <c r="C1893" s="242" t="s">
        <v>503</v>
      </c>
      <c r="D1893" s="242" t="s">
        <v>216</v>
      </c>
      <c r="E1893" s="243">
        <v>40548</v>
      </c>
      <c r="F1893" s="243">
        <v>40563</v>
      </c>
      <c r="G1893" s="242">
        <v>2011</v>
      </c>
      <c r="H1893" s="116">
        <v>150000</v>
      </c>
      <c r="I1893" s="117" t="s">
        <v>207</v>
      </c>
      <c r="J1893" s="244">
        <v>41660</v>
      </c>
      <c r="K1893" s="245" t="s">
        <v>215</v>
      </c>
      <c r="L1893" s="246">
        <v>42115</v>
      </c>
      <c r="M1893" s="244">
        <v>41660</v>
      </c>
      <c r="N1893" s="242" t="s">
        <v>1124</v>
      </c>
      <c r="O1893" s="242" t="s">
        <v>635</v>
      </c>
      <c r="P1893" s="242" t="s">
        <v>255</v>
      </c>
      <c r="Q1893" s="242" t="s">
        <v>516</v>
      </c>
      <c r="R1893" s="242" t="s">
        <v>247</v>
      </c>
      <c r="S1893" s="119" t="s">
        <v>209</v>
      </c>
      <c r="T1893" s="118" t="s">
        <v>1123</v>
      </c>
      <c r="U1893" s="117" t="s">
        <v>207</v>
      </c>
      <c r="V1893" s="115">
        <v>0</v>
      </c>
      <c r="W1893" s="115">
        <v>0</v>
      </c>
      <c r="X1893" s="116">
        <v>88573</v>
      </c>
      <c r="Y1893" s="116">
        <v>61427</v>
      </c>
      <c r="Z1893" s="115">
        <v>0</v>
      </c>
      <c r="AA1893" s="115">
        <v>0</v>
      </c>
      <c r="AB1893" s="115">
        <v>0</v>
      </c>
      <c r="AC1893" s="114" t="s">
        <v>207</v>
      </c>
    </row>
    <row r="1894" spans="1:29" x14ac:dyDescent="0.25">
      <c r="A1894" s="242" t="s">
        <v>1120</v>
      </c>
      <c r="B1894" s="242" t="s">
        <v>1113</v>
      </c>
      <c r="C1894" s="242" t="s">
        <v>503</v>
      </c>
      <c r="D1894" s="242" t="s">
        <v>216</v>
      </c>
      <c r="E1894" s="243">
        <v>40649</v>
      </c>
      <c r="F1894" s="243">
        <v>40653</v>
      </c>
      <c r="G1894" s="242">
        <v>2011</v>
      </c>
      <c r="H1894" s="116">
        <v>87641</v>
      </c>
      <c r="I1894" s="117" t="s">
        <v>207</v>
      </c>
      <c r="J1894" s="244">
        <v>41660</v>
      </c>
      <c r="K1894" s="245" t="s">
        <v>215</v>
      </c>
      <c r="L1894" s="246">
        <v>42136</v>
      </c>
      <c r="M1894" s="244">
        <v>41660</v>
      </c>
      <c r="N1894" s="242" t="s">
        <v>1112</v>
      </c>
      <c r="O1894" s="242" t="s">
        <v>635</v>
      </c>
      <c r="P1894" s="242" t="s">
        <v>267</v>
      </c>
      <c r="Q1894" s="242" t="s">
        <v>516</v>
      </c>
      <c r="R1894" s="242" t="s">
        <v>247</v>
      </c>
      <c r="S1894" s="119" t="s">
        <v>209</v>
      </c>
      <c r="T1894" s="118" t="s">
        <v>1111</v>
      </c>
      <c r="U1894" s="117" t="s">
        <v>207</v>
      </c>
      <c r="V1894" s="115">
        <v>0</v>
      </c>
      <c r="W1894" s="115">
        <v>0</v>
      </c>
      <c r="X1894" s="116">
        <v>54921</v>
      </c>
      <c r="Y1894" s="116">
        <v>32720</v>
      </c>
      <c r="Z1894" s="115">
        <v>0</v>
      </c>
      <c r="AA1894" s="115">
        <v>0</v>
      </c>
      <c r="AB1894" s="115">
        <v>0</v>
      </c>
      <c r="AC1894" s="114" t="s">
        <v>207</v>
      </c>
    </row>
    <row r="1895" spans="1:29" x14ac:dyDescent="0.25">
      <c r="A1895" s="242" t="s">
        <v>728</v>
      </c>
      <c r="B1895" s="242" t="s">
        <v>725</v>
      </c>
      <c r="C1895" s="242" t="s">
        <v>503</v>
      </c>
      <c r="D1895" s="242" t="s">
        <v>216</v>
      </c>
      <c r="E1895" s="243">
        <v>41465</v>
      </c>
      <c r="F1895" s="243">
        <v>41471</v>
      </c>
      <c r="G1895" s="242">
        <v>2013</v>
      </c>
      <c r="H1895" s="116">
        <v>100189</v>
      </c>
      <c r="I1895" s="117" t="s">
        <v>207</v>
      </c>
      <c r="J1895" s="244">
        <v>41660</v>
      </c>
      <c r="K1895" s="245" t="s">
        <v>221</v>
      </c>
      <c r="L1895" s="246" t="s">
        <v>207</v>
      </c>
      <c r="M1895" s="244">
        <v>41660</v>
      </c>
      <c r="N1895" s="242" t="s">
        <v>724</v>
      </c>
      <c r="O1895" s="242" t="s">
        <v>635</v>
      </c>
      <c r="P1895" s="242" t="s">
        <v>255</v>
      </c>
      <c r="Q1895" s="242" t="s">
        <v>516</v>
      </c>
      <c r="R1895" s="242" t="s">
        <v>247</v>
      </c>
      <c r="S1895" s="119" t="s">
        <v>209</v>
      </c>
      <c r="T1895" s="118" t="s">
        <v>723</v>
      </c>
      <c r="U1895" s="117" t="s">
        <v>207</v>
      </c>
      <c r="V1895" s="115">
        <v>0</v>
      </c>
      <c r="W1895" s="115">
        <v>0</v>
      </c>
      <c r="X1895" s="116">
        <v>98744</v>
      </c>
      <c r="Y1895" s="116">
        <v>712</v>
      </c>
      <c r="Z1895" s="115">
        <v>733</v>
      </c>
      <c r="AA1895" s="115">
        <v>0</v>
      </c>
      <c r="AB1895" s="115">
        <v>0</v>
      </c>
      <c r="AC1895" s="114" t="s">
        <v>207</v>
      </c>
    </row>
    <row r="1896" spans="1:29" x14ac:dyDescent="0.25">
      <c r="A1896" s="242" t="s">
        <v>715</v>
      </c>
      <c r="B1896" s="242" t="s">
        <v>714</v>
      </c>
      <c r="C1896" s="242" t="s">
        <v>503</v>
      </c>
      <c r="D1896" s="242" t="s">
        <v>216</v>
      </c>
      <c r="E1896" s="243">
        <v>41368</v>
      </c>
      <c r="F1896" s="243">
        <v>41372</v>
      </c>
      <c r="G1896" s="242">
        <v>2013</v>
      </c>
      <c r="H1896" s="116">
        <v>38517</v>
      </c>
      <c r="I1896" s="117" t="s">
        <v>207</v>
      </c>
      <c r="J1896" s="244">
        <v>41660</v>
      </c>
      <c r="K1896" s="245" t="s">
        <v>215</v>
      </c>
      <c r="L1896" s="246">
        <v>42059</v>
      </c>
      <c r="M1896" s="244">
        <v>41660</v>
      </c>
      <c r="N1896" s="242" t="s">
        <v>713</v>
      </c>
      <c r="O1896" s="242" t="s">
        <v>708</v>
      </c>
      <c r="P1896" s="242" t="s">
        <v>267</v>
      </c>
      <c r="Q1896" s="242" t="s">
        <v>516</v>
      </c>
      <c r="R1896" s="242" t="s">
        <v>247</v>
      </c>
      <c r="S1896" s="119" t="s">
        <v>209</v>
      </c>
      <c r="T1896" s="118" t="s">
        <v>712</v>
      </c>
      <c r="U1896" s="117" t="s">
        <v>207</v>
      </c>
      <c r="V1896" s="115">
        <v>0</v>
      </c>
      <c r="W1896" s="115">
        <v>0</v>
      </c>
      <c r="X1896" s="116">
        <v>38514</v>
      </c>
      <c r="Y1896" s="116">
        <v>3</v>
      </c>
      <c r="Z1896" s="115">
        <v>0</v>
      </c>
      <c r="AA1896" s="115">
        <v>0</v>
      </c>
      <c r="AB1896" s="115">
        <v>0</v>
      </c>
      <c r="AC1896" s="114" t="s">
        <v>207</v>
      </c>
    </row>
    <row r="1897" spans="1:29" x14ac:dyDescent="0.25">
      <c r="A1897" s="242" t="s">
        <v>711</v>
      </c>
      <c r="B1897" s="242" t="s">
        <v>710</v>
      </c>
      <c r="C1897" s="242" t="s">
        <v>503</v>
      </c>
      <c r="D1897" s="242" t="s">
        <v>216</v>
      </c>
      <c r="E1897" s="243">
        <v>41425</v>
      </c>
      <c r="F1897" s="243">
        <v>41430</v>
      </c>
      <c r="G1897" s="242">
        <v>2013</v>
      </c>
      <c r="H1897" s="116">
        <v>53490</v>
      </c>
      <c r="I1897" s="117" t="s">
        <v>207</v>
      </c>
      <c r="J1897" s="244">
        <v>41660</v>
      </c>
      <c r="K1897" s="245" t="s">
        <v>215</v>
      </c>
      <c r="L1897" s="246">
        <v>42115</v>
      </c>
      <c r="M1897" s="244">
        <v>41660</v>
      </c>
      <c r="N1897" s="242" t="s">
        <v>709</v>
      </c>
      <c r="O1897" s="242" t="s">
        <v>708</v>
      </c>
      <c r="P1897" s="242" t="s">
        <v>267</v>
      </c>
      <c r="Q1897" s="242" t="s">
        <v>516</v>
      </c>
      <c r="R1897" s="242" t="s">
        <v>247</v>
      </c>
      <c r="S1897" s="119" t="s">
        <v>209</v>
      </c>
      <c r="T1897" s="118" t="s">
        <v>707</v>
      </c>
      <c r="U1897" s="117" t="s">
        <v>207</v>
      </c>
      <c r="V1897" s="115">
        <v>0</v>
      </c>
      <c r="W1897" s="115">
        <v>0</v>
      </c>
      <c r="X1897" s="116">
        <v>49422</v>
      </c>
      <c r="Y1897" s="116">
        <v>1407</v>
      </c>
      <c r="Z1897" s="115">
        <v>2661</v>
      </c>
      <c r="AA1897" s="115">
        <v>0</v>
      </c>
      <c r="AB1897" s="115">
        <v>0</v>
      </c>
      <c r="AC1897" s="114" t="s">
        <v>207</v>
      </c>
    </row>
    <row r="1898" spans="1:29" x14ac:dyDescent="0.25">
      <c r="A1898" s="242" t="s">
        <v>669</v>
      </c>
      <c r="B1898" s="242" t="s">
        <v>668</v>
      </c>
      <c r="C1898" s="242" t="s">
        <v>503</v>
      </c>
      <c r="D1898" s="242" t="s">
        <v>216</v>
      </c>
      <c r="E1898" s="243">
        <v>40928</v>
      </c>
      <c r="F1898" s="243">
        <v>40964</v>
      </c>
      <c r="G1898" s="242">
        <v>2012</v>
      </c>
      <c r="H1898" s="116">
        <v>46215</v>
      </c>
      <c r="I1898" s="117" t="s">
        <v>207</v>
      </c>
      <c r="J1898" s="244">
        <v>41660</v>
      </c>
      <c r="K1898" s="245" t="s">
        <v>221</v>
      </c>
      <c r="L1898" s="246" t="s">
        <v>207</v>
      </c>
      <c r="M1898" s="244">
        <v>41660</v>
      </c>
      <c r="N1898" s="242" t="s">
        <v>667</v>
      </c>
      <c r="O1898" s="242" t="s">
        <v>666</v>
      </c>
      <c r="P1898" s="242" t="s">
        <v>267</v>
      </c>
      <c r="Q1898" s="242" t="s">
        <v>500</v>
      </c>
      <c r="R1898" s="242" t="s">
        <v>247</v>
      </c>
      <c r="S1898" s="119" t="s">
        <v>209</v>
      </c>
      <c r="T1898" s="118" t="s">
        <v>665</v>
      </c>
      <c r="U1898" s="117" t="s">
        <v>207</v>
      </c>
      <c r="V1898" s="115">
        <v>0</v>
      </c>
      <c r="W1898" s="115">
        <v>0</v>
      </c>
      <c r="X1898" s="116">
        <v>46215</v>
      </c>
      <c r="Y1898" s="115">
        <v>0</v>
      </c>
      <c r="Z1898" s="115">
        <v>0</v>
      </c>
      <c r="AA1898" s="115">
        <v>0</v>
      </c>
      <c r="AB1898" s="115">
        <v>0</v>
      </c>
      <c r="AC1898" s="114" t="s">
        <v>207</v>
      </c>
    </row>
    <row r="1899" spans="1:29" x14ac:dyDescent="0.25">
      <c r="A1899" s="242" t="s">
        <v>1170</v>
      </c>
      <c r="B1899" s="242" t="s">
        <v>1165</v>
      </c>
      <c r="C1899" s="242" t="s">
        <v>217</v>
      </c>
      <c r="D1899" s="242" t="s">
        <v>216</v>
      </c>
      <c r="E1899" s="243">
        <v>40848</v>
      </c>
      <c r="F1899" s="243">
        <v>41213</v>
      </c>
      <c r="G1899" s="242">
        <v>2012</v>
      </c>
      <c r="H1899" s="116">
        <v>23646</v>
      </c>
      <c r="I1899" s="117" t="s">
        <v>207</v>
      </c>
      <c r="J1899" s="244">
        <v>41632</v>
      </c>
      <c r="K1899" s="245" t="s">
        <v>215</v>
      </c>
      <c r="L1899" s="246">
        <v>42542</v>
      </c>
      <c r="M1899" s="244">
        <v>41632</v>
      </c>
      <c r="N1899" s="242" t="s">
        <v>1164</v>
      </c>
      <c r="O1899" s="242" t="s">
        <v>349</v>
      </c>
      <c r="P1899" s="242" t="s">
        <v>267</v>
      </c>
      <c r="Q1899" s="242" t="s">
        <v>1141</v>
      </c>
      <c r="R1899" s="242" t="s">
        <v>247</v>
      </c>
      <c r="S1899" s="119" t="s">
        <v>209</v>
      </c>
      <c r="T1899" s="118" t="s">
        <v>1163</v>
      </c>
      <c r="U1899" s="117" t="s">
        <v>207</v>
      </c>
      <c r="V1899" s="115">
        <v>0</v>
      </c>
      <c r="W1899" s="115">
        <v>0</v>
      </c>
      <c r="X1899" s="116">
        <v>23646</v>
      </c>
      <c r="Y1899" s="115">
        <v>0</v>
      </c>
      <c r="Z1899" s="115">
        <v>0</v>
      </c>
      <c r="AA1899" s="115">
        <v>0</v>
      </c>
      <c r="AB1899" s="115">
        <v>0</v>
      </c>
      <c r="AC1899" s="114" t="s">
        <v>207</v>
      </c>
    </row>
    <row r="1900" spans="1:29" x14ac:dyDescent="0.25">
      <c r="A1900" s="242" t="s">
        <v>1154</v>
      </c>
      <c r="B1900" s="242" t="s">
        <v>1150</v>
      </c>
      <c r="C1900" s="242" t="s">
        <v>217</v>
      </c>
      <c r="D1900" s="242" t="s">
        <v>216</v>
      </c>
      <c r="E1900" s="243">
        <v>40848</v>
      </c>
      <c r="F1900" s="243">
        <v>41213</v>
      </c>
      <c r="G1900" s="242">
        <v>2012</v>
      </c>
      <c r="H1900" s="116">
        <v>16160</v>
      </c>
      <c r="I1900" s="117" t="s">
        <v>207</v>
      </c>
      <c r="J1900" s="244">
        <v>41632</v>
      </c>
      <c r="K1900" s="245" t="s">
        <v>215</v>
      </c>
      <c r="L1900" s="246">
        <v>42542</v>
      </c>
      <c r="M1900" s="244">
        <v>41632</v>
      </c>
      <c r="N1900" s="242" t="s">
        <v>1149</v>
      </c>
      <c r="O1900" s="242" t="s">
        <v>349</v>
      </c>
      <c r="P1900" s="242" t="s">
        <v>267</v>
      </c>
      <c r="Q1900" s="242" t="s">
        <v>1141</v>
      </c>
      <c r="R1900" s="242" t="s">
        <v>247</v>
      </c>
      <c r="S1900" s="119" t="s">
        <v>209</v>
      </c>
      <c r="T1900" s="118" t="s">
        <v>1148</v>
      </c>
      <c r="U1900" s="117" t="s">
        <v>207</v>
      </c>
      <c r="V1900" s="115">
        <v>0</v>
      </c>
      <c r="W1900" s="115">
        <v>0</v>
      </c>
      <c r="X1900" s="116">
        <v>16160</v>
      </c>
      <c r="Y1900" s="115">
        <v>0</v>
      </c>
      <c r="Z1900" s="115">
        <v>0</v>
      </c>
      <c r="AA1900" s="115">
        <v>0</v>
      </c>
      <c r="AB1900" s="115">
        <v>0</v>
      </c>
      <c r="AC1900" s="114" t="s">
        <v>207</v>
      </c>
    </row>
    <row r="1901" spans="1:29" x14ac:dyDescent="0.25">
      <c r="A1901" s="242" t="s">
        <v>847</v>
      </c>
      <c r="B1901" s="242" t="s">
        <v>834</v>
      </c>
      <c r="C1901" s="242" t="s">
        <v>229</v>
      </c>
      <c r="D1901" s="242" t="s">
        <v>216</v>
      </c>
      <c r="E1901" s="243">
        <v>39063</v>
      </c>
      <c r="F1901" s="243">
        <v>39082</v>
      </c>
      <c r="G1901" s="242">
        <v>2006</v>
      </c>
      <c r="H1901" s="116">
        <v>7940</v>
      </c>
      <c r="I1901" s="116">
        <v>1683</v>
      </c>
      <c r="J1901" s="244">
        <v>41632</v>
      </c>
      <c r="K1901" s="245" t="s">
        <v>215</v>
      </c>
      <c r="L1901" s="246">
        <v>42437</v>
      </c>
      <c r="M1901" s="244">
        <v>41632</v>
      </c>
      <c r="N1901" s="242" t="s">
        <v>833</v>
      </c>
      <c r="O1901" s="242" t="s">
        <v>832</v>
      </c>
      <c r="P1901" s="242" t="s">
        <v>255</v>
      </c>
      <c r="Q1901" s="242" t="s">
        <v>516</v>
      </c>
      <c r="R1901" s="242" t="s">
        <v>247</v>
      </c>
      <c r="S1901" s="119" t="s">
        <v>209</v>
      </c>
      <c r="T1901" s="118" t="s">
        <v>831</v>
      </c>
      <c r="U1901" s="116">
        <v>1683</v>
      </c>
      <c r="V1901" s="115">
        <v>0</v>
      </c>
      <c r="W1901" s="115">
        <v>0</v>
      </c>
      <c r="X1901" s="116">
        <v>6257</v>
      </c>
      <c r="Y1901" s="115">
        <v>0</v>
      </c>
      <c r="Z1901" s="115">
        <v>0</v>
      </c>
      <c r="AA1901" s="115">
        <v>0</v>
      </c>
      <c r="AB1901" s="115">
        <v>0</v>
      </c>
      <c r="AC1901" s="114" t="s">
        <v>846</v>
      </c>
    </row>
    <row r="1902" spans="1:29" x14ac:dyDescent="0.25">
      <c r="A1902" s="242" t="s">
        <v>845</v>
      </c>
      <c r="B1902" s="242" t="s">
        <v>834</v>
      </c>
      <c r="C1902" s="242" t="s">
        <v>229</v>
      </c>
      <c r="D1902" s="242" t="s">
        <v>216</v>
      </c>
      <c r="E1902" s="243">
        <v>39083</v>
      </c>
      <c r="F1902" s="243">
        <v>39447</v>
      </c>
      <c r="G1902" s="242">
        <v>2007</v>
      </c>
      <c r="H1902" s="116">
        <v>96065</v>
      </c>
      <c r="I1902" s="116">
        <v>20367</v>
      </c>
      <c r="J1902" s="244">
        <v>41632</v>
      </c>
      <c r="K1902" s="245" t="s">
        <v>215</v>
      </c>
      <c r="L1902" s="246">
        <v>42437</v>
      </c>
      <c r="M1902" s="244">
        <v>41632</v>
      </c>
      <c r="N1902" s="242" t="s">
        <v>833</v>
      </c>
      <c r="O1902" s="242" t="s">
        <v>832</v>
      </c>
      <c r="P1902" s="242" t="s">
        <v>255</v>
      </c>
      <c r="Q1902" s="242" t="s">
        <v>516</v>
      </c>
      <c r="R1902" s="242" t="s">
        <v>247</v>
      </c>
      <c r="S1902" s="119" t="s">
        <v>209</v>
      </c>
      <c r="T1902" s="118" t="s">
        <v>831</v>
      </c>
      <c r="U1902" s="116">
        <v>20367</v>
      </c>
      <c r="V1902" s="115">
        <v>0</v>
      </c>
      <c r="W1902" s="115">
        <v>0</v>
      </c>
      <c r="X1902" s="116">
        <v>75012</v>
      </c>
      <c r="Y1902" s="116">
        <v>686</v>
      </c>
      <c r="Z1902" s="115">
        <v>0</v>
      </c>
      <c r="AA1902" s="115">
        <v>0</v>
      </c>
      <c r="AB1902" s="115">
        <v>0</v>
      </c>
      <c r="AC1902" s="114" t="s">
        <v>844</v>
      </c>
    </row>
    <row r="1903" spans="1:29" x14ac:dyDescent="0.25">
      <c r="A1903" s="242" t="s">
        <v>843</v>
      </c>
      <c r="B1903" s="242" t="s">
        <v>834</v>
      </c>
      <c r="C1903" s="242" t="s">
        <v>229</v>
      </c>
      <c r="D1903" s="242" t="s">
        <v>216</v>
      </c>
      <c r="E1903" s="243">
        <v>39448</v>
      </c>
      <c r="F1903" s="243">
        <v>39813</v>
      </c>
      <c r="G1903" s="242">
        <v>2008</v>
      </c>
      <c r="H1903" s="116">
        <v>30109</v>
      </c>
      <c r="I1903" s="116">
        <v>6383</v>
      </c>
      <c r="J1903" s="244">
        <v>41632</v>
      </c>
      <c r="K1903" s="245" t="s">
        <v>215</v>
      </c>
      <c r="L1903" s="246">
        <v>42437</v>
      </c>
      <c r="M1903" s="244">
        <v>41632</v>
      </c>
      <c r="N1903" s="242" t="s">
        <v>833</v>
      </c>
      <c r="O1903" s="242" t="s">
        <v>832</v>
      </c>
      <c r="P1903" s="242" t="s">
        <v>255</v>
      </c>
      <c r="Q1903" s="242" t="s">
        <v>516</v>
      </c>
      <c r="R1903" s="242" t="s">
        <v>247</v>
      </c>
      <c r="S1903" s="119" t="s">
        <v>209</v>
      </c>
      <c r="T1903" s="118" t="s">
        <v>831</v>
      </c>
      <c r="U1903" s="116">
        <v>6383</v>
      </c>
      <c r="V1903" s="115">
        <v>0</v>
      </c>
      <c r="W1903" s="115">
        <v>0</v>
      </c>
      <c r="X1903" s="116">
        <v>23726</v>
      </c>
      <c r="Y1903" s="115">
        <v>0</v>
      </c>
      <c r="Z1903" s="115">
        <v>0</v>
      </c>
      <c r="AA1903" s="115">
        <v>0</v>
      </c>
      <c r="AB1903" s="115">
        <v>0</v>
      </c>
      <c r="AC1903" s="114" t="s">
        <v>842</v>
      </c>
    </row>
    <row r="1904" spans="1:29" x14ac:dyDescent="0.25">
      <c r="A1904" s="242" t="s">
        <v>841</v>
      </c>
      <c r="B1904" s="242" t="s">
        <v>834</v>
      </c>
      <c r="C1904" s="242" t="s">
        <v>229</v>
      </c>
      <c r="D1904" s="242" t="s">
        <v>216</v>
      </c>
      <c r="E1904" s="243">
        <v>39814</v>
      </c>
      <c r="F1904" s="243">
        <v>40178</v>
      </c>
      <c r="G1904" s="242">
        <v>2009</v>
      </c>
      <c r="H1904" s="116">
        <v>47100</v>
      </c>
      <c r="I1904" s="116">
        <v>9986</v>
      </c>
      <c r="J1904" s="244">
        <v>41632</v>
      </c>
      <c r="K1904" s="245" t="s">
        <v>215</v>
      </c>
      <c r="L1904" s="246">
        <v>42437</v>
      </c>
      <c r="M1904" s="244">
        <v>41632</v>
      </c>
      <c r="N1904" s="242" t="s">
        <v>833</v>
      </c>
      <c r="O1904" s="242" t="s">
        <v>832</v>
      </c>
      <c r="P1904" s="242" t="s">
        <v>255</v>
      </c>
      <c r="Q1904" s="242" t="s">
        <v>516</v>
      </c>
      <c r="R1904" s="242" t="s">
        <v>247</v>
      </c>
      <c r="S1904" s="119" t="s">
        <v>209</v>
      </c>
      <c r="T1904" s="118" t="s">
        <v>831</v>
      </c>
      <c r="U1904" s="116">
        <v>9986</v>
      </c>
      <c r="V1904" s="115">
        <v>0</v>
      </c>
      <c r="W1904" s="115">
        <v>0</v>
      </c>
      <c r="X1904" s="116">
        <v>37114</v>
      </c>
      <c r="Y1904" s="115">
        <v>0</v>
      </c>
      <c r="Z1904" s="115">
        <v>0</v>
      </c>
      <c r="AA1904" s="115">
        <v>0</v>
      </c>
      <c r="AB1904" s="115">
        <v>0</v>
      </c>
      <c r="AC1904" s="114" t="s">
        <v>840</v>
      </c>
    </row>
    <row r="1905" spans="1:29" x14ac:dyDescent="0.25">
      <c r="A1905" s="242" t="s">
        <v>839</v>
      </c>
      <c r="B1905" s="242" t="s">
        <v>834</v>
      </c>
      <c r="C1905" s="242" t="s">
        <v>229</v>
      </c>
      <c r="D1905" s="242" t="s">
        <v>216</v>
      </c>
      <c r="E1905" s="243">
        <v>40179</v>
      </c>
      <c r="F1905" s="243">
        <v>40543</v>
      </c>
      <c r="G1905" s="242">
        <v>2010</v>
      </c>
      <c r="H1905" s="116">
        <v>55444</v>
      </c>
      <c r="I1905" s="116">
        <v>11754</v>
      </c>
      <c r="J1905" s="244">
        <v>41632</v>
      </c>
      <c r="K1905" s="245" t="s">
        <v>215</v>
      </c>
      <c r="L1905" s="246">
        <v>42437</v>
      </c>
      <c r="M1905" s="244">
        <v>41632</v>
      </c>
      <c r="N1905" s="242" t="s">
        <v>833</v>
      </c>
      <c r="O1905" s="242" t="s">
        <v>832</v>
      </c>
      <c r="P1905" s="242" t="s">
        <v>255</v>
      </c>
      <c r="Q1905" s="242" t="s">
        <v>516</v>
      </c>
      <c r="R1905" s="242" t="s">
        <v>247</v>
      </c>
      <c r="S1905" s="119" t="s">
        <v>209</v>
      </c>
      <c r="T1905" s="118" t="s">
        <v>831</v>
      </c>
      <c r="U1905" s="116">
        <v>11754</v>
      </c>
      <c r="V1905" s="115">
        <v>0</v>
      </c>
      <c r="W1905" s="115">
        <v>0</v>
      </c>
      <c r="X1905" s="116">
        <v>43690</v>
      </c>
      <c r="Y1905" s="115">
        <v>0</v>
      </c>
      <c r="Z1905" s="115">
        <v>0</v>
      </c>
      <c r="AA1905" s="115">
        <v>0</v>
      </c>
      <c r="AB1905" s="115">
        <v>0</v>
      </c>
      <c r="AC1905" s="114" t="s">
        <v>838</v>
      </c>
    </row>
    <row r="1906" spans="1:29" x14ac:dyDescent="0.25">
      <c r="A1906" s="242" t="s">
        <v>837</v>
      </c>
      <c r="B1906" s="242" t="s">
        <v>834</v>
      </c>
      <c r="C1906" s="242" t="s">
        <v>229</v>
      </c>
      <c r="D1906" s="242" t="s">
        <v>216</v>
      </c>
      <c r="E1906" s="243">
        <v>40544</v>
      </c>
      <c r="F1906" s="243">
        <v>40908</v>
      </c>
      <c r="G1906" s="242">
        <v>2011</v>
      </c>
      <c r="H1906" s="116">
        <v>36215</v>
      </c>
      <c r="I1906" s="116">
        <v>7679</v>
      </c>
      <c r="J1906" s="244">
        <v>41632</v>
      </c>
      <c r="K1906" s="245" t="s">
        <v>215</v>
      </c>
      <c r="L1906" s="246">
        <v>42437</v>
      </c>
      <c r="M1906" s="244">
        <v>41632</v>
      </c>
      <c r="N1906" s="242" t="s">
        <v>833</v>
      </c>
      <c r="O1906" s="242" t="s">
        <v>832</v>
      </c>
      <c r="P1906" s="242" t="s">
        <v>255</v>
      </c>
      <c r="Q1906" s="242" t="s">
        <v>516</v>
      </c>
      <c r="R1906" s="242" t="s">
        <v>247</v>
      </c>
      <c r="S1906" s="119" t="s">
        <v>209</v>
      </c>
      <c r="T1906" s="118" t="s">
        <v>831</v>
      </c>
      <c r="U1906" s="116">
        <v>7679</v>
      </c>
      <c r="V1906" s="115">
        <v>0</v>
      </c>
      <c r="W1906" s="115">
        <v>0</v>
      </c>
      <c r="X1906" s="116">
        <v>19483</v>
      </c>
      <c r="Y1906" s="116">
        <v>9053</v>
      </c>
      <c r="Z1906" s="115">
        <v>0</v>
      </c>
      <c r="AA1906" s="115">
        <v>0</v>
      </c>
      <c r="AB1906" s="115">
        <v>0</v>
      </c>
      <c r="AC1906" s="114" t="s">
        <v>836</v>
      </c>
    </row>
    <row r="1907" spans="1:29" x14ac:dyDescent="0.25">
      <c r="A1907" s="242" t="s">
        <v>835</v>
      </c>
      <c r="B1907" s="242" t="s">
        <v>834</v>
      </c>
      <c r="C1907" s="242" t="s">
        <v>229</v>
      </c>
      <c r="D1907" s="242" t="s">
        <v>216</v>
      </c>
      <c r="E1907" s="243">
        <v>40909</v>
      </c>
      <c r="F1907" s="243">
        <v>41116</v>
      </c>
      <c r="G1907" s="242">
        <v>2012</v>
      </c>
      <c r="H1907" s="116">
        <v>6583</v>
      </c>
      <c r="I1907" s="116">
        <v>1396</v>
      </c>
      <c r="J1907" s="244">
        <v>41632</v>
      </c>
      <c r="K1907" s="245" t="s">
        <v>215</v>
      </c>
      <c r="L1907" s="246">
        <v>42437</v>
      </c>
      <c r="M1907" s="244">
        <v>41632</v>
      </c>
      <c r="N1907" s="242" t="s">
        <v>833</v>
      </c>
      <c r="O1907" s="242" t="s">
        <v>832</v>
      </c>
      <c r="P1907" s="242" t="s">
        <v>255</v>
      </c>
      <c r="Q1907" s="242" t="s">
        <v>516</v>
      </c>
      <c r="R1907" s="242" t="s">
        <v>247</v>
      </c>
      <c r="S1907" s="119" t="s">
        <v>209</v>
      </c>
      <c r="T1907" s="118" t="s">
        <v>831</v>
      </c>
      <c r="U1907" s="116">
        <v>1396</v>
      </c>
      <c r="V1907" s="115">
        <v>0</v>
      </c>
      <c r="W1907" s="115">
        <v>0</v>
      </c>
      <c r="X1907" s="116">
        <v>5187</v>
      </c>
      <c r="Y1907" s="115">
        <v>0</v>
      </c>
      <c r="Z1907" s="115">
        <v>0</v>
      </c>
      <c r="AA1907" s="115">
        <v>0</v>
      </c>
      <c r="AB1907" s="115">
        <v>0</v>
      </c>
      <c r="AC1907" s="114" t="s">
        <v>830</v>
      </c>
    </row>
    <row r="1908" spans="1:29" x14ac:dyDescent="0.25">
      <c r="A1908" s="242" t="s">
        <v>1250</v>
      </c>
      <c r="B1908" s="242" t="s">
        <v>1229</v>
      </c>
      <c r="C1908" s="242" t="s">
        <v>229</v>
      </c>
      <c r="D1908" s="242" t="s">
        <v>216</v>
      </c>
      <c r="E1908" s="243">
        <v>37987</v>
      </c>
      <c r="F1908" s="243">
        <v>38352</v>
      </c>
      <c r="G1908" s="242">
        <v>2004</v>
      </c>
      <c r="H1908" s="116">
        <v>9602</v>
      </c>
      <c r="I1908" s="116">
        <v>9602</v>
      </c>
      <c r="J1908" s="244">
        <v>41618</v>
      </c>
      <c r="K1908" s="245" t="s">
        <v>221</v>
      </c>
      <c r="L1908" s="246" t="s">
        <v>207</v>
      </c>
      <c r="M1908" s="244">
        <v>41618</v>
      </c>
      <c r="N1908" s="242" t="s">
        <v>1228</v>
      </c>
      <c r="O1908" s="242" t="s">
        <v>1227</v>
      </c>
      <c r="P1908" s="242" t="s">
        <v>226</v>
      </c>
      <c r="Q1908" s="242" t="s">
        <v>211</v>
      </c>
      <c r="R1908" s="242" t="s">
        <v>210</v>
      </c>
      <c r="S1908" s="119" t="s">
        <v>209</v>
      </c>
      <c r="T1908" s="118" t="s">
        <v>1226</v>
      </c>
      <c r="U1908" s="116">
        <v>9602</v>
      </c>
      <c r="V1908" s="115">
        <v>0</v>
      </c>
      <c r="W1908" s="115">
        <v>0</v>
      </c>
      <c r="X1908" s="115">
        <v>0</v>
      </c>
      <c r="Y1908" s="115">
        <v>0</v>
      </c>
      <c r="Z1908" s="115">
        <v>0</v>
      </c>
      <c r="AA1908" s="115">
        <v>0</v>
      </c>
      <c r="AB1908" s="115">
        <v>0</v>
      </c>
      <c r="AC1908" s="114" t="s">
        <v>1249</v>
      </c>
    </row>
    <row r="1909" spans="1:29" x14ac:dyDescent="0.25">
      <c r="A1909" s="242" t="s">
        <v>1099</v>
      </c>
      <c r="B1909" s="242" t="s">
        <v>1094</v>
      </c>
      <c r="C1909" s="242" t="s">
        <v>503</v>
      </c>
      <c r="D1909" s="242" t="s">
        <v>216</v>
      </c>
      <c r="E1909" s="243">
        <v>40920</v>
      </c>
      <c r="F1909" s="243">
        <v>40924</v>
      </c>
      <c r="G1909" s="242">
        <v>2012</v>
      </c>
      <c r="H1909" s="116">
        <v>40501</v>
      </c>
      <c r="I1909" s="117" t="s">
        <v>207</v>
      </c>
      <c r="J1909" s="244">
        <v>41618</v>
      </c>
      <c r="K1909" s="245" t="s">
        <v>215</v>
      </c>
      <c r="L1909" s="246">
        <v>42136</v>
      </c>
      <c r="M1909" s="244">
        <v>41618</v>
      </c>
      <c r="N1909" s="242" t="s">
        <v>1093</v>
      </c>
      <c r="O1909" s="242" t="s">
        <v>635</v>
      </c>
      <c r="P1909" s="242" t="s">
        <v>267</v>
      </c>
      <c r="Q1909" s="242" t="s">
        <v>516</v>
      </c>
      <c r="R1909" s="242" t="s">
        <v>247</v>
      </c>
      <c r="S1909" s="119" t="s">
        <v>209</v>
      </c>
      <c r="T1909" s="118" t="s">
        <v>1092</v>
      </c>
      <c r="U1909" s="117" t="s">
        <v>207</v>
      </c>
      <c r="V1909" s="115">
        <v>0</v>
      </c>
      <c r="W1909" s="115">
        <v>0</v>
      </c>
      <c r="X1909" s="116">
        <v>25501</v>
      </c>
      <c r="Y1909" s="116">
        <v>15000</v>
      </c>
      <c r="Z1909" s="115">
        <v>0</v>
      </c>
      <c r="AA1909" s="115">
        <v>0</v>
      </c>
      <c r="AB1909" s="115">
        <v>0</v>
      </c>
      <c r="AC1909" s="114" t="s">
        <v>207</v>
      </c>
    </row>
    <row r="1910" spans="1:29" x14ac:dyDescent="0.25">
      <c r="A1910" s="242" t="s">
        <v>1097</v>
      </c>
      <c r="B1910" s="242" t="s">
        <v>1094</v>
      </c>
      <c r="C1910" s="242" t="s">
        <v>503</v>
      </c>
      <c r="D1910" s="242" t="s">
        <v>216</v>
      </c>
      <c r="E1910" s="243">
        <v>40958</v>
      </c>
      <c r="F1910" s="243">
        <v>40962</v>
      </c>
      <c r="G1910" s="242">
        <v>2012</v>
      </c>
      <c r="H1910" s="116">
        <v>81758</v>
      </c>
      <c r="I1910" s="117" t="s">
        <v>207</v>
      </c>
      <c r="J1910" s="244">
        <v>41618</v>
      </c>
      <c r="K1910" s="245" t="s">
        <v>215</v>
      </c>
      <c r="L1910" s="246">
        <v>42136</v>
      </c>
      <c r="M1910" s="244">
        <v>41618</v>
      </c>
      <c r="N1910" s="242" t="s">
        <v>1093</v>
      </c>
      <c r="O1910" s="242" t="s">
        <v>635</v>
      </c>
      <c r="P1910" s="242" t="s">
        <v>267</v>
      </c>
      <c r="Q1910" s="242" t="s">
        <v>516</v>
      </c>
      <c r="R1910" s="242" t="s">
        <v>247</v>
      </c>
      <c r="S1910" s="119" t="s">
        <v>209</v>
      </c>
      <c r="T1910" s="118" t="s">
        <v>1092</v>
      </c>
      <c r="U1910" s="117" t="s">
        <v>207</v>
      </c>
      <c r="V1910" s="115">
        <v>0</v>
      </c>
      <c r="W1910" s="115">
        <v>0</v>
      </c>
      <c r="X1910" s="115">
        <v>0</v>
      </c>
      <c r="Y1910" s="116">
        <v>81758</v>
      </c>
      <c r="Z1910" s="115">
        <v>0</v>
      </c>
      <c r="AA1910" s="115">
        <v>0</v>
      </c>
      <c r="AB1910" s="115">
        <v>0</v>
      </c>
      <c r="AC1910" s="114" t="s">
        <v>207</v>
      </c>
    </row>
    <row r="1911" spans="1:29" x14ac:dyDescent="0.25">
      <c r="A1911" s="242" t="s">
        <v>1096</v>
      </c>
      <c r="B1911" s="242" t="s">
        <v>1094</v>
      </c>
      <c r="C1911" s="242" t="s">
        <v>503</v>
      </c>
      <c r="D1911" s="242" t="s">
        <v>216</v>
      </c>
      <c r="E1911" s="243">
        <v>41033</v>
      </c>
      <c r="F1911" s="243">
        <v>41038</v>
      </c>
      <c r="G1911" s="242">
        <v>2012</v>
      </c>
      <c r="H1911" s="116">
        <v>106193</v>
      </c>
      <c r="I1911" s="117" t="s">
        <v>207</v>
      </c>
      <c r="J1911" s="244">
        <v>41618</v>
      </c>
      <c r="K1911" s="245" t="s">
        <v>215</v>
      </c>
      <c r="L1911" s="246">
        <v>42136</v>
      </c>
      <c r="M1911" s="244">
        <v>41618</v>
      </c>
      <c r="N1911" s="242" t="s">
        <v>1093</v>
      </c>
      <c r="O1911" s="242" t="s">
        <v>635</v>
      </c>
      <c r="P1911" s="242" t="s">
        <v>267</v>
      </c>
      <c r="Q1911" s="242" t="s">
        <v>516</v>
      </c>
      <c r="R1911" s="242" t="s">
        <v>247</v>
      </c>
      <c r="S1911" s="119" t="s">
        <v>209</v>
      </c>
      <c r="T1911" s="118" t="s">
        <v>1092</v>
      </c>
      <c r="U1911" s="117" t="s">
        <v>207</v>
      </c>
      <c r="V1911" s="115">
        <v>0</v>
      </c>
      <c r="W1911" s="115">
        <v>0</v>
      </c>
      <c r="X1911" s="115">
        <v>0</v>
      </c>
      <c r="Y1911" s="116">
        <v>106193</v>
      </c>
      <c r="Z1911" s="115">
        <v>0</v>
      </c>
      <c r="AA1911" s="115">
        <v>0</v>
      </c>
      <c r="AB1911" s="115">
        <v>0</v>
      </c>
      <c r="AC1911" s="114" t="s">
        <v>207</v>
      </c>
    </row>
    <row r="1912" spans="1:29" x14ac:dyDescent="0.25">
      <c r="A1912" s="242" t="s">
        <v>1095</v>
      </c>
      <c r="B1912" s="242" t="s">
        <v>1094</v>
      </c>
      <c r="C1912" s="242" t="s">
        <v>503</v>
      </c>
      <c r="D1912" s="242" t="s">
        <v>216</v>
      </c>
      <c r="E1912" s="243">
        <v>41075</v>
      </c>
      <c r="F1912" s="243">
        <v>41079</v>
      </c>
      <c r="G1912" s="242">
        <v>2012</v>
      </c>
      <c r="H1912" s="116">
        <v>66063</v>
      </c>
      <c r="I1912" s="117" t="s">
        <v>207</v>
      </c>
      <c r="J1912" s="244">
        <v>41618</v>
      </c>
      <c r="K1912" s="245" t="s">
        <v>215</v>
      </c>
      <c r="L1912" s="246">
        <v>42136</v>
      </c>
      <c r="M1912" s="244">
        <v>41618</v>
      </c>
      <c r="N1912" s="242" t="s">
        <v>1093</v>
      </c>
      <c r="O1912" s="242" t="s">
        <v>635</v>
      </c>
      <c r="P1912" s="242" t="s">
        <v>267</v>
      </c>
      <c r="Q1912" s="242" t="s">
        <v>516</v>
      </c>
      <c r="R1912" s="242" t="s">
        <v>247</v>
      </c>
      <c r="S1912" s="119" t="s">
        <v>209</v>
      </c>
      <c r="T1912" s="118" t="s">
        <v>1092</v>
      </c>
      <c r="U1912" s="117" t="s">
        <v>207</v>
      </c>
      <c r="V1912" s="115">
        <v>0</v>
      </c>
      <c r="W1912" s="115">
        <v>0</v>
      </c>
      <c r="X1912" s="116">
        <v>66063</v>
      </c>
      <c r="Y1912" s="115">
        <v>0</v>
      </c>
      <c r="Z1912" s="115">
        <v>0</v>
      </c>
      <c r="AA1912" s="115">
        <v>0</v>
      </c>
      <c r="AB1912" s="115">
        <v>0</v>
      </c>
      <c r="AC1912" s="114" t="s">
        <v>207</v>
      </c>
    </row>
    <row r="1913" spans="1:29" x14ac:dyDescent="0.25">
      <c r="A1913" s="242" t="s">
        <v>786</v>
      </c>
      <c r="B1913" s="242" t="s">
        <v>551</v>
      </c>
      <c r="C1913" s="242" t="s">
        <v>503</v>
      </c>
      <c r="D1913" s="242" t="s">
        <v>216</v>
      </c>
      <c r="E1913" s="243">
        <v>40980</v>
      </c>
      <c r="F1913" s="243">
        <v>40991</v>
      </c>
      <c r="G1913" s="242">
        <v>2012</v>
      </c>
      <c r="H1913" s="116">
        <v>232039</v>
      </c>
      <c r="I1913" s="117" t="s">
        <v>207</v>
      </c>
      <c r="J1913" s="244">
        <v>41618</v>
      </c>
      <c r="K1913" s="245" t="s">
        <v>221</v>
      </c>
      <c r="L1913" s="246" t="s">
        <v>207</v>
      </c>
      <c r="M1913" s="244">
        <v>41618</v>
      </c>
      <c r="N1913" s="242" t="s">
        <v>550</v>
      </c>
      <c r="O1913" s="242" t="s">
        <v>549</v>
      </c>
      <c r="P1913" s="242" t="s">
        <v>267</v>
      </c>
      <c r="Q1913" s="242" t="s">
        <v>516</v>
      </c>
      <c r="R1913" s="242" t="s">
        <v>247</v>
      </c>
      <c r="S1913" s="119" t="s">
        <v>209</v>
      </c>
      <c r="T1913" s="118" t="s">
        <v>548</v>
      </c>
      <c r="U1913" s="117" t="s">
        <v>207</v>
      </c>
      <c r="V1913" s="115">
        <v>0</v>
      </c>
      <c r="W1913" s="115">
        <v>0</v>
      </c>
      <c r="X1913" s="116">
        <v>191312</v>
      </c>
      <c r="Y1913" s="116">
        <v>29977</v>
      </c>
      <c r="Z1913" s="115">
        <v>10750</v>
      </c>
      <c r="AA1913" s="115">
        <v>0</v>
      </c>
      <c r="AB1913" s="115">
        <v>0</v>
      </c>
      <c r="AC1913" s="114" t="s">
        <v>207</v>
      </c>
    </row>
    <row r="1914" spans="1:29" x14ac:dyDescent="0.25">
      <c r="A1914" s="242" t="s">
        <v>785</v>
      </c>
      <c r="B1914" s="242" t="s">
        <v>784</v>
      </c>
      <c r="C1914" s="242" t="s">
        <v>503</v>
      </c>
      <c r="D1914" s="242" t="s">
        <v>216</v>
      </c>
      <c r="E1914" s="243">
        <v>41085</v>
      </c>
      <c r="F1914" s="243">
        <v>41094</v>
      </c>
      <c r="G1914" s="242">
        <v>2012</v>
      </c>
      <c r="H1914" s="116">
        <v>45156</v>
      </c>
      <c r="I1914" s="117" t="s">
        <v>207</v>
      </c>
      <c r="J1914" s="244">
        <v>41618</v>
      </c>
      <c r="K1914" s="245" t="s">
        <v>221</v>
      </c>
      <c r="L1914" s="246" t="s">
        <v>207</v>
      </c>
      <c r="M1914" s="244">
        <v>41618</v>
      </c>
      <c r="N1914" s="242" t="s">
        <v>783</v>
      </c>
      <c r="O1914" s="242" t="s">
        <v>708</v>
      </c>
      <c r="P1914" s="242" t="s">
        <v>267</v>
      </c>
      <c r="Q1914" s="242" t="s">
        <v>516</v>
      </c>
      <c r="R1914" s="242" t="s">
        <v>247</v>
      </c>
      <c r="S1914" s="119" t="s">
        <v>209</v>
      </c>
      <c r="T1914" s="118" t="s">
        <v>782</v>
      </c>
      <c r="U1914" s="117" t="s">
        <v>207</v>
      </c>
      <c r="V1914" s="115">
        <v>0</v>
      </c>
      <c r="W1914" s="115">
        <v>0</v>
      </c>
      <c r="X1914" s="116">
        <v>45156</v>
      </c>
      <c r="Y1914" s="115">
        <v>0</v>
      </c>
      <c r="Z1914" s="115">
        <v>0</v>
      </c>
      <c r="AA1914" s="115">
        <v>0</v>
      </c>
      <c r="AB1914" s="115">
        <v>0</v>
      </c>
      <c r="AC1914" s="114" t="s">
        <v>207</v>
      </c>
    </row>
    <row r="1915" spans="1:29" x14ac:dyDescent="0.25">
      <c r="A1915" s="242" t="s">
        <v>729</v>
      </c>
      <c r="B1915" s="242" t="s">
        <v>725</v>
      </c>
      <c r="C1915" s="242" t="s">
        <v>503</v>
      </c>
      <c r="D1915" s="242" t="s">
        <v>216</v>
      </c>
      <c r="E1915" s="243">
        <v>41404</v>
      </c>
      <c r="F1915" s="243">
        <v>41411</v>
      </c>
      <c r="G1915" s="242">
        <v>2013</v>
      </c>
      <c r="H1915" s="116">
        <v>130010</v>
      </c>
      <c r="I1915" s="117" t="s">
        <v>207</v>
      </c>
      <c r="J1915" s="244">
        <v>41618</v>
      </c>
      <c r="K1915" s="245" t="s">
        <v>215</v>
      </c>
      <c r="L1915" s="246">
        <v>42227</v>
      </c>
      <c r="M1915" s="244">
        <v>41618</v>
      </c>
      <c r="N1915" s="242" t="s">
        <v>724</v>
      </c>
      <c r="O1915" s="242" t="s">
        <v>635</v>
      </c>
      <c r="P1915" s="242" t="s">
        <v>255</v>
      </c>
      <c r="Q1915" s="242" t="s">
        <v>516</v>
      </c>
      <c r="R1915" s="242" t="s">
        <v>247</v>
      </c>
      <c r="S1915" s="119" t="s">
        <v>209</v>
      </c>
      <c r="T1915" s="118" t="s">
        <v>723</v>
      </c>
      <c r="U1915" s="117" t="s">
        <v>207</v>
      </c>
      <c r="V1915" s="115">
        <v>0</v>
      </c>
      <c r="W1915" s="115">
        <v>0</v>
      </c>
      <c r="X1915" s="116">
        <v>130010</v>
      </c>
      <c r="Y1915" s="115">
        <v>0</v>
      </c>
      <c r="Z1915" s="115">
        <v>0</v>
      </c>
      <c r="AA1915" s="115">
        <v>0</v>
      </c>
      <c r="AB1915" s="115">
        <v>0</v>
      </c>
      <c r="AC1915" s="114" t="s">
        <v>207</v>
      </c>
    </row>
    <row r="1916" spans="1:29" x14ac:dyDescent="0.25">
      <c r="A1916" s="242" t="s">
        <v>4569</v>
      </c>
      <c r="B1916" s="242" t="s">
        <v>4568</v>
      </c>
      <c r="C1916" s="242" t="s">
        <v>503</v>
      </c>
      <c r="D1916" s="242" t="s">
        <v>1254</v>
      </c>
      <c r="E1916" s="243">
        <v>41359</v>
      </c>
      <c r="F1916" s="243">
        <v>41364</v>
      </c>
      <c r="G1916" s="242">
        <v>2013</v>
      </c>
      <c r="H1916" s="116">
        <v>55996</v>
      </c>
      <c r="I1916" s="117" t="s">
        <v>207</v>
      </c>
      <c r="J1916" s="244">
        <v>41604</v>
      </c>
      <c r="K1916" s="245" t="s">
        <v>221</v>
      </c>
      <c r="L1916" s="246" t="s">
        <v>207</v>
      </c>
      <c r="M1916" s="244">
        <v>41364</v>
      </c>
      <c r="N1916" s="242" t="s">
        <v>4567</v>
      </c>
      <c r="O1916" s="242" t="s">
        <v>635</v>
      </c>
      <c r="P1916" s="242" t="s">
        <v>4481</v>
      </c>
      <c r="Q1916" s="242" t="s">
        <v>516</v>
      </c>
      <c r="R1916" s="242" t="s">
        <v>247</v>
      </c>
      <c r="S1916" s="119" t="s">
        <v>209</v>
      </c>
      <c r="T1916" s="118" t="s">
        <v>4566</v>
      </c>
      <c r="U1916" s="117" t="s">
        <v>207</v>
      </c>
      <c r="V1916" s="115">
        <v>0</v>
      </c>
      <c r="W1916" s="115">
        <v>0</v>
      </c>
      <c r="X1916" s="116">
        <v>45148</v>
      </c>
      <c r="Y1916" s="116">
        <v>10848</v>
      </c>
      <c r="Z1916" s="115">
        <v>0</v>
      </c>
      <c r="AA1916" s="115">
        <v>0</v>
      </c>
      <c r="AB1916" s="115">
        <v>0</v>
      </c>
      <c r="AC1916" s="114" t="s">
        <v>207</v>
      </c>
    </row>
    <row r="1917" spans="1:29" x14ac:dyDescent="0.25">
      <c r="A1917" s="242" t="s">
        <v>1248</v>
      </c>
      <c r="B1917" s="242" t="s">
        <v>1229</v>
      </c>
      <c r="C1917" s="242" t="s">
        <v>229</v>
      </c>
      <c r="D1917" s="242" t="s">
        <v>216</v>
      </c>
      <c r="E1917" s="243">
        <v>38353</v>
      </c>
      <c r="F1917" s="243">
        <v>38717</v>
      </c>
      <c r="G1917" s="242">
        <v>2005</v>
      </c>
      <c r="H1917" s="116">
        <v>108940</v>
      </c>
      <c r="I1917" s="116">
        <v>22809</v>
      </c>
      <c r="J1917" s="244">
        <v>41590</v>
      </c>
      <c r="K1917" s="245" t="s">
        <v>221</v>
      </c>
      <c r="L1917" s="246" t="s">
        <v>207</v>
      </c>
      <c r="M1917" s="244">
        <v>41590</v>
      </c>
      <c r="N1917" s="242" t="s">
        <v>1228</v>
      </c>
      <c r="O1917" s="242" t="s">
        <v>1227</v>
      </c>
      <c r="P1917" s="242" t="s">
        <v>226</v>
      </c>
      <c r="Q1917" s="242" t="s">
        <v>211</v>
      </c>
      <c r="R1917" s="242" t="s">
        <v>210</v>
      </c>
      <c r="S1917" s="119" t="s">
        <v>209</v>
      </c>
      <c r="T1917" s="118" t="s">
        <v>1226</v>
      </c>
      <c r="U1917" s="116">
        <v>22809</v>
      </c>
      <c r="V1917" s="115">
        <v>0</v>
      </c>
      <c r="W1917" s="115">
        <v>0</v>
      </c>
      <c r="X1917" s="116">
        <v>85903</v>
      </c>
      <c r="Y1917" s="115">
        <v>0</v>
      </c>
      <c r="Z1917" s="115">
        <v>0</v>
      </c>
      <c r="AA1917" s="115">
        <v>0</v>
      </c>
      <c r="AB1917" s="115">
        <v>0</v>
      </c>
      <c r="AC1917" s="114" t="s">
        <v>1247</v>
      </c>
    </row>
    <row r="1918" spans="1:29" x14ac:dyDescent="0.25">
      <c r="A1918" s="242" t="s">
        <v>1246</v>
      </c>
      <c r="B1918" s="242" t="s">
        <v>1229</v>
      </c>
      <c r="C1918" s="242" t="s">
        <v>229</v>
      </c>
      <c r="D1918" s="242" t="s">
        <v>216</v>
      </c>
      <c r="E1918" s="243">
        <v>38718</v>
      </c>
      <c r="F1918" s="243">
        <v>39082</v>
      </c>
      <c r="G1918" s="242">
        <v>2006</v>
      </c>
      <c r="H1918" s="116">
        <v>117275</v>
      </c>
      <c r="I1918" s="116">
        <v>24554</v>
      </c>
      <c r="J1918" s="244">
        <v>41590</v>
      </c>
      <c r="K1918" s="245" t="s">
        <v>221</v>
      </c>
      <c r="L1918" s="246" t="s">
        <v>207</v>
      </c>
      <c r="M1918" s="244">
        <v>41590</v>
      </c>
      <c r="N1918" s="242" t="s">
        <v>1228</v>
      </c>
      <c r="O1918" s="242" t="s">
        <v>1227</v>
      </c>
      <c r="P1918" s="242" t="s">
        <v>226</v>
      </c>
      <c r="Q1918" s="242" t="s">
        <v>211</v>
      </c>
      <c r="R1918" s="242" t="s">
        <v>210</v>
      </c>
      <c r="S1918" s="119" t="s">
        <v>209</v>
      </c>
      <c r="T1918" s="118" t="s">
        <v>1226</v>
      </c>
      <c r="U1918" s="116">
        <v>24554</v>
      </c>
      <c r="V1918" s="115">
        <v>0</v>
      </c>
      <c r="W1918" s="115">
        <v>0</v>
      </c>
      <c r="X1918" s="116">
        <v>92720</v>
      </c>
      <c r="Y1918" s="115">
        <v>0</v>
      </c>
      <c r="Z1918" s="115">
        <v>0</v>
      </c>
      <c r="AA1918" s="115">
        <v>0</v>
      </c>
      <c r="AB1918" s="115">
        <v>0</v>
      </c>
      <c r="AC1918" s="114" t="s">
        <v>1245</v>
      </c>
    </row>
    <row r="1919" spans="1:29" x14ac:dyDescent="0.25">
      <c r="A1919" s="242" t="s">
        <v>1244</v>
      </c>
      <c r="B1919" s="242" t="s">
        <v>1229</v>
      </c>
      <c r="C1919" s="242" t="s">
        <v>229</v>
      </c>
      <c r="D1919" s="242" t="s">
        <v>216</v>
      </c>
      <c r="E1919" s="243">
        <v>39083</v>
      </c>
      <c r="F1919" s="243">
        <v>39447</v>
      </c>
      <c r="G1919" s="242">
        <v>2007</v>
      </c>
      <c r="H1919" s="116">
        <v>126078</v>
      </c>
      <c r="I1919" s="116">
        <v>26397</v>
      </c>
      <c r="J1919" s="244">
        <v>41590</v>
      </c>
      <c r="K1919" s="245" t="s">
        <v>221</v>
      </c>
      <c r="L1919" s="246" t="s">
        <v>207</v>
      </c>
      <c r="M1919" s="244">
        <v>41590</v>
      </c>
      <c r="N1919" s="242" t="s">
        <v>1228</v>
      </c>
      <c r="O1919" s="242" t="s">
        <v>1227</v>
      </c>
      <c r="P1919" s="242" t="s">
        <v>226</v>
      </c>
      <c r="Q1919" s="242" t="s">
        <v>211</v>
      </c>
      <c r="R1919" s="242" t="s">
        <v>210</v>
      </c>
      <c r="S1919" s="119" t="s">
        <v>209</v>
      </c>
      <c r="T1919" s="118" t="s">
        <v>1226</v>
      </c>
      <c r="U1919" s="116">
        <v>26397</v>
      </c>
      <c r="V1919" s="115">
        <v>0</v>
      </c>
      <c r="W1919" s="115">
        <v>0</v>
      </c>
      <c r="X1919" s="116">
        <v>99680</v>
      </c>
      <c r="Y1919" s="115">
        <v>0</v>
      </c>
      <c r="Z1919" s="115">
        <v>0</v>
      </c>
      <c r="AA1919" s="115">
        <v>0</v>
      </c>
      <c r="AB1919" s="115">
        <v>0</v>
      </c>
      <c r="AC1919" s="114" t="s">
        <v>1243</v>
      </c>
    </row>
    <row r="1920" spans="1:29" x14ac:dyDescent="0.25">
      <c r="A1920" s="242" t="s">
        <v>1242</v>
      </c>
      <c r="B1920" s="242" t="s">
        <v>1229</v>
      </c>
      <c r="C1920" s="242" t="s">
        <v>229</v>
      </c>
      <c r="D1920" s="242" t="s">
        <v>216</v>
      </c>
      <c r="E1920" s="243">
        <v>39448</v>
      </c>
      <c r="F1920" s="243">
        <v>39813</v>
      </c>
      <c r="G1920" s="242">
        <v>2008</v>
      </c>
      <c r="H1920" s="116">
        <v>135375</v>
      </c>
      <c r="I1920" s="116">
        <v>28343</v>
      </c>
      <c r="J1920" s="244">
        <v>41590</v>
      </c>
      <c r="K1920" s="245" t="s">
        <v>221</v>
      </c>
      <c r="L1920" s="246" t="s">
        <v>207</v>
      </c>
      <c r="M1920" s="244">
        <v>41590</v>
      </c>
      <c r="N1920" s="242" t="s">
        <v>1228</v>
      </c>
      <c r="O1920" s="242" t="s">
        <v>1227</v>
      </c>
      <c r="P1920" s="242" t="s">
        <v>226</v>
      </c>
      <c r="Q1920" s="242" t="s">
        <v>211</v>
      </c>
      <c r="R1920" s="242" t="s">
        <v>210</v>
      </c>
      <c r="S1920" s="119" t="s">
        <v>209</v>
      </c>
      <c r="T1920" s="118" t="s">
        <v>1226</v>
      </c>
      <c r="U1920" s="116">
        <v>28343</v>
      </c>
      <c r="V1920" s="115">
        <v>0</v>
      </c>
      <c r="W1920" s="115">
        <v>0</v>
      </c>
      <c r="X1920" s="116">
        <v>107032</v>
      </c>
      <c r="Y1920" s="115">
        <v>0</v>
      </c>
      <c r="Z1920" s="115">
        <v>0</v>
      </c>
      <c r="AA1920" s="115">
        <v>0</v>
      </c>
      <c r="AB1920" s="115">
        <v>0</v>
      </c>
      <c r="AC1920" s="114" t="s">
        <v>1241</v>
      </c>
    </row>
    <row r="1921" spans="1:29" x14ac:dyDescent="0.25">
      <c r="A1921" s="242" t="s">
        <v>1240</v>
      </c>
      <c r="B1921" s="242" t="s">
        <v>1229</v>
      </c>
      <c r="C1921" s="242" t="s">
        <v>229</v>
      </c>
      <c r="D1921" s="242" t="s">
        <v>216</v>
      </c>
      <c r="E1921" s="243">
        <v>39814</v>
      </c>
      <c r="F1921" s="243">
        <v>40178</v>
      </c>
      <c r="G1921" s="242">
        <v>2009</v>
      </c>
      <c r="H1921" s="116">
        <v>145194</v>
      </c>
      <c r="I1921" s="116">
        <v>30399</v>
      </c>
      <c r="J1921" s="244">
        <v>41590</v>
      </c>
      <c r="K1921" s="245" t="s">
        <v>221</v>
      </c>
      <c r="L1921" s="246" t="s">
        <v>207</v>
      </c>
      <c r="M1921" s="244">
        <v>41590</v>
      </c>
      <c r="N1921" s="242" t="s">
        <v>1228</v>
      </c>
      <c r="O1921" s="242" t="s">
        <v>1227</v>
      </c>
      <c r="P1921" s="242" t="s">
        <v>226</v>
      </c>
      <c r="Q1921" s="242" t="s">
        <v>211</v>
      </c>
      <c r="R1921" s="242" t="s">
        <v>210</v>
      </c>
      <c r="S1921" s="119" t="s">
        <v>209</v>
      </c>
      <c r="T1921" s="118" t="s">
        <v>1226</v>
      </c>
      <c r="U1921" s="116">
        <v>30399</v>
      </c>
      <c r="V1921" s="115">
        <v>0</v>
      </c>
      <c r="W1921" s="115">
        <v>0</v>
      </c>
      <c r="X1921" s="116">
        <v>114794</v>
      </c>
      <c r="Y1921" s="115">
        <v>0</v>
      </c>
      <c r="Z1921" s="115">
        <v>0</v>
      </c>
      <c r="AA1921" s="115">
        <v>0</v>
      </c>
      <c r="AB1921" s="115">
        <v>0</v>
      </c>
      <c r="AC1921" s="114" t="s">
        <v>1239</v>
      </c>
    </row>
    <row r="1922" spans="1:29" x14ac:dyDescent="0.25">
      <c r="A1922" s="242" t="s">
        <v>1238</v>
      </c>
      <c r="B1922" s="242" t="s">
        <v>1229</v>
      </c>
      <c r="C1922" s="242" t="s">
        <v>229</v>
      </c>
      <c r="D1922" s="242" t="s">
        <v>216</v>
      </c>
      <c r="E1922" s="243">
        <v>40179</v>
      </c>
      <c r="F1922" s="243">
        <v>40543</v>
      </c>
      <c r="G1922" s="242">
        <v>2010</v>
      </c>
      <c r="H1922" s="116">
        <v>155565</v>
      </c>
      <c r="I1922" s="116">
        <v>32570</v>
      </c>
      <c r="J1922" s="244">
        <v>41590</v>
      </c>
      <c r="K1922" s="245" t="s">
        <v>221</v>
      </c>
      <c r="L1922" s="246" t="s">
        <v>207</v>
      </c>
      <c r="M1922" s="244">
        <v>41590</v>
      </c>
      <c r="N1922" s="242" t="s">
        <v>1228</v>
      </c>
      <c r="O1922" s="242" t="s">
        <v>1227</v>
      </c>
      <c r="P1922" s="242" t="s">
        <v>226</v>
      </c>
      <c r="Q1922" s="242" t="s">
        <v>211</v>
      </c>
      <c r="R1922" s="242" t="s">
        <v>210</v>
      </c>
      <c r="S1922" s="119" t="s">
        <v>209</v>
      </c>
      <c r="T1922" s="118" t="s">
        <v>1226</v>
      </c>
      <c r="U1922" s="116">
        <v>32570</v>
      </c>
      <c r="V1922" s="115">
        <v>0</v>
      </c>
      <c r="W1922" s="115">
        <v>0</v>
      </c>
      <c r="X1922" s="116">
        <v>122992</v>
      </c>
      <c r="Y1922" s="115">
        <v>0</v>
      </c>
      <c r="Z1922" s="115">
        <v>0</v>
      </c>
      <c r="AA1922" s="115">
        <v>0</v>
      </c>
      <c r="AB1922" s="115">
        <v>0</v>
      </c>
      <c r="AC1922" s="114" t="s">
        <v>1237</v>
      </c>
    </row>
    <row r="1923" spans="1:29" x14ac:dyDescent="0.25">
      <c r="A1923" s="242" t="s">
        <v>1236</v>
      </c>
      <c r="B1923" s="242" t="s">
        <v>1229</v>
      </c>
      <c r="C1923" s="242" t="s">
        <v>229</v>
      </c>
      <c r="D1923" s="242" t="s">
        <v>216</v>
      </c>
      <c r="E1923" s="243">
        <v>40544</v>
      </c>
      <c r="F1923" s="243">
        <v>40908</v>
      </c>
      <c r="G1923" s="242">
        <v>2011</v>
      </c>
      <c r="H1923" s="116">
        <v>166517</v>
      </c>
      <c r="I1923" s="116">
        <v>34863</v>
      </c>
      <c r="J1923" s="244">
        <v>41590</v>
      </c>
      <c r="K1923" s="245" t="s">
        <v>221</v>
      </c>
      <c r="L1923" s="246" t="s">
        <v>207</v>
      </c>
      <c r="M1923" s="244">
        <v>41590</v>
      </c>
      <c r="N1923" s="242" t="s">
        <v>1228</v>
      </c>
      <c r="O1923" s="242" t="s">
        <v>1227</v>
      </c>
      <c r="P1923" s="242" t="s">
        <v>226</v>
      </c>
      <c r="Q1923" s="242" t="s">
        <v>211</v>
      </c>
      <c r="R1923" s="242" t="s">
        <v>210</v>
      </c>
      <c r="S1923" s="119" t="s">
        <v>209</v>
      </c>
      <c r="T1923" s="118" t="s">
        <v>1226</v>
      </c>
      <c r="U1923" s="116">
        <v>34863</v>
      </c>
      <c r="V1923" s="115">
        <v>0</v>
      </c>
      <c r="W1923" s="115">
        <v>0</v>
      </c>
      <c r="X1923" s="116">
        <v>131654</v>
      </c>
      <c r="Y1923" s="115">
        <v>0</v>
      </c>
      <c r="Z1923" s="115">
        <v>0</v>
      </c>
      <c r="AA1923" s="115">
        <v>0</v>
      </c>
      <c r="AB1923" s="115">
        <v>0</v>
      </c>
      <c r="AC1923" s="114" t="s">
        <v>1235</v>
      </c>
    </row>
    <row r="1924" spans="1:29" x14ac:dyDescent="0.25">
      <c r="A1924" s="242" t="s">
        <v>1234</v>
      </c>
      <c r="B1924" s="242" t="s">
        <v>1229</v>
      </c>
      <c r="C1924" s="242" t="s">
        <v>229</v>
      </c>
      <c r="D1924" s="242" t="s">
        <v>216</v>
      </c>
      <c r="E1924" s="243">
        <v>40909</v>
      </c>
      <c r="F1924" s="243">
        <v>41274</v>
      </c>
      <c r="G1924" s="242">
        <v>2012</v>
      </c>
      <c r="H1924" s="116">
        <v>163731</v>
      </c>
      <c r="I1924" s="116">
        <v>34280</v>
      </c>
      <c r="J1924" s="244">
        <v>41590</v>
      </c>
      <c r="K1924" s="245" t="s">
        <v>221</v>
      </c>
      <c r="L1924" s="246" t="s">
        <v>207</v>
      </c>
      <c r="M1924" s="244">
        <v>41590</v>
      </c>
      <c r="N1924" s="242" t="s">
        <v>1228</v>
      </c>
      <c r="O1924" s="242" t="s">
        <v>1227</v>
      </c>
      <c r="P1924" s="242" t="s">
        <v>226</v>
      </c>
      <c r="Q1924" s="242" t="s">
        <v>211</v>
      </c>
      <c r="R1924" s="242" t="s">
        <v>210</v>
      </c>
      <c r="S1924" s="119" t="s">
        <v>209</v>
      </c>
      <c r="T1924" s="118" t="s">
        <v>1226</v>
      </c>
      <c r="U1924" s="116">
        <v>34280</v>
      </c>
      <c r="V1924" s="115">
        <v>0</v>
      </c>
      <c r="W1924" s="115">
        <v>0</v>
      </c>
      <c r="X1924" s="116">
        <v>79450</v>
      </c>
      <c r="Y1924" s="116">
        <v>50000</v>
      </c>
      <c r="Z1924" s="115">
        <v>0</v>
      </c>
      <c r="AA1924" s="115">
        <v>0</v>
      </c>
      <c r="AB1924" s="115">
        <v>0</v>
      </c>
      <c r="AC1924" s="114" t="s">
        <v>1233</v>
      </c>
    </row>
    <row r="1925" spans="1:29" x14ac:dyDescent="0.25">
      <c r="A1925" s="242" t="s">
        <v>1224</v>
      </c>
      <c r="B1925" s="242" t="s">
        <v>1219</v>
      </c>
      <c r="C1925" s="242" t="s">
        <v>229</v>
      </c>
      <c r="D1925" s="242" t="s">
        <v>216</v>
      </c>
      <c r="E1925" s="243">
        <v>40295</v>
      </c>
      <c r="F1925" s="243">
        <v>40908</v>
      </c>
      <c r="G1925" s="242">
        <v>2011</v>
      </c>
      <c r="H1925" s="116">
        <v>242131</v>
      </c>
      <c r="I1925" s="116">
        <v>46577</v>
      </c>
      <c r="J1925" s="244">
        <v>41590</v>
      </c>
      <c r="K1925" s="245" t="s">
        <v>215</v>
      </c>
      <c r="L1925" s="246">
        <v>44005</v>
      </c>
      <c r="M1925" s="244">
        <v>41590</v>
      </c>
      <c r="N1925" s="242" t="s">
        <v>1218</v>
      </c>
      <c r="O1925" s="242" t="s">
        <v>1217</v>
      </c>
      <c r="P1925" s="242" t="s">
        <v>226</v>
      </c>
      <c r="Q1925" s="242" t="s">
        <v>366</v>
      </c>
      <c r="R1925" s="242" t="s">
        <v>247</v>
      </c>
      <c r="S1925" s="119" t="s">
        <v>209</v>
      </c>
      <c r="T1925" s="118" t="s">
        <v>1216</v>
      </c>
      <c r="U1925" s="116">
        <v>46577</v>
      </c>
      <c r="V1925" s="115">
        <v>0</v>
      </c>
      <c r="W1925" s="115">
        <v>0</v>
      </c>
      <c r="X1925" s="116">
        <v>195554</v>
      </c>
      <c r="Y1925" s="115">
        <v>0</v>
      </c>
      <c r="Z1925" s="115">
        <v>0</v>
      </c>
      <c r="AA1925" s="115">
        <v>0</v>
      </c>
      <c r="AB1925" s="115">
        <v>0</v>
      </c>
      <c r="AC1925" s="114" t="s">
        <v>1223</v>
      </c>
    </row>
    <row r="1926" spans="1:29" x14ac:dyDescent="0.25">
      <c r="A1926" s="242" t="s">
        <v>1199</v>
      </c>
      <c r="B1926" s="242" t="s">
        <v>1196</v>
      </c>
      <c r="C1926" s="242" t="s">
        <v>503</v>
      </c>
      <c r="D1926" s="242" t="s">
        <v>216</v>
      </c>
      <c r="E1926" s="243">
        <v>40866</v>
      </c>
      <c r="F1926" s="243">
        <v>40871</v>
      </c>
      <c r="G1926" s="242">
        <v>2011</v>
      </c>
      <c r="H1926" s="116">
        <v>93638</v>
      </c>
      <c r="I1926" s="117" t="s">
        <v>207</v>
      </c>
      <c r="J1926" s="244">
        <v>41590</v>
      </c>
      <c r="K1926" s="245" t="s">
        <v>215</v>
      </c>
      <c r="L1926" s="246">
        <v>42115</v>
      </c>
      <c r="M1926" s="244">
        <v>41590</v>
      </c>
      <c r="N1926" s="242" t="s">
        <v>1195</v>
      </c>
      <c r="O1926" s="242" t="s">
        <v>606</v>
      </c>
      <c r="P1926" s="242" t="s">
        <v>267</v>
      </c>
      <c r="Q1926" s="242" t="s">
        <v>516</v>
      </c>
      <c r="R1926" s="242" t="s">
        <v>247</v>
      </c>
      <c r="S1926" s="119" t="s">
        <v>209</v>
      </c>
      <c r="T1926" s="118" t="s">
        <v>1194</v>
      </c>
      <c r="U1926" s="117" t="s">
        <v>207</v>
      </c>
      <c r="V1926" s="115">
        <v>0</v>
      </c>
      <c r="W1926" s="115">
        <v>0</v>
      </c>
      <c r="X1926" s="116">
        <v>74012</v>
      </c>
      <c r="Y1926" s="116">
        <v>16125</v>
      </c>
      <c r="Z1926" s="115">
        <v>3501</v>
      </c>
      <c r="AA1926" s="115">
        <v>0</v>
      </c>
      <c r="AB1926" s="115">
        <v>0</v>
      </c>
      <c r="AC1926" s="114" t="s">
        <v>207</v>
      </c>
    </row>
    <row r="1927" spans="1:29" x14ac:dyDescent="0.25">
      <c r="A1927" s="242" t="s">
        <v>1198</v>
      </c>
      <c r="B1927" s="242" t="s">
        <v>1196</v>
      </c>
      <c r="C1927" s="242" t="s">
        <v>503</v>
      </c>
      <c r="D1927" s="242" t="s">
        <v>216</v>
      </c>
      <c r="E1927" s="243">
        <v>40893</v>
      </c>
      <c r="F1927" s="243">
        <v>40897</v>
      </c>
      <c r="G1927" s="242">
        <v>2011</v>
      </c>
      <c r="H1927" s="116">
        <v>114836</v>
      </c>
      <c r="I1927" s="117" t="s">
        <v>207</v>
      </c>
      <c r="J1927" s="244">
        <v>41590</v>
      </c>
      <c r="K1927" s="245" t="s">
        <v>215</v>
      </c>
      <c r="L1927" s="246">
        <v>42115</v>
      </c>
      <c r="M1927" s="244">
        <v>41590</v>
      </c>
      <c r="N1927" s="242" t="s">
        <v>1195</v>
      </c>
      <c r="O1927" s="242" t="s">
        <v>606</v>
      </c>
      <c r="P1927" s="242" t="s">
        <v>267</v>
      </c>
      <c r="Q1927" s="242" t="s">
        <v>516</v>
      </c>
      <c r="R1927" s="242" t="s">
        <v>247</v>
      </c>
      <c r="S1927" s="119" t="s">
        <v>209</v>
      </c>
      <c r="T1927" s="118" t="s">
        <v>1194</v>
      </c>
      <c r="U1927" s="117" t="s">
        <v>207</v>
      </c>
      <c r="V1927" s="115">
        <v>0</v>
      </c>
      <c r="W1927" s="115">
        <v>0</v>
      </c>
      <c r="X1927" s="115">
        <v>0</v>
      </c>
      <c r="Y1927" s="116">
        <v>114836</v>
      </c>
      <c r="Z1927" s="115">
        <v>0</v>
      </c>
      <c r="AA1927" s="115">
        <v>0</v>
      </c>
      <c r="AB1927" s="115">
        <v>0</v>
      </c>
      <c r="AC1927" s="114" t="s">
        <v>207</v>
      </c>
    </row>
    <row r="1928" spans="1:29" x14ac:dyDescent="0.25">
      <c r="A1928" s="242" t="s">
        <v>1197</v>
      </c>
      <c r="B1928" s="242" t="s">
        <v>1196</v>
      </c>
      <c r="C1928" s="242" t="s">
        <v>503</v>
      </c>
      <c r="D1928" s="242" t="s">
        <v>216</v>
      </c>
      <c r="E1928" s="243">
        <v>40942</v>
      </c>
      <c r="F1928" s="243">
        <v>40946</v>
      </c>
      <c r="G1928" s="242">
        <v>2012</v>
      </c>
      <c r="H1928" s="116">
        <v>142199</v>
      </c>
      <c r="I1928" s="117" t="s">
        <v>207</v>
      </c>
      <c r="J1928" s="244">
        <v>41590</v>
      </c>
      <c r="K1928" s="245" t="s">
        <v>215</v>
      </c>
      <c r="L1928" s="246">
        <v>42115</v>
      </c>
      <c r="M1928" s="244">
        <v>41590</v>
      </c>
      <c r="N1928" s="242" t="s">
        <v>1195</v>
      </c>
      <c r="O1928" s="242" t="s">
        <v>606</v>
      </c>
      <c r="P1928" s="242" t="s">
        <v>267</v>
      </c>
      <c r="Q1928" s="242" t="s">
        <v>516</v>
      </c>
      <c r="R1928" s="242" t="s">
        <v>247</v>
      </c>
      <c r="S1928" s="119" t="s">
        <v>209</v>
      </c>
      <c r="T1928" s="118" t="s">
        <v>1194</v>
      </c>
      <c r="U1928" s="117" t="s">
        <v>207</v>
      </c>
      <c r="V1928" s="115">
        <v>0</v>
      </c>
      <c r="W1928" s="115">
        <v>0</v>
      </c>
      <c r="X1928" s="116">
        <v>124947</v>
      </c>
      <c r="Y1928" s="116">
        <v>17252</v>
      </c>
      <c r="Z1928" s="115">
        <v>0</v>
      </c>
      <c r="AA1928" s="115">
        <v>0</v>
      </c>
      <c r="AB1928" s="115">
        <v>0</v>
      </c>
      <c r="AC1928" s="114" t="s">
        <v>207</v>
      </c>
    </row>
    <row r="1929" spans="1:29" x14ac:dyDescent="0.25">
      <c r="A1929" s="242" t="s">
        <v>1155</v>
      </c>
      <c r="B1929" s="242" t="s">
        <v>1150</v>
      </c>
      <c r="C1929" s="242" t="s">
        <v>217</v>
      </c>
      <c r="D1929" s="242" t="s">
        <v>216</v>
      </c>
      <c r="E1929" s="243">
        <v>40483</v>
      </c>
      <c r="F1929" s="243">
        <v>40847</v>
      </c>
      <c r="G1929" s="242">
        <v>2011</v>
      </c>
      <c r="H1929" s="116">
        <v>14887</v>
      </c>
      <c r="I1929" s="117" t="s">
        <v>207</v>
      </c>
      <c r="J1929" s="244">
        <v>41590</v>
      </c>
      <c r="K1929" s="245" t="s">
        <v>215</v>
      </c>
      <c r="L1929" s="246">
        <v>42542</v>
      </c>
      <c r="M1929" s="244">
        <v>41590</v>
      </c>
      <c r="N1929" s="242" t="s">
        <v>1149</v>
      </c>
      <c r="O1929" s="242" t="s">
        <v>349</v>
      </c>
      <c r="P1929" s="242" t="s">
        <v>267</v>
      </c>
      <c r="Q1929" s="242" t="s">
        <v>1141</v>
      </c>
      <c r="R1929" s="242" t="s">
        <v>247</v>
      </c>
      <c r="S1929" s="119" t="s">
        <v>209</v>
      </c>
      <c r="T1929" s="118" t="s">
        <v>1148</v>
      </c>
      <c r="U1929" s="117" t="s">
        <v>207</v>
      </c>
      <c r="V1929" s="115">
        <v>0</v>
      </c>
      <c r="W1929" s="115">
        <v>0</v>
      </c>
      <c r="X1929" s="116">
        <v>14887</v>
      </c>
      <c r="Y1929" s="115">
        <v>0</v>
      </c>
      <c r="Z1929" s="115">
        <v>0</v>
      </c>
      <c r="AA1929" s="115">
        <v>0</v>
      </c>
      <c r="AB1929" s="115">
        <v>0</v>
      </c>
      <c r="AC1929" s="114" t="s">
        <v>207</v>
      </c>
    </row>
    <row r="1930" spans="1:29" x14ac:dyDescent="0.25">
      <c r="A1930" s="242" t="s">
        <v>1139</v>
      </c>
      <c r="B1930" s="242" t="s">
        <v>1125</v>
      </c>
      <c r="C1930" s="242" t="s">
        <v>503</v>
      </c>
      <c r="D1930" s="242" t="s">
        <v>216</v>
      </c>
      <c r="E1930" s="243">
        <v>40318</v>
      </c>
      <c r="F1930" s="243">
        <v>40323</v>
      </c>
      <c r="G1930" s="242">
        <v>2010</v>
      </c>
      <c r="H1930" s="116">
        <v>49000</v>
      </c>
      <c r="I1930" s="117" t="s">
        <v>207</v>
      </c>
      <c r="J1930" s="244">
        <v>41590</v>
      </c>
      <c r="K1930" s="245" t="s">
        <v>215</v>
      </c>
      <c r="L1930" s="246">
        <v>42115</v>
      </c>
      <c r="M1930" s="244">
        <v>41590</v>
      </c>
      <c r="N1930" s="242" t="s">
        <v>1124</v>
      </c>
      <c r="O1930" s="242" t="s">
        <v>635</v>
      </c>
      <c r="P1930" s="242" t="s">
        <v>255</v>
      </c>
      <c r="Q1930" s="242" t="s">
        <v>516</v>
      </c>
      <c r="R1930" s="242" t="s">
        <v>247</v>
      </c>
      <c r="S1930" s="119" t="s">
        <v>209</v>
      </c>
      <c r="T1930" s="118" t="s">
        <v>1123</v>
      </c>
      <c r="U1930" s="117" t="s">
        <v>207</v>
      </c>
      <c r="V1930" s="115">
        <v>0</v>
      </c>
      <c r="W1930" s="115">
        <v>0</v>
      </c>
      <c r="X1930" s="116">
        <v>25000</v>
      </c>
      <c r="Y1930" s="116">
        <v>24000</v>
      </c>
      <c r="Z1930" s="115">
        <v>0</v>
      </c>
      <c r="AA1930" s="115">
        <v>0</v>
      </c>
      <c r="AB1930" s="115">
        <v>0</v>
      </c>
      <c r="AC1930" s="114" t="s">
        <v>207</v>
      </c>
    </row>
    <row r="1931" spans="1:29" x14ac:dyDescent="0.25">
      <c r="A1931" s="242" t="s">
        <v>1122</v>
      </c>
      <c r="B1931" s="242" t="s">
        <v>1113</v>
      </c>
      <c r="C1931" s="242" t="s">
        <v>503</v>
      </c>
      <c r="D1931" s="242" t="s">
        <v>216</v>
      </c>
      <c r="E1931" s="243">
        <v>40690</v>
      </c>
      <c r="F1931" s="243">
        <v>40709</v>
      </c>
      <c r="G1931" s="242">
        <v>2011</v>
      </c>
      <c r="H1931" s="116">
        <v>37359</v>
      </c>
      <c r="I1931" s="117" t="s">
        <v>207</v>
      </c>
      <c r="J1931" s="244">
        <v>41590</v>
      </c>
      <c r="K1931" s="245" t="s">
        <v>215</v>
      </c>
      <c r="L1931" s="246">
        <v>42136</v>
      </c>
      <c r="M1931" s="244">
        <v>41590</v>
      </c>
      <c r="N1931" s="242" t="s">
        <v>1112</v>
      </c>
      <c r="O1931" s="242" t="s">
        <v>635</v>
      </c>
      <c r="P1931" s="242" t="s">
        <v>255</v>
      </c>
      <c r="Q1931" s="242" t="s">
        <v>516</v>
      </c>
      <c r="R1931" s="242" t="s">
        <v>247</v>
      </c>
      <c r="S1931" s="119" t="s">
        <v>209</v>
      </c>
      <c r="T1931" s="118" t="s">
        <v>1111</v>
      </c>
      <c r="U1931" s="117" t="s">
        <v>207</v>
      </c>
      <c r="V1931" s="115">
        <v>0</v>
      </c>
      <c r="W1931" s="115">
        <v>0</v>
      </c>
      <c r="X1931" s="116">
        <v>12359</v>
      </c>
      <c r="Y1931" s="116">
        <v>25000</v>
      </c>
      <c r="Z1931" s="115">
        <v>0</v>
      </c>
      <c r="AA1931" s="115">
        <v>0</v>
      </c>
      <c r="AB1931" s="115">
        <v>0</v>
      </c>
      <c r="AC1931" s="114" t="s">
        <v>207</v>
      </c>
    </row>
    <row r="1932" spans="1:29" x14ac:dyDescent="0.25">
      <c r="A1932" s="242" t="s">
        <v>1102</v>
      </c>
      <c r="B1932" s="242" t="s">
        <v>1094</v>
      </c>
      <c r="C1932" s="242" t="s">
        <v>503</v>
      </c>
      <c r="D1932" s="242" t="s">
        <v>216</v>
      </c>
      <c r="E1932" s="243">
        <v>41131</v>
      </c>
      <c r="F1932" s="243">
        <v>41138</v>
      </c>
      <c r="G1932" s="242">
        <v>2012</v>
      </c>
      <c r="H1932" s="116">
        <v>100836</v>
      </c>
      <c r="I1932" s="117" t="s">
        <v>207</v>
      </c>
      <c r="J1932" s="244">
        <v>41590</v>
      </c>
      <c r="K1932" s="245" t="s">
        <v>215</v>
      </c>
      <c r="L1932" s="246">
        <v>42073</v>
      </c>
      <c r="M1932" s="244">
        <v>41590</v>
      </c>
      <c r="N1932" s="242" t="s">
        <v>1093</v>
      </c>
      <c r="O1932" s="242" t="s">
        <v>635</v>
      </c>
      <c r="P1932" s="242" t="s">
        <v>325</v>
      </c>
      <c r="Q1932" s="242" t="s">
        <v>516</v>
      </c>
      <c r="R1932" s="242" t="s">
        <v>247</v>
      </c>
      <c r="S1932" s="119" t="s">
        <v>209</v>
      </c>
      <c r="T1932" s="118" t="s">
        <v>1092</v>
      </c>
      <c r="U1932" s="117" t="s">
        <v>207</v>
      </c>
      <c r="V1932" s="115">
        <v>0</v>
      </c>
      <c r="W1932" s="115">
        <v>0</v>
      </c>
      <c r="X1932" s="116">
        <v>100836</v>
      </c>
      <c r="Y1932" s="115">
        <v>0</v>
      </c>
      <c r="Z1932" s="115">
        <v>0</v>
      </c>
      <c r="AA1932" s="115">
        <v>0</v>
      </c>
      <c r="AB1932" s="115">
        <v>0</v>
      </c>
      <c r="AC1932" s="114" t="s">
        <v>207</v>
      </c>
    </row>
    <row r="1933" spans="1:29" x14ac:dyDescent="0.25">
      <c r="A1933" s="242" t="s">
        <v>1101</v>
      </c>
      <c r="B1933" s="242" t="s">
        <v>1094</v>
      </c>
      <c r="C1933" s="242" t="s">
        <v>503</v>
      </c>
      <c r="D1933" s="242" t="s">
        <v>216</v>
      </c>
      <c r="E1933" s="243">
        <v>41221</v>
      </c>
      <c r="F1933" s="243">
        <v>41225</v>
      </c>
      <c r="G1933" s="242">
        <v>2012</v>
      </c>
      <c r="H1933" s="116">
        <v>27070</v>
      </c>
      <c r="I1933" s="117" t="s">
        <v>207</v>
      </c>
      <c r="J1933" s="244">
        <v>41590</v>
      </c>
      <c r="K1933" s="245" t="s">
        <v>221</v>
      </c>
      <c r="L1933" s="246" t="s">
        <v>207</v>
      </c>
      <c r="M1933" s="244">
        <v>41590</v>
      </c>
      <c r="N1933" s="242" t="s">
        <v>1093</v>
      </c>
      <c r="O1933" s="242" t="s">
        <v>635</v>
      </c>
      <c r="P1933" s="242" t="s">
        <v>325</v>
      </c>
      <c r="Q1933" s="242" t="s">
        <v>516</v>
      </c>
      <c r="R1933" s="242" t="s">
        <v>247</v>
      </c>
      <c r="S1933" s="119" t="s">
        <v>209</v>
      </c>
      <c r="T1933" s="118" t="s">
        <v>1092</v>
      </c>
      <c r="U1933" s="117" t="s">
        <v>207</v>
      </c>
      <c r="V1933" s="115">
        <v>0</v>
      </c>
      <c r="W1933" s="115">
        <v>0</v>
      </c>
      <c r="X1933" s="115">
        <v>0</v>
      </c>
      <c r="Y1933" s="116">
        <v>27070</v>
      </c>
      <c r="Z1933" s="115">
        <v>0</v>
      </c>
      <c r="AA1933" s="115">
        <v>0</v>
      </c>
      <c r="AB1933" s="115">
        <v>0</v>
      </c>
      <c r="AC1933" s="114" t="s">
        <v>207</v>
      </c>
    </row>
    <row r="1934" spans="1:29" x14ac:dyDescent="0.25">
      <c r="A1934" s="242" t="s">
        <v>1100</v>
      </c>
      <c r="B1934" s="242" t="s">
        <v>1094</v>
      </c>
      <c r="C1934" s="242" t="s">
        <v>503</v>
      </c>
      <c r="D1934" s="242" t="s">
        <v>216</v>
      </c>
      <c r="E1934" s="243">
        <v>41229</v>
      </c>
      <c r="F1934" s="243">
        <v>41233</v>
      </c>
      <c r="G1934" s="242">
        <v>2012</v>
      </c>
      <c r="H1934" s="116">
        <v>98685</v>
      </c>
      <c r="I1934" s="117" t="s">
        <v>207</v>
      </c>
      <c r="J1934" s="244">
        <v>41590</v>
      </c>
      <c r="K1934" s="245" t="s">
        <v>221</v>
      </c>
      <c r="L1934" s="246" t="s">
        <v>207</v>
      </c>
      <c r="M1934" s="244">
        <v>41590</v>
      </c>
      <c r="N1934" s="242" t="s">
        <v>1093</v>
      </c>
      <c r="O1934" s="242" t="s">
        <v>635</v>
      </c>
      <c r="P1934" s="242" t="s">
        <v>325</v>
      </c>
      <c r="Q1934" s="242" t="s">
        <v>516</v>
      </c>
      <c r="R1934" s="242" t="s">
        <v>247</v>
      </c>
      <c r="S1934" s="119" t="s">
        <v>209</v>
      </c>
      <c r="T1934" s="118" t="s">
        <v>1092</v>
      </c>
      <c r="U1934" s="117" t="s">
        <v>207</v>
      </c>
      <c r="V1934" s="115">
        <v>0</v>
      </c>
      <c r="W1934" s="115">
        <v>0</v>
      </c>
      <c r="X1934" s="116">
        <v>75755</v>
      </c>
      <c r="Y1934" s="116">
        <v>22930</v>
      </c>
      <c r="Z1934" s="115">
        <v>0</v>
      </c>
      <c r="AA1934" s="115">
        <v>0</v>
      </c>
      <c r="AB1934" s="115">
        <v>0</v>
      </c>
      <c r="AC1934" s="114" t="s">
        <v>207</v>
      </c>
    </row>
    <row r="1935" spans="1:29" x14ac:dyDescent="0.25">
      <c r="A1935" s="242" t="s">
        <v>967</v>
      </c>
      <c r="B1935" s="242" t="s">
        <v>964</v>
      </c>
      <c r="C1935" s="242" t="s">
        <v>217</v>
      </c>
      <c r="D1935" s="242" t="s">
        <v>216</v>
      </c>
      <c r="E1935" s="243">
        <v>40909</v>
      </c>
      <c r="F1935" s="243">
        <v>41274</v>
      </c>
      <c r="G1935" s="242">
        <v>2012</v>
      </c>
      <c r="H1935" s="116">
        <v>16461</v>
      </c>
      <c r="I1935" s="117" t="s">
        <v>207</v>
      </c>
      <c r="J1935" s="244">
        <v>41590</v>
      </c>
      <c r="K1935" s="245" t="s">
        <v>215</v>
      </c>
      <c r="L1935" s="246">
        <v>43263</v>
      </c>
      <c r="M1935" s="244">
        <v>41590</v>
      </c>
      <c r="N1935" s="242" t="s">
        <v>963</v>
      </c>
      <c r="O1935" s="242" t="s">
        <v>940</v>
      </c>
      <c r="P1935" s="242" t="s">
        <v>267</v>
      </c>
      <c r="Q1935" s="242" t="s">
        <v>332</v>
      </c>
      <c r="R1935" s="242" t="s">
        <v>247</v>
      </c>
      <c r="S1935" s="119" t="s">
        <v>209</v>
      </c>
      <c r="T1935" s="118" t="s">
        <v>962</v>
      </c>
      <c r="U1935" s="117" t="s">
        <v>207</v>
      </c>
      <c r="V1935" s="115">
        <v>0</v>
      </c>
      <c r="W1935" s="115">
        <v>0</v>
      </c>
      <c r="X1935" s="116">
        <v>16461</v>
      </c>
      <c r="Y1935" s="115">
        <v>0</v>
      </c>
      <c r="Z1935" s="115">
        <v>0</v>
      </c>
      <c r="AA1935" s="115">
        <v>0</v>
      </c>
      <c r="AB1935" s="115">
        <v>0</v>
      </c>
      <c r="AC1935" s="114" t="s">
        <v>207</v>
      </c>
    </row>
    <row r="1936" spans="1:29" ht="31.5" x14ac:dyDescent="0.25">
      <c r="A1936" s="242" t="s">
        <v>4589</v>
      </c>
      <c r="B1936" s="242" t="s">
        <v>4588</v>
      </c>
      <c r="C1936" s="242" t="s">
        <v>503</v>
      </c>
      <c r="D1936" s="242" t="s">
        <v>1254</v>
      </c>
      <c r="E1936" s="243">
        <v>41298</v>
      </c>
      <c r="F1936" s="243">
        <v>41306</v>
      </c>
      <c r="G1936" s="242">
        <v>2013</v>
      </c>
      <c r="H1936" s="116">
        <v>107542</v>
      </c>
      <c r="I1936" s="117" t="s">
        <v>207</v>
      </c>
      <c r="J1936" s="244">
        <v>41569</v>
      </c>
      <c r="K1936" s="245" t="s">
        <v>215</v>
      </c>
      <c r="L1936" s="246">
        <v>42346</v>
      </c>
      <c r="M1936" s="244">
        <v>41306</v>
      </c>
      <c r="N1936" s="242" t="s">
        <v>4587</v>
      </c>
      <c r="O1936" s="242" t="s">
        <v>635</v>
      </c>
      <c r="P1936" s="242" t="s">
        <v>4481</v>
      </c>
      <c r="Q1936" s="242" t="s">
        <v>516</v>
      </c>
      <c r="R1936" s="242" t="s">
        <v>247</v>
      </c>
      <c r="S1936" s="119" t="s">
        <v>209</v>
      </c>
      <c r="T1936" s="118" t="s">
        <v>4586</v>
      </c>
      <c r="U1936" s="117" t="s">
        <v>207</v>
      </c>
      <c r="V1936" s="115">
        <v>0</v>
      </c>
      <c r="W1936" s="115">
        <v>0</v>
      </c>
      <c r="X1936" s="116">
        <v>107542</v>
      </c>
      <c r="Y1936" s="115">
        <v>0</v>
      </c>
      <c r="Z1936" s="115">
        <v>0</v>
      </c>
      <c r="AA1936" s="115">
        <v>0</v>
      </c>
      <c r="AB1936" s="115">
        <v>0</v>
      </c>
      <c r="AC1936" s="114" t="s">
        <v>4585</v>
      </c>
    </row>
    <row r="1937" spans="1:29" x14ac:dyDescent="0.25">
      <c r="A1937" s="242" t="s">
        <v>4565</v>
      </c>
      <c r="B1937" s="242" t="s">
        <v>4564</v>
      </c>
      <c r="C1937" s="242" t="s">
        <v>503</v>
      </c>
      <c r="D1937" s="242" t="s">
        <v>1254</v>
      </c>
      <c r="E1937" s="243">
        <v>41437</v>
      </c>
      <c r="F1937" s="243">
        <v>41442</v>
      </c>
      <c r="G1937" s="242">
        <v>2013</v>
      </c>
      <c r="H1937" s="116">
        <v>50600</v>
      </c>
      <c r="I1937" s="117" t="s">
        <v>207</v>
      </c>
      <c r="J1937" s="244">
        <v>41569</v>
      </c>
      <c r="K1937" s="245" t="s">
        <v>215</v>
      </c>
      <c r="L1937" s="246">
        <v>42360</v>
      </c>
      <c r="M1937" s="244">
        <v>41442</v>
      </c>
      <c r="N1937" s="242" t="s">
        <v>4563</v>
      </c>
      <c r="O1937" s="242" t="s">
        <v>2568</v>
      </c>
      <c r="P1937" s="242" t="s">
        <v>212</v>
      </c>
      <c r="Q1937" s="242" t="s">
        <v>500</v>
      </c>
      <c r="R1937" s="242" t="s">
        <v>247</v>
      </c>
      <c r="S1937" s="119" t="s">
        <v>209</v>
      </c>
      <c r="T1937" s="118" t="s">
        <v>4562</v>
      </c>
      <c r="U1937" s="117" t="s">
        <v>207</v>
      </c>
      <c r="V1937" s="115">
        <v>0</v>
      </c>
      <c r="W1937" s="115">
        <v>0</v>
      </c>
      <c r="X1937" s="115">
        <v>0</v>
      </c>
      <c r="Y1937" s="116">
        <v>600</v>
      </c>
      <c r="Z1937" s="115">
        <v>50000</v>
      </c>
      <c r="AA1937" s="115">
        <v>0</v>
      </c>
      <c r="AB1937" s="115">
        <v>0</v>
      </c>
      <c r="AC1937" s="114" t="s">
        <v>207</v>
      </c>
    </row>
    <row r="1938" spans="1:29" x14ac:dyDescent="0.25">
      <c r="A1938" s="242" t="s">
        <v>1110</v>
      </c>
      <c r="B1938" s="242" t="s">
        <v>1094</v>
      </c>
      <c r="C1938" s="242" t="s">
        <v>503</v>
      </c>
      <c r="D1938" s="242" t="s">
        <v>216</v>
      </c>
      <c r="E1938" s="243">
        <v>40939</v>
      </c>
      <c r="F1938" s="243">
        <v>40942</v>
      </c>
      <c r="G1938" s="242">
        <v>2012</v>
      </c>
      <c r="H1938" s="116">
        <v>88955</v>
      </c>
      <c r="I1938" s="117" t="s">
        <v>207</v>
      </c>
      <c r="J1938" s="244">
        <v>41555</v>
      </c>
      <c r="K1938" s="245" t="s">
        <v>1109</v>
      </c>
      <c r="L1938" s="246" t="s">
        <v>1109</v>
      </c>
      <c r="M1938" s="242" t="s">
        <v>1109</v>
      </c>
      <c r="N1938" s="242" t="s">
        <v>1093</v>
      </c>
      <c r="O1938" s="242" t="s">
        <v>635</v>
      </c>
      <c r="P1938" s="242" t="s">
        <v>267</v>
      </c>
      <c r="Q1938" s="242" t="s">
        <v>516</v>
      </c>
      <c r="R1938" s="242" t="s">
        <v>247</v>
      </c>
      <c r="S1938" s="119" t="s">
        <v>209</v>
      </c>
      <c r="T1938" s="118" t="s">
        <v>1092</v>
      </c>
      <c r="U1938" s="117" t="s">
        <v>207</v>
      </c>
      <c r="V1938" s="115">
        <v>0</v>
      </c>
      <c r="W1938" s="115">
        <v>0</v>
      </c>
      <c r="X1938" s="115">
        <v>0</v>
      </c>
      <c r="Y1938" s="115">
        <v>0</v>
      </c>
      <c r="Z1938" s="115">
        <v>0</v>
      </c>
      <c r="AA1938" s="115">
        <v>0</v>
      </c>
      <c r="AB1938" s="115">
        <v>0</v>
      </c>
      <c r="AC1938" s="114" t="s">
        <v>1108</v>
      </c>
    </row>
    <row r="1939" spans="1:29" x14ac:dyDescent="0.25">
      <c r="A1939" s="242" t="s">
        <v>1107</v>
      </c>
      <c r="B1939" s="242" t="s">
        <v>1094</v>
      </c>
      <c r="C1939" s="242" t="s">
        <v>503</v>
      </c>
      <c r="D1939" s="242" t="s">
        <v>216</v>
      </c>
      <c r="E1939" s="243">
        <v>40973</v>
      </c>
      <c r="F1939" s="243">
        <v>40978</v>
      </c>
      <c r="G1939" s="242">
        <v>2012</v>
      </c>
      <c r="H1939" s="116">
        <v>26314</v>
      </c>
      <c r="I1939" s="117" t="s">
        <v>207</v>
      </c>
      <c r="J1939" s="244">
        <v>41555</v>
      </c>
      <c r="K1939" s="245" t="s">
        <v>215</v>
      </c>
      <c r="L1939" s="246">
        <v>42136</v>
      </c>
      <c r="M1939" s="244">
        <v>41555</v>
      </c>
      <c r="N1939" s="242" t="s">
        <v>1093</v>
      </c>
      <c r="O1939" s="242" t="s">
        <v>635</v>
      </c>
      <c r="P1939" s="242" t="s">
        <v>325</v>
      </c>
      <c r="Q1939" s="242" t="s">
        <v>516</v>
      </c>
      <c r="R1939" s="242" t="s">
        <v>247</v>
      </c>
      <c r="S1939" s="119" t="s">
        <v>209</v>
      </c>
      <c r="T1939" s="118" t="s">
        <v>1092</v>
      </c>
      <c r="U1939" s="117" t="s">
        <v>207</v>
      </c>
      <c r="V1939" s="115">
        <v>0</v>
      </c>
      <c r="W1939" s="115">
        <v>0</v>
      </c>
      <c r="X1939" s="116">
        <v>22493</v>
      </c>
      <c r="Y1939" s="116">
        <v>3821</v>
      </c>
      <c r="Z1939" s="115">
        <v>0</v>
      </c>
      <c r="AA1939" s="115">
        <v>0</v>
      </c>
      <c r="AB1939" s="115">
        <v>0</v>
      </c>
      <c r="AC1939" s="114" t="s">
        <v>207</v>
      </c>
    </row>
    <row r="1940" spans="1:29" x14ac:dyDescent="0.25">
      <c r="A1940" s="242" t="s">
        <v>1106</v>
      </c>
      <c r="B1940" s="242" t="s">
        <v>1094</v>
      </c>
      <c r="C1940" s="242" t="s">
        <v>503</v>
      </c>
      <c r="D1940" s="242" t="s">
        <v>216</v>
      </c>
      <c r="E1940" s="243">
        <v>41048</v>
      </c>
      <c r="F1940" s="243">
        <v>41051</v>
      </c>
      <c r="G1940" s="242">
        <v>2012</v>
      </c>
      <c r="H1940" s="116">
        <v>61032</v>
      </c>
      <c r="I1940" s="117" t="s">
        <v>207</v>
      </c>
      <c r="J1940" s="244">
        <v>41555</v>
      </c>
      <c r="K1940" s="245" t="s">
        <v>215</v>
      </c>
      <c r="L1940" s="246">
        <v>42136</v>
      </c>
      <c r="M1940" s="244">
        <v>41555</v>
      </c>
      <c r="N1940" s="242" t="s">
        <v>1093</v>
      </c>
      <c r="O1940" s="242" t="s">
        <v>635</v>
      </c>
      <c r="P1940" s="242" t="s">
        <v>325</v>
      </c>
      <c r="Q1940" s="242" t="s">
        <v>516</v>
      </c>
      <c r="R1940" s="242" t="s">
        <v>247</v>
      </c>
      <c r="S1940" s="119" t="s">
        <v>209</v>
      </c>
      <c r="T1940" s="118" t="s">
        <v>1092</v>
      </c>
      <c r="U1940" s="117" t="s">
        <v>207</v>
      </c>
      <c r="V1940" s="115">
        <v>0</v>
      </c>
      <c r="W1940" s="115">
        <v>0</v>
      </c>
      <c r="X1940" s="116">
        <v>61032</v>
      </c>
      <c r="Y1940" s="115">
        <v>0</v>
      </c>
      <c r="Z1940" s="115">
        <v>0</v>
      </c>
      <c r="AA1940" s="115">
        <v>0</v>
      </c>
      <c r="AB1940" s="115">
        <v>0</v>
      </c>
      <c r="AC1940" s="114" t="s">
        <v>207</v>
      </c>
    </row>
    <row r="1941" spans="1:29" x14ac:dyDescent="0.25">
      <c r="A1941" s="242" t="s">
        <v>1105</v>
      </c>
      <c r="B1941" s="242" t="s">
        <v>1094</v>
      </c>
      <c r="C1941" s="242" t="s">
        <v>503</v>
      </c>
      <c r="D1941" s="242" t="s">
        <v>216</v>
      </c>
      <c r="E1941" s="243">
        <v>41197</v>
      </c>
      <c r="F1941" s="243">
        <v>41204</v>
      </c>
      <c r="G1941" s="242">
        <v>2012</v>
      </c>
      <c r="H1941" s="116">
        <v>129503</v>
      </c>
      <c r="I1941" s="117" t="s">
        <v>207</v>
      </c>
      <c r="J1941" s="244">
        <v>41555</v>
      </c>
      <c r="K1941" s="245" t="s">
        <v>215</v>
      </c>
      <c r="L1941" s="246">
        <v>42031</v>
      </c>
      <c r="M1941" s="244">
        <v>41555</v>
      </c>
      <c r="N1941" s="242" t="s">
        <v>1093</v>
      </c>
      <c r="O1941" s="242" t="s">
        <v>635</v>
      </c>
      <c r="P1941" s="242" t="s">
        <v>267</v>
      </c>
      <c r="Q1941" s="242" t="s">
        <v>516</v>
      </c>
      <c r="R1941" s="242" t="s">
        <v>247</v>
      </c>
      <c r="S1941" s="119" t="s">
        <v>209</v>
      </c>
      <c r="T1941" s="118" t="s">
        <v>1092</v>
      </c>
      <c r="U1941" s="117" t="s">
        <v>207</v>
      </c>
      <c r="V1941" s="115">
        <v>0</v>
      </c>
      <c r="W1941" s="115">
        <v>1</v>
      </c>
      <c r="X1941" s="116">
        <v>98819</v>
      </c>
      <c r="Y1941" s="116">
        <v>29800</v>
      </c>
      <c r="Z1941" s="115">
        <v>883</v>
      </c>
      <c r="AA1941" s="115">
        <v>0</v>
      </c>
      <c r="AB1941" s="115">
        <v>0</v>
      </c>
      <c r="AC1941" s="114" t="s">
        <v>1104</v>
      </c>
    </row>
    <row r="1942" spans="1:29" x14ac:dyDescent="0.25">
      <c r="A1942" s="242" t="s">
        <v>1103</v>
      </c>
      <c r="B1942" s="242" t="s">
        <v>1094</v>
      </c>
      <c r="C1942" s="242" t="s">
        <v>503</v>
      </c>
      <c r="D1942" s="242" t="s">
        <v>216</v>
      </c>
      <c r="E1942" s="243">
        <v>41241</v>
      </c>
      <c r="F1942" s="243">
        <v>41248</v>
      </c>
      <c r="G1942" s="242">
        <v>2012</v>
      </c>
      <c r="H1942" s="116">
        <v>50755</v>
      </c>
      <c r="I1942" s="117" t="s">
        <v>207</v>
      </c>
      <c r="J1942" s="244">
        <v>41555</v>
      </c>
      <c r="K1942" s="245" t="s">
        <v>215</v>
      </c>
      <c r="L1942" s="246">
        <v>42136</v>
      </c>
      <c r="M1942" s="244">
        <v>41555</v>
      </c>
      <c r="N1942" s="242" t="s">
        <v>1093</v>
      </c>
      <c r="O1942" s="242" t="s">
        <v>635</v>
      </c>
      <c r="P1942" s="242" t="s">
        <v>325</v>
      </c>
      <c r="Q1942" s="242" t="s">
        <v>516</v>
      </c>
      <c r="R1942" s="242" t="s">
        <v>247</v>
      </c>
      <c r="S1942" s="119" t="s">
        <v>209</v>
      </c>
      <c r="T1942" s="118" t="s">
        <v>1092</v>
      </c>
      <c r="U1942" s="117" t="s">
        <v>207</v>
      </c>
      <c r="V1942" s="115">
        <v>0</v>
      </c>
      <c r="W1942" s="115">
        <v>0</v>
      </c>
      <c r="X1942" s="116">
        <v>33475</v>
      </c>
      <c r="Y1942" s="116">
        <v>17280</v>
      </c>
      <c r="Z1942" s="115">
        <v>0</v>
      </c>
      <c r="AA1942" s="115">
        <v>0</v>
      </c>
      <c r="AB1942" s="115">
        <v>0</v>
      </c>
      <c r="AC1942" s="114" t="s">
        <v>207</v>
      </c>
    </row>
    <row r="1943" spans="1:29" x14ac:dyDescent="0.25">
      <c r="A1943" s="242" t="s">
        <v>4584</v>
      </c>
      <c r="B1943" s="242" t="s">
        <v>4583</v>
      </c>
      <c r="C1943" s="242" t="s">
        <v>503</v>
      </c>
      <c r="D1943" s="242" t="s">
        <v>1254</v>
      </c>
      <c r="E1943" s="243">
        <v>40996</v>
      </c>
      <c r="F1943" s="243">
        <v>41175</v>
      </c>
      <c r="G1943" s="242">
        <v>2012</v>
      </c>
      <c r="H1943" s="116">
        <v>306517</v>
      </c>
      <c r="I1943" s="117" t="s">
        <v>207</v>
      </c>
      <c r="J1943" s="244">
        <v>41540</v>
      </c>
      <c r="K1943" s="245" t="s">
        <v>215</v>
      </c>
      <c r="L1943" s="246">
        <v>42017</v>
      </c>
      <c r="M1943" s="244">
        <v>41175</v>
      </c>
      <c r="N1943" s="242" t="s">
        <v>4582</v>
      </c>
      <c r="O1943" s="242" t="s">
        <v>606</v>
      </c>
      <c r="P1943" s="242" t="s">
        <v>280</v>
      </c>
      <c r="Q1943" s="242" t="s">
        <v>516</v>
      </c>
      <c r="R1943" s="242" t="s">
        <v>247</v>
      </c>
      <c r="S1943" s="119" t="s">
        <v>209</v>
      </c>
      <c r="T1943" s="118" t="s">
        <v>4581</v>
      </c>
      <c r="U1943" s="117" t="s">
        <v>207</v>
      </c>
      <c r="V1943" s="115">
        <v>0</v>
      </c>
      <c r="W1943" s="115">
        <v>0</v>
      </c>
      <c r="X1943" s="116">
        <v>134808</v>
      </c>
      <c r="Y1943" s="116">
        <v>171709</v>
      </c>
      <c r="Z1943" s="115">
        <v>0</v>
      </c>
      <c r="AA1943" s="115">
        <v>0</v>
      </c>
      <c r="AB1943" s="115">
        <v>0</v>
      </c>
      <c r="AC1943" s="114" t="s">
        <v>207</v>
      </c>
    </row>
    <row r="1944" spans="1:29" x14ac:dyDescent="0.25">
      <c r="A1944" s="242" t="s">
        <v>1207</v>
      </c>
      <c r="B1944" s="242" t="s">
        <v>1058</v>
      </c>
      <c r="C1944" s="242" t="s">
        <v>503</v>
      </c>
      <c r="D1944" s="242" t="s">
        <v>216</v>
      </c>
      <c r="E1944" s="243">
        <v>41051</v>
      </c>
      <c r="F1944" s="243">
        <v>41142</v>
      </c>
      <c r="G1944" s="242">
        <v>2012</v>
      </c>
      <c r="H1944" s="116">
        <v>117496</v>
      </c>
      <c r="I1944" s="117" t="s">
        <v>207</v>
      </c>
      <c r="J1944" s="244">
        <v>41540</v>
      </c>
      <c r="K1944" s="245" t="s">
        <v>215</v>
      </c>
      <c r="L1944" s="246">
        <v>42136</v>
      </c>
      <c r="M1944" s="244">
        <v>41540</v>
      </c>
      <c r="N1944" s="242" t="s">
        <v>1057</v>
      </c>
      <c r="O1944" s="242" t="s">
        <v>1056</v>
      </c>
      <c r="P1944" s="242" t="s">
        <v>255</v>
      </c>
      <c r="Q1944" s="242" t="s">
        <v>500</v>
      </c>
      <c r="R1944" s="242" t="s">
        <v>247</v>
      </c>
      <c r="S1944" s="119" t="s">
        <v>209</v>
      </c>
      <c r="T1944" s="118" t="s">
        <v>1055</v>
      </c>
      <c r="U1944" s="117" t="s">
        <v>207</v>
      </c>
      <c r="V1944" s="115">
        <v>0</v>
      </c>
      <c r="W1944" s="115">
        <v>0</v>
      </c>
      <c r="X1944" s="116">
        <v>70000</v>
      </c>
      <c r="Y1944" s="116">
        <v>47496</v>
      </c>
      <c r="Z1944" s="115">
        <v>0</v>
      </c>
      <c r="AA1944" s="115">
        <v>0</v>
      </c>
      <c r="AB1944" s="115">
        <v>0</v>
      </c>
      <c r="AC1944" s="114" t="s">
        <v>207</v>
      </c>
    </row>
    <row r="1945" spans="1:29" x14ac:dyDescent="0.25">
      <c r="A1945" s="242" t="s">
        <v>1091</v>
      </c>
      <c r="B1945" s="242" t="s">
        <v>1090</v>
      </c>
      <c r="C1945" s="242" t="s">
        <v>503</v>
      </c>
      <c r="D1945" s="242" t="s">
        <v>216</v>
      </c>
      <c r="E1945" s="243">
        <v>41248</v>
      </c>
      <c r="F1945" s="243">
        <v>41254</v>
      </c>
      <c r="G1945" s="242">
        <v>2012</v>
      </c>
      <c r="H1945" s="116">
        <v>80612</v>
      </c>
      <c r="I1945" s="117" t="s">
        <v>207</v>
      </c>
      <c r="J1945" s="244">
        <v>41540</v>
      </c>
      <c r="K1945" s="245" t="s">
        <v>215</v>
      </c>
      <c r="L1945" s="246">
        <v>41751</v>
      </c>
      <c r="M1945" s="244">
        <v>41540</v>
      </c>
      <c r="N1945" s="242" t="s">
        <v>1089</v>
      </c>
      <c r="O1945" s="242" t="s">
        <v>708</v>
      </c>
      <c r="P1945" s="242" t="s">
        <v>267</v>
      </c>
      <c r="Q1945" s="242" t="s">
        <v>516</v>
      </c>
      <c r="R1945" s="242" t="s">
        <v>247</v>
      </c>
      <c r="S1945" s="119" t="s">
        <v>209</v>
      </c>
      <c r="T1945" s="118" t="s">
        <v>1088</v>
      </c>
      <c r="U1945" s="117" t="s">
        <v>207</v>
      </c>
      <c r="V1945" s="115">
        <v>0</v>
      </c>
      <c r="W1945" s="115">
        <v>0</v>
      </c>
      <c r="X1945" s="116">
        <v>80612</v>
      </c>
      <c r="Y1945" s="115">
        <v>0</v>
      </c>
      <c r="Z1945" s="115">
        <v>0</v>
      </c>
      <c r="AA1945" s="115">
        <v>0</v>
      </c>
      <c r="AB1945" s="115">
        <v>0</v>
      </c>
      <c r="AC1945" s="114" t="s">
        <v>207</v>
      </c>
    </row>
    <row r="1946" spans="1:29" x14ac:dyDescent="0.25">
      <c r="A1946" s="242" t="s">
        <v>1059</v>
      </c>
      <c r="B1946" s="242" t="s">
        <v>1058</v>
      </c>
      <c r="C1946" s="242" t="s">
        <v>503</v>
      </c>
      <c r="D1946" s="242" t="s">
        <v>216</v>
      </c>
      <c r="E1946" s="243">
        <v>41013</v>
      </c>
      <c r="F1946" s="243">
        <v>41025</v>
      </c>
      <c r="G1946" s="242">
        <v>2012</v>
      </c>
      <c r="H1946" s="116">
        <v>54497</v>
      </c>
      <c r="I1946" s="117" t="s">
        <v>207</v>
      </c>
      <c r="J1946" s="244">
        <v>41540</v>
      </c>
      <c r="K1946" s="245" t="s">
        <v>221</v>
      </c>
      <c r="L1946" s="246" t="s">
        <v>207</v>
      </c>
      <c r="M1946" s="244">
        <v>41540</v>
      </c>
      <c r="N1946" s="242" t="s">
        <v>1057</v>
      </c>
      <c r="O1946" s="242" t="s">
        <v>1056</v>
      </c>
      <c r="P1946" s="242" t="s">
        <v>267</v>
      </c>
      <c r="Q1946" s="242" t="s">
        <v>500</v>
      </c>
      <c r="R1946" s="242" t="s">
        <v>247</v>
      </c>
      <c r="S1946" s="119" t="s">
        <v>209</v>
      </c>
      <c r="T1946" s="118" t="s">
        <v>1055</v>
      </c>
      <c r="U1946" s="117" t="s">
        <v>207</v>
      </c>
      <c r="V1946" s="115">
        <v>0</v>
      </c>
      <c r="W1946" s="115">
        <v>0</v>
      </c>
      <c r="X1946" s="116">
        <v>50000</v>
      </c>
      <c r="Y1946" s="115">
        <v>0</v>
      </c>
      <c r="Z1946" s="115">
        <v>4497</v>
      </c>
      <c r="AA1946" s="115">
        <v>0</v>
      </c>
      <c r="AB1946" s="115">
        <v>0</v>
      </c>
      <c r="AC1946" s="114" t="s">
        <v>207</v>
      </c>
    </row>
    <row r="1947" spans="1:29" x14ac:dyDescent="0.25">
      <c r="A1947" s="242" t="s">
        <v>937</v>
      </c>
      <c r="B1947" s="242" t="s">
        <v>936</v>
      </c>
      <c r="C1947" s="242" t="s">
        <v>503</v>
      </c>
      <c r="D1947" s="242" t="s">
        <v>216</v>
      </c>
      <c r="E1947" s="243">
        <v>41195</v>
      </c>
      <c r="F1947" s="243">
        <v>41201</v>
      </c>
      <c r="G1947" s="242">
        <v>2012</v>
      </c>
      <c r="H1947" s="116">
        <v>52500</v>
      </c>
      <c r="I1947" s="117" t="s">
        <v>207</v>
      </c>
      <c r="J1947" s="244">
        <v>41540</v>
      </c>
      <c r="K1947" s="245" t="s">
        <v>221</v>
      </c>
      <c r="L1947" s="246" t="s">
        <v>207</v>
      </c>
      <c r="M1947" s="244">
        <v>41540</v>
      </c>
      <c r="N1947" s="242" t="s">
        <v>935</v>
      </c>
      <c r="O1947" s="242" t="s">
        <v>934</v>
      </c>
      <c r="P1947" s="242" t="s">
        <v>267</v>
      </c>
      <c r="Q1947" s="242" t="s">
        <v>500</v>
      </c>
      <c r="R1947" s="242" t="s">
        <v>247</v>
      </c>
      <c r="S1947" s="119" t="s">
        <v>209</v>
      </c>
      <c r="T1947" s="118" t="s">
        <v>933</v>
      </c>
      <c r="U1947" s="117" t="s">
        <v>207</v>
      </c>
      <c r="V1947" s="115">
        <v>0</v>
      </c>
      <c r="W1947" s="115">
        <v>5</v>
      </c>
      <c r="X1947" s="116">
        <v>51034</v>
      </c>
      <c r="Y1947" s="116">
        <v>1461</v>
      </c>
      <c r="Z1947" s="115">
        <v>0</v>
      </c>
      <c r="AA1947" s="115">
        <v>0</v>
      </c>
      <c r="AB1947" s="115">
        <v>0</v>
      </c>
      <c r="AC1947" s="114" t="s">
        <v>932</v>
      </c>
    </row>
  </sheetData>
  <sortState xmlns:xlrd2="http://schemas.microsoft.com/office/spreadsheetml/2017/richdata2" ref="A2:AC1947">
    <sortCondition descending="1" ref="J2:J1947"/>
  </sortState>
  <hyperlinks>
    <hyperlink ref="T1943:T1947" r:id="rId1" display="https://thereserve2.apx.com/mymodule/reg/prjView.asp?id1=730" xr:uid="{C0753D49-DEBB-AB40-B804-FCD783412A02}"/>
    <hyperlink ref="T1539" r:id="rId2" location="/project_details/13" display="www.vcsprojectdatabase.org/#/project_details/13" xr:uid="{C2C537B3-4172-C343-951C-C88814C6849D}"/>
    <hyperlink ref="T1525" r:id="rId3" location="/project_details/559" display="www.vcsprojectdatabase.org/#/project_details/559" xr:uid="{DFB4E99C-C1E6-5E46-BB10-F84BF1160E9D}"/>
    <hyperlink ref="T16:T18" r:id="rId4" location="/project_details/559" display="www.vcsprojectdatabase.org/#/project_details/559" xr:uid="{B700AD6D-0A70-9947-AE09-6219DD680209}"/>
    <hyperlink ref="T1578" r:id="rId5" location="/project_details/573" display="www.vcsprojectdatabase.org/#/project_details/573" xr:uid="{7AAEB4ED-36E6-7742-9BF2-F25E61BEA738}"/>
    <hyperlink ref="T20:T29" r:id="rId6" location="/project_details/573" display="www.vcsprojectdatabase.org/#/project_details/573" xr:uid="{C8E3D645-B086-0849-8FC4-84F7C703BDEE}"/>
    <hyperlink ref="T1302" r:id="rId7" location="/compliance-project-details/VCSOPR2" xr:uid="{0D2FA193-DED9-AC4A-B4A7-4FA85C970344}"/>
    <hyperlink ref="T1943" r:id="rId8" xr:uid="{969C7805-D31A-A84F-9753-7EEB82EAC9A9}"/>
    <hyperlink ref="T1916" r:id="rId9" xr:uid="{989FB1D2-C373-3742-865F-160D165208E3}"/>
    <hyperlink ref="T1753" r:id="rId10" xr:uid="{BF28D7F5-A61D-2840-95D3-C5035B59BCC7}"/>
    <hyperlink ref="T1295" r:id="rId11" xr:uid="{A1ED97F4-D226-6D46-8E21-4F7F47E9A8C3}"/>
    <hyperlink ref="T1296" r:id="rId12" xr:uid="{A58B8765-7C0F-EB48-8619-8267F854CCF0}"/>
    <hyperlink ref="T1013" r:id="rId13" xr:uid="{78B1041F-9881-2241-9F72-E83ACF713A4A}"/>
    <hyperlink ref="T1884" r:id="rId14" xr:uid="{5D40A98E-B02D-CC42-8AED-F2E41D95C49D}"/>
    <hyperlink ref="T1937" r:id="rId15" xr:uid="{9A87F788-2BF7-2B4F-97C8-8B3F2FE01F3C}"/>
    <hyperlink ref="T1805" r:id="rId16" xr:uid="{6603C9C8-954D-5644-9BB2-3FC552385521}"/>
    <hyperlink ref="T1876" r:id="rId17" xr:uid="{5D553D4E-7493-3A47-BA29-727D4700C00C}"/>
    <hyperlink ref="T1346" r:id="rId18" xr:uid="{82055AB9-AA8D-F44C-AD4E-FBDC2CD6CDA5}"/>
    <hyperlink ref="T1347" r:id="rId19" xr:uid="{EEFD2B5C-BB78-4C47-8227-9D3272C90729}"/>
    <hyperlink ref="T1896" r:id="rId20" xr:uid="{3FFCEAD4-9D57-174E-B29E-203CCE70BAB0}"/>
    <hyperlink ref="T1781" r:id="rId21" xr:uid="{4DB32701-191D-A848-933E-2B6D8FED93B1}"/>
    <hyperlink ref="T1823" r:id="rId22" xr:uid="{191DEDBE-A28A-2845-B421-20CF625C7355}"/>
    <hyperlink ref="T1782" r:id="rId23" xr:uid="{BB7DABF9-94F7-364E-AD4F-11A8B7A2416F}"/>
    <hyperlink ref="T1470" r:id="rId24" xr:uid="{B6C00C9F-4EB3-6F4D-8FFF-E8D6722B76B0}"/>
    <hyperlink ref="T1471" r:id="rId25" xr:uid="{62F4FCA8-17B5-A742-B9F7-739DD5420A2A}"/>
    <hyperlink ref="T1212" r:id="rId26" xr:uid="{4F299B8A-FE9E-EE48-A4A2-8B028FEFDCA8}"/>
    <hyperlink ref="T1213" r:id="rId27" xr:uid="{0D7E4B48-307A-D142-95E7-9EF1C9081A5B}"/>
    <hyperlink ref="T1691" r:id="rId28" xr:uid="{379CFA07-EB7D-B24A-BC0C-782D51ED9578}"/>
    <hyperlink ref="T1202" r:id="rId29" xr:uid="{030ED91F-0F2A-8B48-9D48-C6788B596251}"/>
    <hyperlink ref="T1106" r:id="rId30" xr:uid="{60F22261-8AEA-5442-8D55-C831A92A90AD}"/>
    <hyperlink ref="T1850" r:id="rId31" xr:uid="{1E0DFF3A-2298-0249-830F-C5C7ADB4A630}"/>
    <hyperlink ref="T1772" r:id="rId32" xr:uid="{2DB36833-6F1A-2B42-B746-B5B956BE0C41}"/>
    <hyperlink ref="T1705" r:id="rId33" xr:uid="{394F3846-4971-444C-8805-4030F0AB245B}"/>
    <hyperlink ref="T1866" r:id="rId34" xr:uid="{9CBF26F4-2CE0-734C-BE46-FB009EE156E7}"/>
    <hyperlink ref="T1766" r:id="rId35" xr:uid="{AB3DE416-6E56-FA44-B3E5-434275FA4BAD}"/>
    <hyperlink ref="T1044" r:id="rId36" xr:uid="{91176646-F97E-694A-A1C0-F5AAD85EDF57}"/>
    <hyperlink ref="T1045" r:id="rId37" xr:uid="{1214989A-3CAC-E947-A0DB-CA3CCEE9E510}"/>
    <hyperlink ref="T1359" r:id="rId38" xr:uid="{16C7FEE5-A298-2647-A2DA-2EA42B3A16E9}"/>
    <hyperlink ref="T1180" r:id="rId39" xr:uid="{1D8F0818-C36F-524E-80A6-917B8233A161}"/>
    <hyperlink ref="T1666" r:id="rId40" xr:uid="{A5958F52-6F3A-8C45-8673-3865FF1F411E}"/>
    <hyperlink ref="T1181" r:id="rId41" xr:uid="{F47E39E7-783C-9248-A112-18ADA2358F32}"/>
    <hyperlink ref="T1527" r:id="rId42" xr:uid="{F7C4B1E3-4E8C-4647-8EF5-EF2FD7EC3236}"/>
    <hyperlink ref="T1163" r:id="rId43" xr:uid="{F99AE116-817E-664F-801C-58B307095AED}"/>
    <hyperlink ref="T1756" r:id="rId44" xr:uid="{4EE6C051-1F6C-2345-935C-508A8F5D3B18}"/>
    <hyperlink ref="T1280" r:id="rId45" xr:uid="{934DF219-9099-2143-8ECA-8B3DE275291C}"/>
    <hyperlink ref="T1281" r:id="rId46" xr:uid="{0379FA89-32EE-B041-B82A-56BC25987D4A}"/>
    <hyperlink ref="T1749" r:id="rId47" xr:uid="{14706C2E-4B75-1C41-AA2F-4CC1F1FFEC75}"/>
    <hyperlink ref="T1693" r:id="rId48" xr:uid="{CE018839-BDA7-F947-BEDC-5DBF63E2259E}"/>
    <hyperlink ref="T1618" r:id="rId49" xr:uid="{B17E3018-6C20-2441-A37B-5F8A8F91C2B6}"/>
    <hyperlink ref="T1231" r:id="rId50" xr:uid="{2FF41A8D-3EB3-7B4B-9BE0-019957A2079B}"/>
    <hyperlink ref="T1232" r:id="rId51" xr:uid="{358F5280-595A-7245-9B86-520C0EF8A6E8}"/>
    <hyperlink ref="T1684" r:id="rId52" xr:uid="{77180A71-0300-F94C-A85D-9B937DDF56F3}"/>
    <hyperlink ref="T1674" r:id="rId53" xr:uid="{E61511C2-291F-9A4B-9C5C-EC06282D4A56}"/>
    <hyperlink ref="T1786" r:id="rId54" xr:uid="{9AD73D6E-87DE-6D4C-8FA1-88D7F72805F8}"/>
    <hyperlink ref="T1700" r:id="rId55" xr:uid="{075DD773-873C-7D44-96D7-02825F7F6A8F}"/>
    <hyperlink ref="T1568" r:id="rId56" xr:uid="{7B0078BC-B6FD-0445-8853-66A3D5AECBC1}"/>
    <hyperlink ref="T1441" r:id="rId57" xr:uid="{E332B079-21FC-DA4B-804B-3EE04D680D38}"/>
    <hyperlink ref="T1220" r:id="rId58" xr:uid="{E110B2D9-592D-294C-A806-1EAFAA79F7A3}"/>
    <hyperlink ref="T1098" r:id="rId59" xr:uid="{A8BE20FA-722D-364D-AD05-32182E939871}"/>
    <hyperlink ref="T1363" r:id="rId60" xr:uid="{22C5FD4F-C189-4B4A-9700-BE102A2B4E96}"/>
    <hyperlink ref="T1233" r:id="rId61" xr:uid="{108B1F55-7ECE-F247-BF41-C54817433791}"/>
    <hyperlink ref="T1090" r:id="rId62" xr:uid="{64A18967-05DA-B244-9B82-A6F5F4DA6F0C}"/>
    <hyperlink ref="T1338" r:id="rId63" xr:uid="{9CF55C0B-3EDE-584B-ADA5-7222EBEE71AB}"/>
    <hyperlink ref="T1262" r:id="rId64" xr:uid="{46FC1BA2-7266-9E42-9ED5-683C1534A653}"/>
    <hyperlink ref="T1124" r:id="rId65" xr:uid="{CC14CB35-87DB-9E4C-8144-800746035F42}"/>
    <hyperlink ref="T1335" r:id="rId66" xr:uid="{9ECF8258-55C8-FD45-80C7-36BA82AB3D14}"/>
    <hyperlink ref="T1256" r:id="rId67" xr:uid="{436905E2-C886-C44F-8227-F3A547A4DE25}"/>
    <hyperlink ref="T1023" r:id="rId68" xr:uid="{06A60FDB-1975-7B48-B90D-1A062F58F73E}"/>
    <hyperlink ref="T984" r:id="rId69" xr:uid="{D0D193C1-C6C4-1040-A262-D95A3071DBAA}"/>
    <hyperlink ref="T1305" r:id="rId70" xr:uid="{57C46D2D-A347-224F-A29A-18EAE2F4C72A}"/>
    <hyperlink ref="T1271" r:id="rId71" xr:uid="{EA9EF066-7DE1-F44B-9465-2D585B1EC4F7}"/>
    <hyperlink ref="T1115" r:id="rId72" xr:uid="{F5272ADF-A5DC-B147-8081-759114E2F232}"/>
    <hyperlink ref="T1306" r:id="rId73" xr:uid="{9D95ED95-9B33-8F46-9F57-F5BAE4F13869}"/>
    <hyperlink ref="T1240" r:id="rId74" xr:uid="{004E1B36-C4D9-3E42-8611-40ADEE3199A9}"/>
    <hyperlink ref="T1118" r:id="rId75" xr:uid="{E486A6EE-27F3-C944-8C42-FAAE61B3DDF8}"/>
    <hyperlink ref="T1442" r:id="rId76" xr:uid="{84ABDEBC-CD9B-A14C-A370-3AC1FC292AF6}"/>
    <hyperlink ref="T1274" r:id="rId77" xr:uid="{16F23EA4-82D6-C940-9BAF-488441094DE7}"/>
    <hyperlink ref="T1135" r:id="rId78" xr:uid="{119CE556-1D77-6746-AE55-D8A09C4F19AB}"/>
    <hyperlink ref="T996" r:id="rId79" xr:uid="{F044A93D-CC99-184B-BF12-A5EC63AE2F28}"/>
    <hyperlink ref="T1543" r:id="rId80" xr:uid="{80B8A2B0-F2D4-AB4D-B018-501B6898D5F4}"/>
    <hyperlink ref="T1323" r:id="rId81" xr:uid="{BF40EAFE-462D-6F4A-9766-C9F771CE9FED}"/>
    <hyperlink ref="T1243" r:id="rId82" xr:uid="{E638EF95-C1A5-8949-96A1-9BAD29540EF4}"/>
    <hyperlink ref="T1116" r:id="rId83" xr:uid="{7197F912-0893-3145-93FF-F415DEEB6AC7}"/>
    <hyperlink ref="T955" r:id="rId84" xr:uid="{25EB3A5D-C4F4-3F48-ADDD-353DCCA859FC}"/>
    <hyperlink ref="T963" r:id="rId85" xr:uid="{15F350C6-11B0-1547-B376-E010FCB505F4}"/>
    <hyperlink ref="T1322" r:id="rId86" xr:uid="{1E18CAE9-B84B-F24A-95C7-59F48ABDB25C}"/>
    <hyperlink ref="T1680" r:id="rId87" xr:uid="{A761414C-D54F-EB41-9094-880F7E16C9BF}"/>
    <hyperlink ref="T1329" r:id="rId88" xr:uid="{9A8BA8D5-5A5D-B243-840B-E0A9129FC61B}"/>
    <hyperlink ref="T1019" r:id="rId89" xr:uid="{3A0BC27F-C249-734F-94F5-C4110DB74556}"/>
    <hyperlink ref="T1136" r:id="rId90" xr:uid="{F772F999-B2CC-804F-B397-12EAA6CCF6BB}"/>
    <hyperlink ref="T1264" r:id="rId91" xr:uid="{003C10FE-86EB-1241-A26F-C5B3F0DD67F9}"/>
    <hyperlink ref="T1518" r:id="rId92" xr:uid="{EA202808-C43C-824E-A6D6-D234F71C3414}"/>
    <hyperlink ref="T1500" r:id="rId93" xr:uid="{EA990713-5582-0B43-8D64-4DF9F2B73F8A}"/>
    <hyperlink ref="T1538" r:id="rId94" xr:uid="{F221F585-4499-2C4C-8CC7-994C7A9B7BCF}"/>
    <hyperlink ref="T1224" r:id="rId95" xr:uid="{30094B3D-DCC6-6A49-8769-75256C16D826}"/>
    <hyperlink ref="T1057" r:id="rId96" xr:uid="{D9B79205-69B9-1640-86D4-E57259E96C73}"/>
    <hyperlink ref="T1340" r:id="rId97" xr:uid="{B38AB725-6353-E64C-859E-8CE484B63D67}"/>
    <hyperlink ref="T1047" r:id="rId98" xr:uid="{56F928F3-80E1-B64A-B366-1A910F3ADBE1}"/>
    <hyperlink ref="T1048" r:id="rId99" xr:uid="{0A46D242-0244-8244-B13B-6C18EA9C93F2}"/>
    <hyperlink ref="T1276" r:id="rId100" xr:uid="{2154A233-A2F1-3342-96E8-5EDC8FB2CEC5}"/>
    <hyperlink ref="T1120" r:id="rId101" xr:uid="{B8733E2D-8538-D049-A42D-C1B42BD9BE2B}"/>
    <hyperlink ref="T1029" r:id="rId102" xr:uid="{68152D0D-B065-424E-A50A-7DBDF23C9397}"/>
    <hyperlink ref="T1113" r:id="rId103" xr:uid="{0D01FD66-C40C-8348-B14D-6B9179DB31D4}"/>
    <hyperlink ref="T1350" r:id="rId104" xr:uid="{6F21E96F-1E04-6541-A7D7-C2ED966149DD}"/>
    <hyperlink ref="T1028" r:id="rId105" xr:uid="{E7C131D0-0B40-AD42-90B2-B3E68D7C0EFE}"/>
    <hyperlink ref="T1027" r:id="rId106" xr:uid="{8A714E29-3F11-8D48-A0EA-A3BDAC8C64A6}"/>
    <hyperlink ref="T1312" r:id="rId107" xr:uid="{34AC118D-48D2-F348-88F0-1C4027F610AE}"/>
    <hyperlink ref="T1301" r:id="rId108" xr:uid="{5F240FB1-0DD9-9448-8FCB-A1016364278F}"/>
    <hyperlink ref="T1265" r:id="rId109" xr:uid="{9B5B3915-9FA1-1448-9714-BEA7F1CE3FDF}"/>
    <hyperlink ref="T1260" r:id="rId110" xr:uid="{CEC82236-F9F5-9D4A-8448-83E541A603D5}"/>
    <hyperlink ref="T1112" r:id="rId111" xr:uid="{E749E192-C292-1548-A8EB-D73F6725251C}"/>
    <hyperlink ref="T1160" r:id="rId112" xr:uid="{E206E909-88D4-984D-A395-242ACFB12068}"/>
    <hyperlink ref="T1092" r:id="rId113" xr:uid="{1DA143A8-1C5D-B046-8FAD-EE5E71AFC3B2}"/>
    <hyperlink ref="T1072" r:id="rId114" xr:uid="{82582468-D765-4344-9C28-83F21E391D51}"/>
    <hyperlink ref="T1009" r:id="rId115" xr:uid="{77998054-5151-164D-BEB3-3E6149792F3C}"/>
    <hyperlink ref="T1194" r:id="rId116" xr:uid="{49615591-9513-3F4F-B5C3-5263E4C832E3}"/>
    <hyperlink ref="T997" r:id="rId117" xr:uid="{53B30C88-4EF8-A74F-88FC-5121750ED735}"/>
    <hyperlink ref="T1060" r:id="rId118" xr:uid="{C81C747F-3B4C-A949-9560-A3403DE39B07}"/>
    <hyperlink ref="T1486" r:id="rId119" xr:uid="{A9EB094E-7D71-CE42-BD5B-D26D628D7512}"/>
    <hyperlink ref="T1071" r:id="rId120" xr:uid="{01A44CFC-CC01-AD40-AF6D-ED5BF8729056}"/>
    <hyperlink ref="T1002" r:id="rId121" xr:uid="{4752412F-F0BE-A444-A0A8-6D84E022721C}"/>
    <hyperlink ref="T1229" r:id="rId122" xr:uid="{ABD55E15-E8F3-9A4B-B0A7-1F27A5898521}"/>
    <hyperlink ref="T1137" r:id="rId123" xr:uid="{05274F3D-51E8-684C-8ECC-3ED0144ABE4D}"/>
    <hyperlink ref="T1008" r:id="rId124" xr:uid="{0400C339-C6B5-C242-96CF-7536FBA78312}"/>
    <hyperlink ref="T1528" r:id="rId125" xr:uid="{CA9553E8-7088-4F41-A4A0-84A597C6FECD}"/>
    <hyperlink ref="T1084" r:id="rId126" xr:uid="{B2E30D3A-A46E-904F-97AB-54DBE2EA7AF8}"/>
    <hyperlink ref="T1146" r:id="rId127" xr:uid="{6F1A78B0-3B96-8E42-A038-44699F83BD43}"/>
    <hyperlink ref="T998" r:id="rId128" xr:uid="{1DD56CB0-D186-E549-A3FA-0FD31E0B8719}"/>
    <hyperlink ref="T990" r:id="rId129" xr:uid="{256773CC-4BA5-4E49-82D8-6CF7DD6C1C96}"/>
    <hyperlink ref="T1205" r:id="rId130" xr:uid="{F10D934A-F9C7-244D-A203-F73C93157D51}"/>
    <hyperlink ref="T1195" r:id="rId131" xr:uid="{A7FE147A-44FE-5B48-B3B7-2EF6FE41580F}"/>
    <hyperlink ref="T1148" r:id="rId132" xr:uid="{0329109D-FAD4-5442-BBD2-3F7FD6A6DBCC}"/>
    <hyperlink ref="T1452" r:id="rId133" xr:uid="{89DA41D6-BF08-154F-B51C-77329AE0019C}"/>
    <hyperlink ref="T1473" r:id="rId134" xr:uid="{C42B1AD1-8905-C345-B834-6527FB3DBD83}"/>
    <hyperlink ref="T1354" r:id="rId135" xr:uid="{E29D6541-15CA-A44F-B0C6-819BF38E90A3}"/>
    <hyperlink ref="T1196" r:id="rId136" xr:uid="{5FB40482-156C-E14C-B8BE-E45EF55D0CD5}"/>
    <hyperlink ref="T1119" r:id="rId137" xr:uid="{4C7A2847-B110-DC44-AA8B-4DA0C75D6AF0}"/>
    <hyperlink ref="T1444" r:id="rId138" xr:uid="{0B0CEA29-BF00-1C48-9D98-55C6030EA7B7}"/>
    <hyperlink ref="T1341" r:id="rId139" xr:uid="{10B5FA37-F60F-8F46-876A-081144125A01}"/>
    <hyperlink ref="T1342" r:id="rId140" xr:uid="{48F811A1-9D57-9144-ACE5-9B0015945A01}"/>
    <hyperlink ref="T1198" r:id="rId141" xr:uid="{F05F60F0-E718-E445-8A18-C626B688480C}"/>
    <hyperlink ref="T1030" r:id="rId142" xr:uid="{5E9B34ED-CF96-D846-ABAB-235A4B7F2679}"/>
    <hyperlink ref="T1186" r:id="rId143" xr:uid="{B735FC95-A3B0-0C48-AD80-CB561D999AE9}"/>
    <hyperlink ref="T1031" r:id="rId144" xr:uid="{B4B17D7D-1380-0B4D-80A6-668634285562}"/>
    <hyperlink ref="T1165" r:id="rId145" xr:uid="{506BDC8C-0C8D-DD47-ADD7-53F4E16DCA13}"/>
    <hyperlink ref="T1054" r:id="rId146" xr:uid="{E664819B-3068-5A48-9BA8-BD67A6E4DDBF}"/>
    <hyperlink ref="T1291" r:id="rId147" xr:uid="{B239E49E-D93B-1140-886F-269C1BD7314F}"/>
    <hyperlink ref="T1344" r:id="rId148" xr:uid="{5BC687D6-1F12-A543-AC3E-1F1EC836029C}"/>
    <hyperlink ref="T1277" r:id="rId149" xr:uid="{ED5AF1B9-7969-7549-B06F-9255593197C8}"/>
    <hyperlink ref="T1162" r:id="rId150" xr:uid="{28F72FC1-C864-754E-961E-6FADE7CE5C26}"/>
    <hyperlink ref="T1345" r:id="rId151" xr:uid="{5F09880F-0867-7643-A3C8-B9E3C1E30981}"/>
    <hyperlink ref="T1331" r:id="rId152" xr:uid="{5C17221E-3579-2547-909B-1D36FA765405}"/>
    <hyperlink ref="T1324" r:id="rId153" xr:uid="{93AB02BA-DA0F-034A-B4DA-11AC2B70B030}"/>
    <hyperlink ref="T1187" r:id="rId154" xr:uid="{9EECB6DE-9C88-BE46-A447-B43EB6909C2F}"/>
    <hyperlink ref="T1332" r:id="rId155" xr:uid="{D0050899-8E51-8F4E-A970-D0FC03DB7F1A}"/>
    <hyperlink ref="T1206" r:id="rId156" xr:uid="{2F52FF51-9A6F-5D4D-8E93-DDEE14A47841}"/>
    <hyperlink ref="T1076" r:id="rId157" xr:uid="{5F5A4B41-2CBC-3448-9BFF-F14031170461}"/>
    <hyperlink ref="T1299" r:id="rId158" xr:uid="{5527BCF2-EB98-2440-9964-31E887D71AF3}"/>
    <hyperlink ref="T1293" r:id="rId159" xr:uid="{9C7C7BE5-0A13-294E-9E32-32A9372A96D2}"/>
    <hyperlink ref="T1245" r:id="rId160" xr:uid="{315C3612-ACD8-F24C-8210-56DD8620FDE5}"/>
    <hyperlink ref="T1313" r:id="rId161" xr:uid="{969B98B9-F01F-C945-A07F-08ACAA844FF2}"/>
    <hyperlink ref="T1086" r:id="rId162" xr:uid="{CD41107F-2C71-DB48-A4DE-0366486DC636}"/>
    <hyperlink ref="T1294" r:id="rId163" xr:uid="{237F29F6-4417-D248-9D51-FCD428092048}"/>
    <hyperlink ref="T1219" r:id="rId164" xr:uid="{0AC16B24-3524-A343-86EC-2ED431CE6F56}"/>
    <hyperlink ref="T1129" r:id="rId165" xr:uid="{D9860BE3-8F59-3A47-8EDB-51B5E2B3D9E6}"/>
    <hyperlink ref="T1252" r:id="rId166" xr:uid="{90722483-4BFE-C44D-AD25-FFD5C86F212E}"/>
    <hyperlink ref="T980" r:id="rId167" xr:uid="{CE3CFD83-1E12-054E-A46E-8DD0A1E6DF59}"/>
    <hyperlink ref="T1012" r:id="rId168" xr:uid="{15BB216C-0834-0844-A81F-897F921D6F77}"/>
    <hyperlink ref="T1077" r:id="rId169" xr:uid="{6DE063C6-A40A-914B-8A49-DB9D91821227}"/>
    <hyperlink ref="T1062" r:id="rId170" xr:uid="{CB2B8DE3-FAE5-0148-BC44-B9DCEE11763B}"/>
    <hyperlink ref="T1215" r:id="rId171" xr:uid="{9F9C596D-D3D6-D84A-A06C-78E296B23606}"/>
    <hyperlink ref="T1246" r:id="rId172" xr:uid="{1B8E521E-422B-3447-9468-63F85096B6FC}"/>
    <hyperlink ref="T1200" r:id="rId173" xr:uid="{28F2821A-3F34-0044-B35C-A795A601933B}"/>
    <hyperlink ref="T1183" r:id="rId174" xr:uid="{D28383F3-70E9-5B4E-A518-C9B033491743}"/>
    <hyperlink ref="T1147" r:id="rId175" xr:uid="{2A339C6A-3C6A-1941-83B9-06F6E35654AF}"/>
    <hyperlink ref="T956" r:id="rId176" xr:uid="{3FB847E8-65F0-A94E-B586-D9E6AE27C9F1}"/>
    <hyperlink ref="T1157" r:id="rId177" xr:uid="{62672E53-E4C0-E24B-8927-E6ADD0F57580}"/>
    <hyperlink ref="T974" r:id="rId178" xr:uid="{5B76E40C-89B6-FF46-8608-11787C23A3DE}"/>
    <hyperlink ref="T964" r:id="rId179" xr:uid="{34BC5B51-409A-DD45-B276-94B439E7CDD1}"/>
    <hyperlink ref="T1144" r:id="rId180" xr:uid="{4CD16DF9-2F12-D541-9212-D919608FB70E}"/>
    <hyperlink ref="T1130" r:id="rId181" xr:uid="{56B5B98C-6D1A-634E-9038-0231AF39448D}"/>
    <hyperlink ref="T1078" r:id="rId182" xr:uid="{35FFA8BE-C914-CA4F-B573-F2A71CC33967}"/>
    <hyperlink ref="T1041" r:id="rId183" xr:uid="{61D05FE9-F4EA-5240-BA97-858660208CB3}"/>
    <hyperlink ref="T1021" r:id="rId184" xr:uid="{9C50A35B-E107-FE43-AC22-BDF229DA9444}"/>
    <hyperlink ref="T1094" r:id="rId185" xr:uid="{027E3D1E-58D2-484C-A81B-AD07B37C94BB}"/>
    <hyperlink ref="T1042" r:id="rId186" xr:uid="{56572605-3AD6-C64A-BBD1-438139B7039C}"/>
    <hyperlink ref="T1043" r:id="rId187" xr:uid="{324F1F38-01B9-0044-B8EC-8C819273329C}"/>
    <hyperlink ref="T1033" r:id="rId188" xr:uid="{791C3961-FE18-1E43-8BAD-24BF7D650029}"/>
    <hyperlink ref="T981" r:id="rId189" xr:uid="{C992AD49-03ED-D544-B0BF-B3C23F71B50B}"/>
    <hyperlink ref="T957" r:id="rId190" xr:uid="{929C6BDD-A05C-EF46-BAE8-9425A465FC19}"/>
    <hyperlink ref="T982" r:id="rId191" xr:uid="{536BDB8F-D1ED-B440-ACBC-675F497947E4}"/>
    <hyperlink ref="T986" r:id="rId192" xr:uid="{D72D00B4-534F-E34E-8856-263D7012D03F}"/>
    <hyperlink ref="T975" r:id="rId193" xr:uid="{6DFA0446-80D6-584A-9CF7-CAD3B0620FA7}"/>
    <hyperlink ref="T958" r:id="rId194" xr:uid="{1269CF64-104A-8F48-9393-A062D7453591}"/>
    <hyperlink ref="T1863" r:id="rId195" xr:uid="{ED901FC3-9B9E-2946-9F5D-E6A637C3B912}"/>
    <hyperlink ref="T1552" r:id="rId196" xr:uid="{26081668-21A4-354B-9F7B-8755C3300652}"/>
    <hyperlink ref="T1553" r:id="rId197" xr:uid="{161117E1-5426-404C-A2FF-A55042ECE16E}"/>
    <hyperlink ref="T1699" r:id="rId198" xr:uid="{03B17BC9-C23A-5543-9CCC-3DD43720082A}"/>
    <hyperlink ref="T1278" r:id="rId199" xr:uid="{BB152375-B47E-7F4B-BBEB-F0B7722758D4}"/>
    <hyperlink ref="T1279" r:id="rId200" xr:uid="{94E129B4-5340-7140-BD04-69713A2D3E25}"/>
    <hyperlink ref="T993" r:id="rId201" xr:uid="{83EA8BAE-C001-F645-81CA-9D45BC9C09AB}"/>
    <hyperlink ref="T994" r:id="rId202" xr:uid="{A0D9797E-87EE-3A49-9874-3CA370FB2989}"/>
    <hyperlink ref="T1897" r:id="rId203" xr:uid="{5BA13DBE-2EA1-3C4E-8BDE-4186C4B5BEA6}"/>
    <hyperlink ref="T1703" r:id="rId204" xr:uid="{65F2158F-6967-104D-A6B0-D3593FB62946}"/>
    <hyperlink ref="T1469" r:id="rId205" xr:uid="{99DBD2F5-B871-5A4C-8234-E876CB7B7188}"/>
    <hyperlink ref="T1519" r:id="rId206" xr:uid="{AFE5F203-3EB7-7747-A6C9-502705E9B8F8}"/>
    <hyperlink ref="T1520" r:id="rId207" xr:uid="{0FB4E1D8-18B9-CC47-9F03-C62F39604F3C}"/>
    <hyperlink ref="T1521" r:id="rId208" xr:uid="{851B8B9B-7839-824E-9591-457EEA91BD59}"/>
    <hyperlink ref="T1522" r:id="rId209" xr:uid="{559B8CD7-19F2-7045-B270-E39D4ECE799D}"/>
    <hyperlink ref="T1523" r:id="rId210" xr:uid="{D5C3A9DE-22D7-164B-A10A-394AFA6510C7}"/>
    <hyperlink ref="T1524" r:id="rId211" xr:uid="{2497FF6E-CA95-8844-A025-925B4EDCBC1B}"/>
    <hyperlink ref="T1456" r:id="rId212" xr:uid="{9888D10B-9293-9941-9404-7CA13E460157}"/>
    <hyperlink ref="T1445" r:id="rId213" xr:uid="{C49C133E-0C14-3046-9622-8E82CA9B38AD}"/>
    <hyperlink ref="T1446" r:id="rId214" xr:uid="{4CAC9130-9603-8E4B-AB77-FE6CEFF6296E}"/>
    <hyperlink ref="T1420" r:id="rId215" xr:uid="{312F19B1-090F-F94A-8799-E1C7AACA9B95}"/>
    <hyperlink ref="T1421" r:id="rId216" xr:uid="{52ABA050-BD40-B147-90F2-DCE5A89A62DA}"/>
    <hyperlink ref="T1422" r:id="rId217" xr:uid="{BC11630E-4562-6E43-B73D-E72C23F3BB0D}"/>
    <hyperlink ref="T1423" r:id="rId218" xr:uid="{CDA1F80E-CB5A-A34E-AE62-AA41BE46C94B}"/>
    <hyperlink ref="T1424" r:id="rId219" xr:uid="{953720D0-6902-1E42-A16D-FEC35B9D8505}"/>
    <hyperlink ref="T1425" r:id="rId220" xr:uid="{BD6A8AE8-FF4C-834A-9BC1-E5B994BC4498}"/>
    <hyperlink ref="T1554" r:id="rId221" xr:uid="{49B3308A-E0F3-C34D-91B1-67F8B5C00E4D}"/>
    <hyperlink ref="T1726" r:id="rId222" xr:uid="{5B3C4849-CEC3-E040-9179-100B4EC3A319}"/>
    <hyperlink ref="T1864" r:id="rId223" xr:uid="{E6448C44-3BAD-E34F-89F4-9B1D0780596D}"/>
    <hyperlink ref="T1649" r:id="rId224" xr:uid="{EC79BF34-112A-4C4A-85E9-67F60A1E0E9D}"/>
    <hyperlink ref="T1325" r:id="rId225" xr:uid="{DE3A28B1-01DE-9B41-9372-E26F27C63487}"/>
    <hyperlink ref="T1251" r:id="rId226" xr:uid="{E36E6F47-F7A6-1542-A6C8-C821FCAF16BE}"/>
    <hyperlink ref="T1097" r:id="rId227" xr:uid="{D884F481-59FD-C247-99A5-4B59401FAF4B}"/>
    <hyperlink ref="T1689" r:id="rId228" xr:uid="{33587496-CE6A-FD4A-8825-0363CA3D4BD8}"/>
    <hyperlink ref="T965" r:id="rId229" xr:uid="{913737AF-3341-F149-83E0-7367DC1ED713}"/>
    <hyperlink ref="T1690" r:id="rId230" xr:uid="{42C21F27-B9D5-F74A-AE30-75DC9A10A5EE}"/>
    <hyperlink ref="T1476" r:id="rId231" xr:uid="{BC682271-9806-A24A-B904-B24B09129F23}"/>
    <hyperlink ref="T1865" r:id="rId232" xr:uid="{7C10B814-DC78-AA47-97D0-F3BBEC15577C}"/>
    <hyperlink ref="T1404" r:id="rId233" xr:uid="{8278528A-22EA-564E-A06E-DA9BEEF0FF78}"/>
    <hyperlink ref="T1570" r:id="rId234" xr:uid="{76F22AB3-39D3-484E-BDD0-5A20DA1D07C9}"/>
    <hyperlink ref="T1571" r:id="rId235" xr:uid="{8BE1C605-2E96-D746-9059-8084EDC58952}"/>
    <hyperlink ref="T1572" r:id="rId236" xr:uid="{13AFC33A-C6FC-7B49-ACB0-7FD6992AF050}"/>
    <hyperlink ref="T1573" r:id="rId237" xr:uid="{50BAA03F-F730-BA4F-9240-3B93459E905A}"/>
    <hyperlink ref="T1546" r:id="rId238" xr:uid="{56FB8C9E-C5EC-554F-8897-631853398D50}"/>
    <hyperlink ref="T1547" r:id="rId239" xr:uid="{F36DBEC9-4577-7746-984C-6C6881D5082E}"/>
    <hyperlink ref="T1465" r:id="rId240" xr:uid="{85EE3C78-3EC0-8D48-9231-3436821BBBE1}"/>
    <hyperlink ref="T1417" r:id="rId241" xr:uid="{79E3E35F-FF58-C94F-AB5D-541518757B34}"/>
    <hyperlink ref="T1370" r:id="rId242" xr:uid="{1F3172DC-D2E5-5C41-BCB2-9E222F515F99}"/>
    <hyperlink ref="T1372" r:id="rId243" xr:uid="{2E656E52-E1BD-DC47-B69D-48F0053FD9E4}"/>
    <hyperlink ref="T1371" r:id="rId244" xr:uid="{52D95B61-1F66-744A-B0FC-0ECAC94794BE}"/>
    <hyperlink ref="T1771" r:id="rId245" xr:uid="{F114A016-C13C-2242-B285-EA26C9647678}"/>
    <hyperlink ref="T1131" r:id="rId246" xr:uid="{E142957A-1D7A-D542-B9D9-75F94B3472D8}"/>
    <hyperlink ref="T1835" r:id="rId247" xr:uid="{4AE8997C-EC53-4D44-A323-96AC34C7D1D5}"/>
    <hyperlink ref="T1800" r:id="rId248" xr:uid="{0DA2C2F6-4592-314D-94C1-5798D17C76F2}"/>
    <hyperlink ref="T1477" r:id="rId249" xr:uid="{EFF94C89-0195-914B-834E-94B5D07285B2}"/>
    <hyperlink ref="T1304" r:id="rId250" xr:uid="{D0C6ABFA-32BC-814A-9824-82FBFAE783E7}"/>
    <hyperlink ref="T1804" r:id="rId251" xr:uid="{5A80CF38-6979-354F-9DB0-091A18CDFD4E}"/>
    <hyperlink ref="T1692" r:id="rId252" xr:uid="{9A57E2B9-29FE-0C4D-B59A-F63574E6FCF9}"/>
    <hyperlink ref="T1728" r:id="rId253" xr:uid="{426E4D0D-DEB7-A640-A624-ADE47AEFAFE8}"/>
    <hyperlink ref="T1754" r:id="rId254" xr:uid="{9C931A4D-8E7C-1C4C-BFBF-F7A9552DBF62}"/>
    <hyperlink ref="T1648" r:id="rId255" xr:uid="{E80D5A30-F6B8-9F46-B7AF-A7118EF1ACEA}"/>
    <hyperlink ref="T1566" r:id="rId256" xr:uid="{ADCFF6C5-3DFD-4348-8312-B8E11A39ED6A}"/>
    <hyperlink ref="T1437" r:id="rId257" xr:uid="{CC739BC8-6782-BB47-B813-07323BAAED8B}"/>
    <hyperlink ref="T1253" r:id="rId258" xr:uid="{0B2E6F4F-5014-0E48-A596-F6E1FA29CB6A}"/>
    <hyperlink ref="T983" r:id="rId259" xr:uid="{A692656D-5890-544B-BB2B-DD673677A3F6}"/>
    <hyperlink ref="T1860" r:id="rId260" xr:uid="{2CA2494C-E91F-3746-8B37-B934B0952C95}"/>
    <hyperlink ref="T1785" r:id="rId261" xr:uid="{DB095AF2-0FD1-BD41-8774-0C0590175706}"/>
    <hyperlink ref="T1943:T1946" r:id="rId262" display="https://thereserve2.apx.com/mymodule/reg/prjView.asp?id1=997" xr:uid="{CE35BD2B-A536-0040-A144-494DF00828AE}"/>
    <hyperlink ref="T939" r:id="rId263" xr:uid="{4D1C4588-6B22-2647-A49C-CA667BBF073E}"/>
    <hyperlink ref="T943" r:id="rId264" xr:uid="{D0AA1380-66BE-A348-9F80-732D04D6C801}"/>
    <hyperlink ref="T941" r:id="rId265" xr:uid="{72C88834-1CFC-864E-8441-025B01E59DA1}"/>
    <hyperlink ref="T942" r:id="rId266" xr:uid="{6CFD4E41-2DF8-2B49-A34E-DCE27AD084AD}"/>
    <hyperlink ref="T949" r:id="rId267" xr:uid="{29E09911-EB67-C145-9B6C-F44C07C7D79B}"/>
    <hyperlink ref="T946" r:id="rId268" xr:uid="{BB070A7B-71FB-D44C-B235-E18EE5700FA4}"/>
    <hyperlink ref="T947" r:id="rId269" xr:uid="{866D8DBA-5811-6947-B5BB-F03E9204223F}"/>
    <hyperlink ref="T948" r:id="rId270" xr:uid="{8EFF1A31-AB38-7649-A8EF-4DFD37B9857A}"/>
    <hyperlink ref="T951" r:id="rId271" xr:uid="{7D4E08CD-DB58-E94A-B950-7982E2E8C9AC}"/>
    <hyperlink ref="T952" r:id="rId272" xr:uid="{1299F6AE-13F9-F645-9F48-A1860FA7F33A}"/>
    <hyperlink ref="T953" r:id="rId273" xr:uid="{CF6B7C6E-5774-B146-BB21-36AA2CA935C9}"/>
    <hyperlink ref="T926" r:id="rId274" xr:uid="{FE7BEE81-99B5-6B4C-BE5B-EDE51D467DF7}"/>
    <hyperlink ref="T929" r:id="rId275" xr:uid="{C71625FE-26B8-3B49-9428-BE705B34F41A}"/>
    <hyperlink ref="T930" r:id="rId276" xr:uid="{7F774497-587B-8F4E-9F40-A171982FACB5}"/>
    <hyperlink ref="T931" r:id="rId277" xr:uid="{31A8656B-E84D-354D-8A0E-45413084F10B}"/>
    <hyperlink ref="T933" r:id="rId278" xr:uid="{636F28BA-4EE9-5642-8131-2FDD8585E8F3}"/>
    <hyperlink ref="T927" r:id="rId279" xr:uid="{961D0142-609D-5442-ACC2-3038C37AD632}"/>
    <hyperlink ref="T932" r:id="rId280" xr:uid="{177437CD-CFF4-EC45-B953-AB46B0B42EBF}"/>
    <hyperlink ref="T934" r:id="rId281" xr:uid="{DBBA5344-8AEE-8344-8434-1E082B159473}"/>
    <hyperlink ref="T935" r:id="rId282" xr:uid="{93459D61-AC12-774E-915B-EB3BD20CC80B}"/>
    <hyperlink ref="T936" r:id="rId283" xr:uid="{3A1278F8-E0B5-8F4D-B536-5306CD988ACA}"/>
    <hyperlink ref="T937" r:id="rId284" xr:uid="{8AFD2578-052A-2643-9112-6F1F0A59FCB4}"/>
    <hyperlink ref="T938" r:id="rId285" xr:uid="{6B91BB9E-D45B-7F45-B463-16D825A390C8}"/>
    <hyperlink ref="T960" r:id="rId286" xr:uid="{8CA0C339-D1C0-C540-90BF-2D4D470587FA}"/>
    <hyperlink ref="T921" r:id="rId287" xr:uid="{25F295B7-0091-D747-A1B9-2D92588D6AA4}"/>
    <hyperlink ref="T1218" r:id="rId288" xr:uid="{35C59053-F230-024A-B25E-A75BEBB14682}"/>
    <hyperlink ref="T924" r:id="rId289" xr:uid="{9026854F-78AA-2A46-82DF-56AF2F6AD029}"/>
    <hyperlink ref="T925" r:id="rId290" xr:uid="{708235CB-D523-B643-8B3F-D6646D5D0293}"/>
    <hyperlink ref="T920" r:id="rId291" xr:uid="{5724CAE9-7614-2F40-BDAE-5FF4A73D42F5}"/>
    <hyperlink ref="T22" r:id="rId292" xr:uid="{31D6826C-4E2E-8C4D-AFB9-F556AD7660D9}"/>
    <hyperlink ref="T923" r:id="rId293" xr:uid="{BD7CC4C3-7659-3846-A5BF-08BD5479C633}"/>
    <hyperlink ref="T1825" r:id="rId294" xr:uid="{1F6ADD34-755B-8D44-BE0C-8A886CEF784D}"/>
    <hyperlink ref="T1647" r:id="rId295" xr:uid="{B43C7B3B-5939-C047-949E-3C769681AD0A}"/>
    <hyperlink ref="T1357" r:id="rId296" xr:uid="{2FF21827-80BF-B248-88BB-91A324120EAA}"/>
    <hyperlink ref="T1236" r:id="rId297" xr:uid="{70FC4569-F431-3342-A56E-D5AB8AC22ADC}"/>
    <hyperlink ref="T1859" r:id="rId298" xr:uid="{E7D1950B-60D7-7649-A6EC-408F20ADEF09}"/>
    <hyperlink ref="T1696" r:id="rId299" xr:uid="{DBA55426-0FC7-EC4E-9447-C7304E6D30C4}"/>
    <hyperlink ref="T1495" r:id="rId300" xr:uid="{4BF3BEC2-502F-0B4C-903B-232509B74737}"/>
    <hyperlink ref="T1189" r:id="rId301" xr:uid="{1F4AFD2E-38D6-D140-870A-A9EAEB36876F}"/>
    <hyperlink ref="T1704" r:id="rId302" xr:uid="{26B925C3-E51C-F14B-B3C3-32CA969DE57C}"/>
    <hyperlink ref="T61:T64" r:id="rId303" display="https://thereserve2.apx.com/mymodule/reg/prjView.asp?id1=989" xr:uid="{BB707B6B-E3CF-064D-8129-F0F44468C97A}"/>
    <hyperlink ref="T1697" r:id="rId304" xr:uid="{81CE6EB0-E645-DC49-B4E4-4BCAE7558A95}"/>
    <hyperlink ref="T66:T70" r:id="rId305" display="https://thereserve2.apx.com/mymodule/reg/prjView.asp?id1=982" xr:uid="{F5B117E6-5DE6-7242-9101-49445B16B8FF}"/>
    <hyperlink ref="T1698" r:id="rId306" xr:uid="{ED457CA3-53F3-8548-8C18-D912FE91EF19}"/>
    <hyperlink ref="T73:T76" r:id="rId307" display="https://thereserve2.apx.com/mymodule/reg/prjView.asp?id1=969" xr:uid="{E48A924C-FD11-9D48-B6F5-C29A30717424}"/>
    <hyperlink ref="T1337" r:id="rId308" xr:uid="{8656A4F2-EF36-3846-A45B-4CDC7DA210E6}"/>
    <hyperlink ref="T1225" r:id="rId309" xr:uid="{8F202492-A2A7-8F4A-952C-90C66870AA31}"/>
    <hyperlink ref="T1747" r:id="rId310" xr:uid="{CACA6D4D-6ECE-A649-BCAB-A41C0C82383C}"/>
    <hyperlink ref="T1203" r:id="rId311" xr:uid="{86A5E30A-0939-6143-8C85-74982F38357B}"/>
    <hyperlink ref="T1723" r:id="rId312" xr:uid="{0DB20EDD-A608-6B45-B937-5D4EBAC186D2}"/>
    <hyperlink ref="T1768" r:id="rId313" xr:uid="{8402E9CB-2150-4F47-B34A-CD60A383FED2}"/>
    <hyperlink ref="T160:T163" r:id="rId314" display="https://thereserve2.apx.com/mymodule/reg/prjView.asp?id1=1036" xr:uid="{E842A2CD-EF13-9D4E-9A1D-A7C803551D42}"/>
    <hyperlink ref="T1712" r:id="rId315" xr:uid="{F3114990-890D-9743-B32F-5A2AA0A0C904}"/>
    <hyperlink ref="T1482" r:id="rId316" xr:uid="{C10C15DD-9F50-C340-9EF2-87523C7CA6E5}"/>
    <hyperlink ref="T1063" r:id="rId317" xr:uid="{4668E0BA-2C31-484C-A057-0337F825B938}"/>
    <hyperlink ref="T1706" r:id="rId318" xr:uid="{A003D3BC-5191-1042-8DE6-20B308A8CC72}"/>
    <hyperlink ref="T1478" r:id="rId319" xr:uid="{40A3DCDB-2F7B-4F4E-9BC4-F7C0E2BE1C99}"/>
    <hyperlink ref="T1282" r:id="rId320" xr:uid="{1431CE27-84BD-5C44-975D-ED70371F747D}"/>
    <hyperlink ref="T1184" r:id="rId321" xr:uid="{5B8E88F4-7F3C-6740-AD81-C86A0D6394F7}"/>
    <hyperlink ref="T1022" r:id="rId322" xr:uid="{9B40CA8A-090C-AF4A-A647-320D8A2D615E}"/>
    <hyperlink ref="T1064" r:id="rId323" xr:uid="{9496D083-8BF0-3D47-9B6B-5E3DE47512A0}"/>
    <hyperlink ref="T1014" r:id="rId324" xr:uid="{F53548E9-B452-F145-8081-054C7F7A3583}"/>
    <hyperlink ref="T1713" r:id="rId325" xr:uid="{F37371F0-1475-8B47-9206-6CE18C3C9C92}"/>
    <hyperlink ref="T193:T196" r:id="rId326" display="https://thereserve2.apx.com/mymodule/reg/prjView.asp?id1=1057" xr:uid="{9B717C89-8740-F04E-9EBB-C07A12EC01C8}"/>
    <hyperlink ref="T1714" r:id="rId327" xr:uid="{73C96611-452A-E34E-A04F-1947FF51E04C}"/>
    <hyperlink ref="T201:T204" r:id="rId328" display="https://thereserve2.apx.com/mymodule/reg/prjView.asp?id1=1058" xr:uid="{9706687C-7730-5146-89F5-819E3AC4D0AC}"/>
    <hyperlink ref="T1748" r:id="rId329" xr:uid="{E7EA0E11-0DBB-0B45-B505-91AE341B1441}"/>
    <hyperlink ref="T1185" r:id="rId330" xr:uid="{F66C88C1-2665-5144-AB3D-FB3092E4C7BC}"/>
    <hyperlink ref="T1204" r:id="rId331" xr:uid="{5A2BBA10-8F7C-5840-8980-EB3E1CA4E4B6}"/>
    <hyperlink ref="T1715" r:id="rId332" xr:uid="{F1CFF43E-7EE6-0148-AFCB-9074E342CD87}"/>
    <hyperlink ref="T1682" r:id="rId333" xr:uid="{D99F42E6-6DD0-3245-A2D9-E934985A7DC4}"/>
    <hyperlink ref="T1297" r:id="rId334" xr:uid="{E93DD197-6095-A643-BCB1-5E0D62A745BC}"/>
    <hyperlink ref="T1283" r:id="rId335" xr:uid="{12E4E5FF-C841-8B47-81C2-D14D0F99C671}"/>
    <hyperlink ref="T1683" r:id="rId336" xr:uid="{B9C44CE5-EF98-BC44-9280-0081FF032629}"/>
    <hyperlink ref="T1491" r:id="rId337" xr:uid="{EBA24F21-F701-B041-854A-14480EE57DAF}"/>
    <hyperlink ref="T1729" r:id="rId338" xr:uid="{D87D4F0D-71B3-4C46-927D-66DEDAB0B8AF}"/>
    <hyperlink ref="T1769" r:id="rId339" xr:uid="{D0CD440E-5967-364F-933C-84D7A922F50F}"/>
    <hyperlink ref="T1315" r:id="rId340" xr:uid="{32F8C923-6159-8E40-8C92-C149AB11CBE8}"/>
    <hyperlink ref="T1361" r:id="rId341" xr:uid="{99EA7FF1-A901-3C4D-8EA5-CC5999F2437E}"/>
    <hyperlink ref="T1694" r:id="rId342" xr:uid="{1D7CEFD1-D48E-284F-A2F1-D3EBC5A64558}"/>
    <hyperlink ref="T1472" r:id="rId343" xr:uid="{B811C28A-5A29-7A49-AEDA-7F2540A327B0}"/>
    <hyperlink ref="T1318" r:id="rId344" xr:uid="{EDF21859-1E85-9849-80E5-E5D78343406F}"/>
    <hyperlink ref="T1190" r:id="rId345" xr:uid="{334464CD-007F-DF4D-8168-13590DBE4F45}"/>
    <hyperlink ref="T1058" r:id="rId346" xr:uid="{9CFB7A92-3406-A640-928E-C85503E196AC}"/>
    <hyperlink ref="T1695" r:id="rId347" xr:uid="{D0193033-99A3-BC4C-BA6D-C4CC1DEA8745}"/>
    <hyperlink ref="T1269" r:id="rId348" xr:uid="{A8B9C57C-E476-2C47-8203-B7FD613D1F84}"/>
    <hyperlink ref="T1685" r:id="rId349" xr:uid="{3B983453-767C-3843-A97A-529E224FF875}"/>
    <hyperlink ref="T1679" r:id="rId350" xr:uid="{AF92E2EE-CF22-B64A-AC75-393CCD6807F3}"/>
    <hyperlink ref="T1463" r:id="rId351" xr:uid="{0E67248C-6906-9E47-AE7C-6BF4AA381021}"/>
    <hyperlink ref="T1333" r:id="rId352" xr:uid="{C1E94F37-37EE-6242-8080-6EB854D299ED}"/>
    <hyperlink ref="T1216" r:id="rId353" xr:uid="{31A55722-4DCC-3445-AED1-955CB1E61190}"/>
    <hyperlink ref="T1037" r:id="rId354" xr:uid="{913BD421-8A8E-4C42-95B1-BAF35CE0B4C3}"/>
    <hyperlink ref="T1667" r:id="rId355" xr:uid="{A9657C55-C9BB-1C46-8B35-4B6F43CC0239}"/>
    <hyperlink ref="T1686" r:id="rId356" xr:uid="{26A37C94-8680-0F4A-91A6-A2B9E9EA2736}"/>
    <hyperlink ref="T1353" r:id="rId357" xr:uid="{EE359AD9-5677-6D42-BE03-303F7ED84D5D}"/>
    <hyperlink ref="T1167" r:id="rId358" xr:uid="{7F9A4E4B-A93E-764F-914E-827361DF49EE}"/>
    <hyperlink ref="T995" r:id="rId359" xr:uid="{09838FEF-EA9A-1B49-88DB-AFABA459E9FF}"/>
    <hyperlink ref="T1687" r:id="rId360" xr:uid="{D955DE5E-EA1B-8945-B7DA-2B2673AC3917}"/>
    <hyperlink ref="T1492" r:id="rId361" xr:uid="{F1083D06-68D8-554B-BED0-15629ADAF182}"/>
    <hyperlink ref="T1497" r:id="rId362" xr:uid="{98043590-D9FB-9246-98E8-DA1406FEB8D6}"/>
    <hyperlink ref="T1192" r:id="rId363" xr:uid="{01782031-AC91-144E-ACD1-72A528A1D083}"/>
    <hyperlink ref="T1191" r:id="rId364" xr:uid="{35B65BF1-6023-AE41-B13B-35153570E34C}"/>
    <hyperlink ref="T1059" r:id="rId365" xr:uid="{75BC3D4E-898A-E144-9D09-77B6D02C5F4D}"/>
    <hyperlink ref="T950" r:id="rId366" xr:uid="{53C96174-2C74-D645-A43F-313E31788CBC}"/>
    <hyperlink ref="T1536" r:id="rId367" xr:uid="{2EC109D3-CDAE-D742-9B20-7EFA5AA6A1AB}"/>
    <hyperlink ref="T1334" r:id="rId368" xr:uid="{961CEF2D-9FD6-D74A-A20F-42490ABEDDE5}"/>
    <hyperlink ref="T1227" r:id="rId369" xr:uid="{ABB231D2-CD56-6B43-AEC5-FD71721B4607}"/>
    <hyperlink ref="T1517" r:id="rId370" xr:uid="{4F276FC8-9AF0-9A43-9F57-A62FD1F62B62}"/>
    <hyperlink ref="T1567" r:id="rId371" xr:uid="{75A53F7D-8059-154B-A973-568442DDBA59}"/>
    <hyperlink ref="T1413" r:id="rId372" xr:uid="{9DC4FA17-FCEC-9743-86CA-EF8867CA46C6}"/>
    <hyperlink ref="T1298" r:id="rId373" xr:uid="{97BD9F2A-E504-5F40-9329-BED16AE9E7FD}"/>
    <hyperlink ref="T1107" r:id="rId374" xr:uid="{3DF89259-1144-6F49-BAD0-0D4CB3BAD8D8}"/>
    <hyperlink ref="T1000" r:id="rId375" xr:uid="{7B9F516E-1A70-104D-99E5-451F61B9ED50}"/>
    <hyperlink ref="T1132" r:id="rId376" xr:uid="{85908AE9-DFB9-9444-AD66-75508832D68F}"/>
    <hyperlink ref="T1133" r:id="rId377" xr:uid="{ABC7117B-9AE7-0641-B24C-A89D383219FD}"/>
    <hyperlink ref="T1134" r:id="rId378" xr:uid="{D610D6DF-DC0F-F84A-BB86-53DDE771F98F}"/>
    <hyperlink ref="T1038" r:id="rId379" xr:uid="{3FE38CBD-12D8-A143-88DF-C5A20A5F7630}"/>
    <hyperlink ref="T1319" r:id="rId380" xr:uid="{1BA77DCF-EF13-D944-A1DC-A255F5796596}"/>
    <hyperlink ref="T1051" r:id="rId381" xr:uid="{689710E4-ADD7-6447-A753-DF144E5F71D2}"/>
    <hyperlink ref="T1052" r:id="rId382" xr:uid="{B4EF012A-9C75-CB4F-9E9D-B8D8EA0EE9B1}"/>
    <hyperlink ref="T1362" r:id="rId383" xr:uid="{22D5E053-7FF6-8A47-912D-CFBA2DF5D4FA}"/>
    <hyperlink ref="T1316" r:id="rId384" xr:uid="{15C02B80-DD07-CA4D-9A30-7CA51A304749}"/>
    <hyperlink ref="T1143" r:id="rId385" xr:uid="{EF9F3AC8-E1F9-C340-B249-BBBB1BCB8439}"/>
    <hyperlink ref="T954" r:id="rId386" xr:uid="{D23C9E2D-7DAE-0646-B6C5-0DE72B0EEB91}"/>
    <hyperlink ref="T1209" r:id="rId387" xr:uid="{2EAEE154-0026-1D40-8319-7FD72FFF2066}"/>
    <hyperlink ref="T1089" r:id="rId388" xr:uid="{6AC966D6-0437-9546-84DC-C3B70972F462}"/>
    <hyperlink ref="T977" r:id="rId389" xr:uid="{BD3346DD-5478-0642-A031-33CFEC0BC8F9}"/>
    <hyperlink ref="T1484" r:id="rId390" xr:uid="{CAFF437A-347A-4848-8F90-DA91A51125AC}"/>
    <hyperlink ref="T1284" r:id="rId391" xr:uid="{D01D0C3E-4D36-FD4F-B26E-6007A1C1D356}"/>
    <hyperlink ref="T1158" r:id="rId392" xr:uid="{2480B005-EA1F-1941-BCED-0FE40D51F84C}"/>
    <hyperlink ref="T922" r:id="rId393" xr:uid="{29758CC9-3BB5-A545-BDB4-3ACC2215C227}"/>
    <hyperlink ref="T1364" r:id="rId394" xr:uid="{B5322E86-F720-8341-AC52-39A8CF3F30DD}"/>
    <hyperlink ref="T1273" r:id="rId395" xr:uid="{31716031-4DA4-9648-824A-11E0EFE00454}"/>
    <hyperlink ref="T1414" r:id="rId396" xr:uid="{2196DD21-501A-C343-A375-CF6136E59538}"/>
    <hyperlink ref="T1498" r:id="rId397" xr:uid="{D4FB030C-569C-394D-8E6C-664F126C05FF}"/>
    <hyperlink ref="T1320" r:id="rId398" xr:uid="{4D50924B-88FF-CB48-9E1C-F5ECECC7DDEE}"/>
    <hyperlink ref="T1221" r:id="rId399" xr:uid="{BB184F1F-97F5-F548-904A-3B3018F65849}"/>
    <hyperlink ref="T1461" r:id="rId400" xr:uid="{F9DB940A-7A11-A544-969E-9BA4797662B8}"/>
    <hyperlink ref="T1017" r:id="rId401" xr:uid="{BD1C70C4-84C0-FC4D-85B1-59F2285D7752}"/>
    <hyperlink ref="T1170" r:id="rId402" xr:uid="{AED5A076-46E1-1749-B8C6-E5CF8F39B9DE}"/>
    <hyperlink ref="T1164" r:id="rId403" xr:uid="{6A0441E4-1473-1E4F-99A7-BC55C8E04F21}"/>
    <hyperlink ref="T1068" r:id="rId404" xr:uid="{1C33E626-A3C5-3848-BB12-73CE5C414900}"/>
    <hyperlink ref="T1499" r:id="rId405" xr:uid="{964DCECA-D5AE-6D4B-9C62-1E3B80DE06D9}"/>
    <hyperlink ref="T1321" r:id="rId406" xr:uid="{C36C4010-6364-054A-96D4-BEBE20128CF2}"/>
    <hyperlink ref="T1175" r:id="rId407" xr:uid="{0A400691-577A-7D43-A740-38E8885FBC85}"/>
    <hyperlink ref="T1080" r:id="rId408" xr:uid="{CA98E38F-0B51-9B41-896A-23C1BD31CFAB}"/>
    <hyperlink ref="T1449" r:id="rId409" xr:uid="{A5FA5F3D-E747-0C47-970E-2FB265670E6D}"/>
    <hyperlink ref="T1450" r:id="rId410" xr:uid="{968819BF-CDB3-F047-A125-9479F6DD902C}"/>
    <hyperlink ref="T1270" r:id="rId411" xr:uid="{A84CD2A6-DA0B-2245-8470-4E7AD4B24281}"/>
    <hyperlink ref="T1152" r:id="rId412" xr:uid="{1760C3C4-5A5F-2B46-AD2E-7E8FE16E4E24}"/>
    <hyperlink ref="T1466" r:id="rId413" xr:uid="{B3EFCB11-8F87-894D-BE99-B00AFAF600F2}"/>
    <hyperlink ref="T1263" r:id="rId414" xr:uid="{20747A3A-0AB8-A24A-9323-5553B74C14AE}"/>
    <hyperlink ref="T1153" r:id="rId415" xr:uid="{C2C0B2F7-0135-4841-A232-91B80F798952}"/>
    <hyperlink ref="T1467" r:id="rId416" xr:uid="{BD360B48-C1AA-AD44-B286-ABCD3E7D1809}"/>
    <hyperlink ref="T1255" r:id="rId417" xr:uid="{81D494C7-287A-AF4F-8B05-2B1369031161}"/>
    <hyperlink ref="T1005" r:id="rId418" xr:uid="{4916DE9E-A913-C34A-A365-5FCA7F2B7ACB}"/>
    <hyperlink ref="T1415" r:id="rId419" xr:uid="{555D1073-E01B-5C4A-97A4-5A65191BEBA3}"/>
    <hyperlink ref="T966" r:id="rId420" xr:uid="{5DB49DD3-53A3-A34B-880D-B17CA8B1C336}"/>
    <hyperlink ref="T967" r:id="rId421" xr:uid="{A8A66212-4F41-D54B-B260-2B7D649ACAF0}"/>
    <hyperlink ref="T968" r:id="rId422" xr:uid="{1DE3233F-57AA-0941-86AC-40A614D7BF45}"/>
    <hyperlink ref="T1358" r:id="rId423" xr:uid="{AF3DBA6E-FA89-D34F-A84A-5D7257A7ECCC}"/>
    <hyperlink ref="T1239" r:id="rId424" xr:uid="{04CDA101-DB19-3245-BB88-7ABDC938FB6C}"/>
    <hyperlink ref="T1125" r:id="rId425" xr:uid="{C84AD105-E223-8140-A33E-CBBC7E6766A9}"/>
    <hyperlink ref="T1542" r:id="rId426" xr:uid="{964F9534-DAD0-AD4B-814B-761CF7D6B92A}"/>
    <hyperlink ref="T1069" r:id="rId427" xr:uid="{726AC9D9-1FD9-7F43-9A77-EB470C8B5968}"/>
    <hyperlink ref="T429:T430" r:id="rId428" display="https://thereserve2.apx.com/mymodule/reg/prjView.asp?id1=1132" xr:uid="{46AC1EAE-1842-BD44-B93E-A553966C254B}"/>
    <hyperlink ref="T1569" r:id="rId429" xr:uid="{D08C2947-6363-4544-BA4D-CA06D1DA8F3C}"/>
    <hyperlink ref="T1327" r:id="rId430" xr:uid="{A99FF3A4-E0E0-8448-9CBC-260366CAB213}"/>
    <hyperlink ref="T1222" r:id="rId431" xr:uid="{435E4D7D-DF04-844D-B7B1-75351A9B8846}"/>
    <hyperlink ref="T1070" r:id="rId432" xr:uid="{488DE908-4EEA-1341-94D8-30B2FE5FC42F}"/>
    <hyperlink ref="T1193" r:id="rId433" xr:uid="{6820C172-AD3E-7E4C-9B3A-1FFC8E173348}"/>
    <hyperlink ref="T1108" r:id="rId434" xr:uid="{911999EE-F5FB-514C-8BA8-531097BD2F74}"/>
    <hyperlink ref="T1006" r:id="rId435" xr:uid="{620B6C02-9976-3444-9398-AA2E6C78F6B3}"/>
    <hyperlink ref="T1257" r:id="rId436" xr:uid="{3374A8AD-753A-894E-B4E3-A403379DEF8E}"/>
    <hyperlink ref="T1126" r:id="rId437" xr:uid="{AEF84D15-84D8-E44F-8880-5675C68F0A1E}"/>
    <hyperlink ref="T1007" r:id="rId438" xr:uid="{2E5ED9BC-D939-7F4A-9888-D8BA53C122E0}"/>
    <hyperlink ref="T13" r:id="rId439" xr:uid="{C7F26B7B-3029-3F49-A117-C98A6347FF6F}"/>
    <hyperlink ref="T1223" r:id="rId440" xr:uid="{EE00F0D8-2B8B-8A4F-90CE-4707A7BF900F}"/>
    <hyperlink ref="T1046" r:id="rId441" xr:uid="{A21DF980-3148-A247-8227-E0D30C4CD636}"/>
    <hyperlink ref="T1109" r:id="rId442" xr:uid="{B567F462-9027-9140-A6EE-3B0663109C76}"/>
    <hyperlink ref="T961" r:id="rId443" xr:uid="{9865D43B-12F7-FF4B-88B9-51E94504005F}"/>
    <hyperlink ref="T962" r:id="rId444" xr:uid="{BFAC66C6-38D7-5844-8D9C-CF40341857BF}"/>
    <hyperlink ref="T1451" r:id="rId445" xr:uid="{08122A55-6208-FA43-A243-B4B5E95A1166}"/>
    <hyperlink ref="T1248" r:id="rId446" xr:uid="{C04C840C-2DF5-074F-943C-FC1BA2F6EF08}"/>
    <hyperlink ref="T1099" r:id="rId447" xr:uid="{BC249EA5-F2A9-2A44-8DDD-98F1CF31B4C5}"/>
    <hyperlink ref="T1176" r:id="rId448" xr:uid="{226ED938-7328-BC47-A72A-62AB82F8E53E}"/>
    <hyperlink ref="T1018" r:id="rId449" xr:uid="{6A68F441-D73A-714D-9274-EDEA99EF33B3}"/>
    <hyperlink ref="T1249" r:id="rId450" xr:uid="{D108AB7B-0182-6E4B-8C46-E5744CBBEBCA}"/>
    <hyperlink ref="T1159" r:id="rId451" xr:uid="{B46BEF7B-AE55-424D-B8CD-DE8B9B44BBFC}"/>
    <hyperlink ref="T987" r:id="rId452" xr:uid="{1CD55333-8C3C-E548-996A-CCDFDA49C8EE}"/>
    <hyperlink ref="T1110" r:id="rId453" xr:uid="{B4656435-FDA1-0B41-9C87-4A2C8CEE76F3}"/>
    <hyperlink ref="T1024" r:id="rId454" xr:uid="{9C017F9A-29C9-3F4B-836D-EDA3E019132C}"/>
    <hyperlink ref="T1111" r:id="rId455" xr:uid="{6B718137-54B6-9141-88BA-942E675E5E48}"/>
    <hyperlink ref="T1339" r:id="rId456" xr:uid="{4A99997C-57C3-0C4A-B4DD-C3715DE184E2}"/>
    <hyperlink ref="T1285" r:id="rId457" xr:uid="{EC252AFF-D9D5-AA4D-92D6-173247FB8929}"/>
    <hyperlink ref="T1307" r:id="rId458" xr:uid="{2D17ED34-795B-C845-A6A4-D53DB6EA3EDE}"/>
    <hyperlink ref="T1081" r:id="rId459" xr:uid="{CAF6247F-941E-5B4B-BDB7-8B2F4176BF36}"/>
    <hyperlink ref="T1082" r:id="rId460" xr:uid="{0C361BC1-85AE-2046-AFBB-481B74666D1A}"/>
    <hyperlink ref="T1308" r:id="rId461" xr:uid="{6EDF4853-414E-D44F-9BDA-308458CD5531}"/>
    <hyperlink ref="T1309" r:id="rId462" xr:uid="{CAF8F4CE-F447-044E-AD85-04E0120B2C88}"/>
    <hyperlink ref="T1172" r:id="rId463" xr:uid="{A7ECD21F-D33F-FC45-A0AC-38EB8C780256}"/>
    <hyperlink ref="T1053" r:id="rId464" xr:uid="{78FB4E29-CCF4-5748-9D2E-60A3BAE05BA6}"/>
    <hyperlink ref="T1241" r:id="rId465" xr:uid="{5871ADD6-5B58-A347-901D-7642BA07BACC}"/>
    <hyperlink ref="T1154" r:id="rId466" xr:uid="{9A015F3F-6932-DE40-B80F-B45CF5C3809B}"/>
    <hyperlink ref="T1537" r:id="rId467" xr:uid="{DCE81665-03D5-B34E-8581-45D7F4805F30}"/>
    <hyperlink ref="T988" r:id="rId468" xr:uid="{D7FF8A55-0B0E-DF47-AA78-4EFC61AF35DE}"/>
    <hyperlink ref="T1242" r:id="rId469" xr:uid="{5A36976B-3484-A44C-A5CA-EA327CE4BB21}"/>
    <hyperlink ref="T1145" r:id="rId470" xr:uid="{247C5888-92D4-9E4C-BEAF-2A0026C2E780}"/>
    <hyperlink ref="T985" r:id="rId471" xr:uid="{393FC4FB-EAC9-B449-92D1-405CD42F3245}"/>
    <hyperlink ref="T1310" r:id="rId472" xr:uid="{0F11458B-2B5E-C248-9491-CFADD50E78C9}"/>
    <hyperlink ref="T1168" r:id="rId473" xr:uid="{95F117D9-DDC8-A945-9CA9-E300F48CE575}"/>
    <hyperlink ref="T1100" r:id="rId474" xr:uid="{738F425D-86E1-CA40-A8BF-F1CA09C56B1A}"/>
    <hyperlink ref="T1311" r:id="rId475" xr:uid="{BFF1A18C-1EBC-6240-8EDA-295807964358}"/>
    <hyperlink ref="T1217" r:id="rId476" xr:uid="{5B5C812C-342E-BD46-BAE6-0E8ADE17EB9C}"/>
    <hyperlink ref="T1101" r:id="rId477" xr:uid="{430D946E-6C45-AC4B-8DEC-DE1BA4722D44}"/>
    <hyperlink ref="T1173" r:id="rId478" xr:uid="{5604FF84-8BA9-A74B-834F-4D5BEB9FCDEB}"/>
    <hyperlink ref="T1039" r:id="rId479" xr:uid="{77795507-E896-E748-BBBB-D2F0C234AB7C}"/>
    <hyperlink ref="T1040" r:id="rId480" xr:uid="{0BADA802-FEE4-6E45-9B07-DB35B278CBF6}"/>
    <hyperlink ref="T1286" r:id="rId481" xr:uid="{03FEB61F-BFB4-F449-98C7-BCC4BB29BC6D}"/>
    <hyperlink ref="T1127" r:id="rId482" xr:uid="{B549FC0A-6855-7A44-A109-D083138D958A}"/>
    <hyperlink ref="T928" r:id="rId483" xr:uid="{A4B0F2FE-1A5A-734C-8B13-124BEFE5E94E}"/>
    <hyperlink ref="T1169" r:id="rId484" xr:uid="{4DC9AFA5-CACA-5746-BD87-F3BF37A03F0D}"/>
    <hyperlink ref="T1258" r:id="rId485" xr:uid="{C806DBE5-6A66-C449-83EE-FD983F3F1999}"/>
    <hyperlink ref="T1237" r:id="rId486" xr:uid="{1817133C-4362-F346-AE01-D0F24F7A950A}"/>
    <hyperlink ref="T969" r:id="rId487" xr:uid="{1B85FC61-A441-E740-9C53-7E6B02583909}"/>
    <hyperlink ref="T1462" r:id="rId488" xr:uid="{EB32AB4C-275C-8449-A297-E602AF831ED0}"/>
    <hyperlink ref="T1210" r:id="rId489" xr:uid="{48F29CCB-AB0B-EF4B-ACB6-4B7F6E3855C8}"/>
    <hyperlink ref="T1091" r:id="rId490" xr:uid="{C823F32A-9A14-0640-B223-1CF3F442738C}"/>
    <hyperlink ref="T1128" r:id="rId491" xr:uid="{B53CF570-4CB8-3841-A297-0F1D53701054}"/>
    <hyperlink ref="T1366" r:id="rId492" xr:uid="{8517776E-3C9A-A74F-A957-9973842E13D2}"/>
    <hyperlink ref="T1234" r:id="rId493" xr:uid="{2CA15EC9-EEBB-0A4A-BE64-7E88924D736D}"/>
    <hyperlink ref="T1328" r:id="rId494" xr:uid="{BA15D300-97D0-244F-AD52-743EF221D593}"/>
    <hyperlink ref="T1102" r:id="rId495" xr:uid="{CD9DB0EB-4507-C24B-8C30-8C22BE8C1CE1}"/>
    <hyperlink ref="T1177" r:id="rId496" xr:uid="{B17108F3-B0D2-C940-AE9E-CF381AE3EC42}"/>
    <hyperlink ref="T1083" r:id="rId497" xr:uid="{AC6B489D-55A5-F24E-9124-58EB2EF538AB}"/>
    <hyperlink ref="T1103" r:id="rId498" xr:uid="{1353D689-D1CD-3946-B85D-138A4216ED0A}"/>
    <hyperlink ref="T1117" r:id="rId499" xr:uid="{42CECAE6-0C52-144C-AEB4-7BE026B3F4E7}"/>
    <hyperlink ref="T970" r:id="rId500" xr:uid="{179AE528-D26C-074E-86BD-446C52416F67}"/>
    <hyperlink ref="T1583" r:id="rId501" xr:uid="{F601DE19-0769-A74C-BD6A-0677A755BF60}"/>
    <hyperlink ref="T1584" r:id="rId502" xr:uid="{75053389-AF64-7A4F-BE47-C633ABB60F59}"/>
    <hyperlink ref="T1336" r:id="rId503" xr:uid="{79D92C2D-DB3C-6940-81F6-50784A5E7EE9}"/>
    <hyperlink ref="T1300" r:id="rId504" xr:uid="{A3888DE3-1D8A-2C41-B428-6FCD064F7CEB}"/>
    <hyperlink ref="T1259" r:id="rId505" xr:uid="{A7839850-F1BC-4C47-AA8E-1471750BFBFF}"/>
    <hyperlink ref="T1238" r:id="rId506" xr:uid="{252D946E-E818-0246-8C79-8DE294F8E2E7}"/>
    <hyperlink ref="T1056" r:id="rId507" xr:uid="{1E88F8FB-8BE3-1347-900F-36A20BF4CD26}"/>
    <hyperlink ref="T1025" r:id="rId508" xr:uid="{0E4FF623-7A12-4A42-AE49-0E52F34BDB2D}"/>
    <hyperlink ref="T1026" r:id="rId509" xr:uid="{D30837BB-CD96-B54F-91D3-ABB753AEA8BF}"/>
    <hyperlink ref="T978" r:id="rId510" xr:uid="{26770F28-BF8D-0042-BD19-8DB92F14AD7A}"/>
    <hyperlink ref="T1485" r:id="rId511" xr:uid="{2AB16DEC-C867-C24C-B54C-2EAF7D91C0A5}"/>
    <hyperlink ref="T1001" r:id="rId512" xr:uid="{844EA846-A7A5-9F4A-95CD-01DA73C51CC6}"/>
    <hyperlink ref="T1267" r:id="rId513" xr:uid="{DEE8B210-0F69-CF43-A70F-664893070297}"/>
    <hyperlink ref="T1155" r:id="rId514" xr:uid="{8784DDA5-E3A7-7845-8642-FFA5B7D56E0F}"/>
    <hyperlink ref="T944" r:id="rId515" xr:uid="{27598632-7D36-2846-B445-F7F855F4E1F6}"/>
    <hyperlink ref="T1464" r:id="rId516" xr:uid="{D599630E-5673-C742-A4CD-F4B2C2CE6860}"/>
    <hyperlink ref="T1287" r:id="rId517" xr:uid="{B3A45CD1-8619-4F4E-A47A-6FBB7B8C4742}"/>
    <hyperlink ref="T1085" r:id="rId518" xr:uid="{23F46C60-7B62-1F4F-9A10-BE655C2486DC}"/>
    <hyperlink ref="T971" r:id="rId519" xr:uid="{D8C4F7F1-855B-4443-BCBF-F9934474EF69}"/>
    <hyperlink ref="T1367" r:id="rId520" xr:uid="{E3278723-A7BB-8F45-9F66-72724DF25144}"/>
    <hyperlink ref="T1178" r:id="rId521" xr:uid="{1C5DFE4C-40F1-A04E-BFA3-4048855F34EC}"/>
    <hyperlink ref="T1288" r:id="rId522" xr:uid="{FA629AE8-DD6C-6345-97DF-839187F5415B}"/>
    <hyperlink ref="T1138" r:id="rId523" xr:uid="{38CA7406-0F2C-2B43-A17E-23A34B012FDD}"/>
    <hyperlink ref="T999" r:id="rId524" xr:uid="{A58C36C6-71BC-0F45-A55F-27123F864A16}"/>
    <hyperlink ref="T1289" r:id="rId525" xr:uid="{A53DE297-ACA6-2C44-9A75-472AE746DF7D}"/>
    <hyperlink ref="T1197" r:id="rId526" xr:uid="{7282CB59-BD83-564B-83EB-C569894D89C6}"/>
    <hyperlink ref="T1303" r:id="rId527" xr:uid="{7FA7C65D-18A8-8F40-8695-5ADBF50CB5E8}"/>
    <hyperlink ref="T1003" r:id="rId528" xr:uid="{00DC74D6-FA24-B043-AF2A-C72D5573C4FB}"/>
    <hyperlink ref="T1211" r:id="rId529" xr:uid="{B26A867B-9410-6742-A02C-78A0123EDDD7}"/>
    <hyperlink ref="T1010" r:id="rId530" xr:uid="{DFEFC768-188A-7D44-9CFB-BACE4E76CA66}"/>
    <hyperlink ref="T1290" r:id="rId531" xr:uid="{91EFDC9A-5613-5141-8A40-A66A7F538786}"/>
    <hyperlink ref="T1073" r:id="rId532" xr:uid="{8D701F2A-27B5-3340-B4AB-9D2F730260A9}"/>
    <hyperlink ref="T1074" r:id="rId533" xr:uid="{8F686E86-21E7-4940-BE2D-826102FD399A}"/>
    <hyperlink ref="T945" r:id="rId534" xr:uid="{3643D0C5-03D0-1C4A-A38A-90EA8416E1BD}"/>
    <hyperlink ref="T1075" r:id="rId535" xr:uid="{F929CA0D-6FAB-2944-A832-5AFE8247EDB8}"/>
    <hyperlink ref="T1011" r:id="rId536" xr:uid="{909E1BF7-2B25-B646-9AD8-3267D96059E9}"/>
    <hyperlink ref="T1004" r:id="rId537" xr:uid="{09C0DFB3-0236-1F46-9047-972375DECFD0}"/>
    <hyperlink ref="T1416" r:id="rId538" xr:uid="{E12FF0A5-E7BE-644C-9115-9B5E257D049F}"/>
    <hyperlink ref="T1261" r:id="rId539" xr:uid="{82D9ACAC-6B72-DE44-B0C8-7A6E44BF950B}"/>
    <hyperlink ref="T1121" r:id="rId540" xr:uid="{2D379F87-3209-2A4C-A6FE-7A32A84A4C04}"/>
    <hyperlink ref="T972" r:id="rId541" xr:uid="{0D876D1E-E46B-9D41-BA6F-00FB133A32BC}"/>
    <hyperlink ref="T1250" r:id="rId542" xr:uid="{41CB5C30-B976-C84E-AA01-30601367FF85}"/>
    <hyperlink ref="T1244" r:id="rId543" xr:uid="{42452FB0-EC58-564A-840D-2FA606135B72}"/>
    <hyperlink ref="T973" r:id="rId544" xr:uid="{2E6A2E63-E6DE-1C41-94A9-7584550EA341}"/>
    <hyperlink ref="T1166" r:id="rId545" xr:uid="{556FFC18-98CA-6347-A689-75734D902E00}"/>
    <hyperlink ref="T1139" r:id="rId546" xr:uid="{73C127A6-2C04-5E48-8618-9D9CE7A68577}"/>
    <hyperlink ref="T1104" r:id="rId547" xr:uid="{44DD5B85-C3F4-8F46-83ED-E6DCD66E12FB}"/>
    <hyperlink ref="T1093" r:id="rId548" xr:uid="{C209BE9D-8AAA-6E47-91D0-D5C6597DDFAA}"/>
    <hyperlink ref="T1149" r:id="rId549" xr:uid="{8D9BC52B-6D50-2E48-B0DA-E0909A461CEB}"/>
    <hyperlink ref="T1105" r:id="rId550" xr:uid="{5B89DB66-BD83-D748-8E0F-68BCAA991A66}"/>
    <hyperlink ref="T1272" r:id="rId551" xr:uid="{6805B018-7E92-E24A-BB4B-B33F6DEE6A7D}"/>
    <hyperlink ref="T991" r:id="rId552" xr:uid="{4DCF1B1F-2988-2544-B05C-89F658B9C3D5}"/>
    <hyperlink ref="T992" r:id="rId553" xr:uid="{229DA533-4792-D244-94D7-BD42D2C45AE4}"/>
    <hyperlink ref="T1268" r:id="rId554" xr:uid="{706C151C-E15B-EF44-AADD-EFE361C27431}"/>
    <hyperlink ref="T1355" r:id="rId555" xr:uid="{832E0936-AD6C-0B47-8D2B-579359EB3C4A}"/>
    <hyperlink ref="T1356" r:id="rId556" xr:uid="{9DA2628C-97DE-174D-8CC4-F2021DF41FB9}"/>
    <hyperlink ref="T1360" r:id="rId557" xr:uid="{FA4190E6-D742-E848-8387-CA74ED1F0546}"/>
    <hyperlink ref="T1230" r:id="rId558" xr:uid="{0CF8C5B8-46BF-8848-B704-DB644A403922}"/>
    <hyperlink ref="T1343" r:id="rId559" xr:uid="{8E0704C4-A19F-AC4C-BDA7-AD4A5C91CB64}"/>
    <hyperlink ref="T1330" r:id="rId560" xr:uid="{ACF4D75D-B3DC-9B47-95F2-09E0E81322E3}"/>
    <hyperlink ref="T1235" r:id="rId561" xr:uid="{59AF7F1B-11CF-C341-B8D5-EA6F37E90BC7}"/>
    <hyperlink ref="T1161" r:id="rId562" xr:uid="{2D553E14-8EC4-4F4F-9B94-272211B53A16}"/>
    <hyperlink ref="T1174" r:id="rId563" xr:uid="{6DEC2FDB-BE36-FD46-919C-38DCD6AD9B60}"/>
    <hyperlink ref="T1061" r:id="rId564" xr:uid="{CADAB429-FDB6-9944-942D-14120754A2A3}"/>
    <hyperlink ref="T1122" r:id="rId565" xr:uid="{B935E5F1-8F18-5C45-AC97-FAD8FD78F0D9}"/>
    <hyperlink ref="T1292" r:id="rId566" xr:uid="{E51245B0-A7AB-A14A-BB4F-7BB2AC4765E4}"/>
    <hyperlink ref="T1199" r:id="rId567" xr:uid="{476DF356-7640-5440-9CF6-99C5E2F68B54}"/>
    <hyperlink ref="T1182" r:id="rId568" xr:uid="{593D875D-0ADA-4C41-A996-46BC6ECD84FB}"/>
    <hyperlink ref="T1214" r:id="rId569" xr:uid="{2D9BBFA8-9582-6248-98D5-F21A2094C10C}"/>
    <hyperlink ref="T1188" r:id="rId570" xr:uid="{0A26FD62-2D35-AA41-B463-D4EB3371A155}"/>
    <hyperlink ref="T1179" r:id="rId571" xr:uid="{D7638334-F98B-E24F-9FBC-33097AFF14FB}"/>
    <hyperlink ref="T1150" r:id="rId572" xr:uid="{CE11B777-8E96-2745-94D6-8B7193593217}"/>
    <hyperlink ref="T1020" r:id="rId573" xr:uid="{F650E9E1-3C9D-4040-BA75-07EC2992455C}"/>
    <hyperlink ref="T1140" r:id="rId574" xr:uid="{DCF50F37-13C4-3C4A-BD68-465209C4B7F5}"/>
    <hyperlink ref="T1032" r:id="rId575" xr:uid="{005EF5ED-56BB-FF4B-8E35-1009ADACEFA2}"/>
    <hyperlink ref="T1114" r:id="rId576" xr:uid="{64190DE1-D819-094C-BF62-33CE1DAA6E34}"/>
    <hyperlink ref="T1035" r:id="rId577" xr:uid="{34FEB6AB-FC74-C046-9391-4C55F206F2E2}"/>
    <hyperlink ref="T1036" r:id="rId578" xr:uid="{9B9080A8-A479-684A-87CF-AEB05D812F8D}"/>
    <hyperlink ref="T1095" r:id="rId579" xr:uid="{ACD5F591-D15F-B64A-B22A-9180228308DA}"/>
    <hyperlink ref="T1087" r:id="rId580" xr:uid="{6FFF4BDE-5532-9542-908B-705C3D1151BC}"/>
    <hyperlink ref="T1096" r:id="rId581" xr:uid="{6A07BD82-358A-8047-A4CE-61183B3D5F7C}"/>
    <hyperlink ref="T959" r:id="rId582" xr:uid="{C5E22912-436A-3342-987A-A69A7CAA06F1}"/>
    <hyperlink ref="T1049" r:id="rId583" xr:uid="{5BFA0641-88A5-0E41-A84B-833796F148BE}"/>
    <hyperlink ref="T1050" r:id="rId584" xr:uid="{39456264-6EE3-434D-A1CB-B2016894080C}"/>
    <hyperlink ref="T976" r:id="rId585" xr:uid="{5769A28C-260A-6C4A-AA70-583D45D0076B}"/>
    <hyperlink ref="T1917" r:id="rId586" xr:uid="{8E599AF5-5635-5947-88C0-08C9D7DECF6D}"/>
    <hyperlink ref="T1918" r:id="rId587" xr:uid="{93A31CB7-5718-734D-B952-767B9398E40D}"/>
    <hyperlink ref="T1919" r:id="rId588" xr:uid="{4474A21E-4546-0E45-B0BC-D669F8584218}"/>
    <hyperlink ref="T1920" r:id="rId589" xr:uid="{B3F5B736-2458-2944-BF77-030E1D5AB197}"/>
    <hyperlink ref="T1921" r:id="rId590" xr:uid="{48D8B92B-40F9-0446-B7D7-D99162E3C56E}"/>
    <hyperlink ref="T1922" r:id="rId591" xr:uid="{1B3B000E-25FE-BD4E-836F-8F4F851B5666}"/>
    <hyperlink ref="T1923" r:id="rId592" xr:uid="{7A996C6C-44A8-154F-898D-E8BE0D468E58}"/>
    <hyperlink ref="T1924" r:id="rId593" xr:uid="{4453DE9C-C52C-2D43-8D31-EFFFA13162AF}"/>
    <hyperlink ref="T1757" r:id="rId594" xr:uid="{8D185FFE-EEF6-AF46-8211-9621A590B371}"/>
    <hyperlink ref="T1561" r:id="rId595" xr:uid="{18B72E9F-4E96-2844-B281-8A98500D217B}"/>
    <hyperlink ref="T1448" r:id="rId596" xr:uid="{F57257CE-F478-4549-8345-FBCC160175E0}"/>
    <hyperlink ref="T1429" r:id="rId597" xr:uid="{9C0CD34F-5538-CE42-9BAC-A697D966EC7C}"/>
    <hyperlink ref="T1938:T1944" r:id="rId598" display="https://thereserve2.apx.com/mymodule/reg/prjView.asp?id1=730" xr:uid="{14DC6B4B-ECAB-FD40-86B3-6AA29BE6A282}"/>
    <hyperlink ref="T1459" r:id="rId599" xr:uid="{77198BEB-8D13-8945-8CD9-B13F6BC36C91}"/>
    <hyperlink ref="T1460" r:id="rId600" xr:uid="{DF9CCE6C-DD42-AB48-975B-13E454362685}"/>
    <hyperlink ref="T1402" r:id="rId601" xr:uid="{84E62646-1A51-5E4E-83F3-0B3530CA2162}"/>
    <hyperlink ref="T1558" r:id="rId602" xr:uid="{0DC7EBA4-527E-E04E-B383-1B56FE775955}"/>
    <hyperlink ref="T1559" r:id="rId603" xr:uid="{F5C5E3F4-8D36-8844-BC2F-806584C60470}"/>
    <hyperlink ref="T1560" r:id="rId604" xr:uid="{D64BC54F-954F-ED40-B9BD-26ED9634CCEA}"/>
    <hyperlink ref="T1481" r:id="rId605" xr:uid="{05C3F08D-558C-D445-B4DF-5582170B718A}"/>
    <hyperlink ref="T1924:T1929" r:id="rId606" display="https://thereserve2.apx.com/mymodule/reg/prjView.asp?id1=891" xr:uid="{75033FC2-1374-224B-8F23-FBFEAFE892B7}"/>
    <hyperlink ref="T1513" r:id="rId607" xr:uid="{B923A293-D973-644E-BF3B-02F0EEC743AA}"/>
    <hyperlink ref="T1555" r:id="rId608" xr:uid="{25974268-7C78-2041-BF35-71F2452A6CBE}"/>
    <hyperlink ref="T1557" r:id="rId609" xr:uid="{1CF1F7FA-71E4-D841-9C69-165E1724D8EC}"/>
    <hyperlink ref="T1556" r:id="rId610" xr:uid="{FD83E891-9FAE-B344-849E-90BA0C608343}"/>
    <hyperlink ref="T1905:T1910" r:id="rId611" display="https://thereserve2.apx.com/mymodule/reg/prjView.asp?id1=672" xr:uid="{21EC8362-31C4-0945-9FC7-2BB83A1B5986}"/>
    <hyperlink ref="T1617" r:id="rId612" xr:uid="{33303AEE-E1C1-2041-B456-3F9563C260B9}"/>
    <hyperlink ref="T1577" r:id="rId613" xr:uid="{7DCD0DAD-5321-FE49-BE7B-45BC04E8F43F}"/>
    <hyperlink ref="T1427" r:id="rId614" xr:uid="{5DC74455-6700-034E-83CA-2B9DCC5C94CC}"/>
    <hyperlink ref="T1428" r:id="rId615" xr:uid="{B3A0AD22-2BD8-DD42-8F7C-CF1B70B579A3}"/>
    <hyperlink ref="T1468" r:id="rId616" xr:uid="{4827200C-FA74-E244-A4DD-DFF9E1FC9028}"/>
    <hyperlink ref="T1925" r:id="rId617" xr:uid="{A05DA7F8-0627-F448-BFD9-B720DE8C8180}"/>
    <hyperlink ref="T1368" r:id="rId618" xr:uid="{880FF409-38EB-684E-B3A1-9FF7C23EC934}"/>
    <hyperlink ref="T1369" r:id="rId619" xr:uid="{A1A6A1D1-4AB4-CF4A-AE0E-B6127A3992FE}"/>
    <hyperlink ref="T1877" r:id="rId620" xr:uid="{2C625A75-5BF3-B94C-9ED3-B53C4B880FC0}"/>
    <hyperlink ref="T1878" r:id="rId621" xr:uid="{97A0228E-734F-304F-93F8-E873A8B83917}"/>
    <hyperlink ref="T1879" r:id="rId622" xr:uid="{E885D6FC-A2A3-9C48-852F-F16ECCCEC6EE}"/>
    <hyperlink ref="T1944" r:id="rId623" xr:uid="{05D07121-4F79-CB42-9B62-F12EE2AD7818}"/>
    <hyperlink ref="T1880" r:id="rId624" xr:uid="{06CAED3A-8B34-CE43-B171-BF178859C4C3}"/>
    <hyperlink ref="T1891" r:id="rId625" xr:uid="{DCED2CE4-9015-EB48-8491-F34BC54E808F}"/>
    <hyperlink ref="T1885" r:id="rId626" xr:uid="{9998253C-A223-E147-B05E-54E6FAA0C2A8}"/>
    <hyperlink ref="T1892" r:id="rId627" xr:uid="{33C697FD-B14B-054E-B8AA-B23D5BC2D8C9}"/>
    <hyperlink ref="T1773" r:id="rId628" xr:uid="{D1DCD022-57D8-3B4D-89F9-A213DC7B60FB}"/>
    <hyperlink ref="T1926" r:id="rId629" xr:uid="{BC4A53F3-88E4-4447-BD7F-E54A17C36486}"/>
    <hyperlink ref="T1927" r:id="rId630" xr:uid="{BF604E76-A505-6C46-ACC3-C2B08763195B}"/>
    <hyperlink ref="T1928" r:id="rId631" xr:uid="{CDC7AF2E-1D65-784D-8947-25683709706F}"/>
    <hyperlink ref="T1867" r:id="rId632" xr:uid="{E3294FB9-1DB1-804A-9C14-BA84E189873E}"/>
    <hyperlink ref="T1868" r:id="rId633" xr:uid="{20712AF4-F01F-8041-B7ED-9086577518A5}"/>
    <hyperlink ref="T1869" r:id="rId634" xr:uid="{6EBDFD78-2F3D-6A4A-BF55-D51341FC3F49}"/>
    <hyperlink ref="T1650" r:id="rId635" xr:uid="{E3D1AE8A-E14F-4047-A873-4D2F20C628AE}"/>
    <hyperlink ref="T1651" r:id="rId636" xr:uid="{87DF6D71-B6A2-0F43-B63B-6F7129139BBE}"/>
    <hyperlink ref="T1652" r:id="rId637" xr:uid="{BBD167A7-9972-C046-922E-A5A172CBE787}"/>
    <hyperlink ref="T1886" r:id="rId638" xr:uid="{C0EF02DA-0694-BA46-B3A1-4DD9203B1162}"/>
    <hyperlink ref="T1887" r:id="rId639" xr:uid="{6FF94D2F-C681-F044-8B65-22B6BE941C90}"/>
    <hyperlink ref="T1836" r:id="rId640" xr:uid="{3CC5E33F-EA66-904A-9C4F-1FD23C0A1B66}"/>
    <hyperlink ref="T1837" r:id="rId641" xr:uid="{9225D138-1FC7-9A46-B64D-7FD3EE6A6E25}"/>
    <hyperlink ref="T1838" r:id="rId642" xr:uid="{0C4D55EF-5FDD-BE45-85A2-FDE2D848EC4B}"/>
    <hyperlink ref="T1899" r:id="rId643" xr:uid="{F3A00519-923A-964E-81BC-858E7B8A4805}"/>
    <hyperlink ref="T1881" r:id="rId644" xr:uid="{13665048-FF49-9F40-B683-EB872DFE3206}"/>
    <hyperlink ref="T1656" r:id="rId645" xr:uid="{B7552D39-003F-D642-8F88-51FD066F3AFB}"/>
    <hyperlink ref="T1801" r:id="rId646" xr:uid="{08AD7DE6-5AAF-6E4A-8E65-9E2226A9EEF4}"/>
    <hyperlink ref="T1544" r:id="rId647" xr:uid="{E9FA0470-876E-5140-A3CC-FEAC6DEEDD9F}"/>
    <hyperlink ref="T1870" r:id="rId648" xr:uid="{AF9C7BA0-1F93-0743-9CA4-852F849D2B2A}"/>
    <hyperlink ref="T1542:T1544" r:id="rId649" display="https://thereserve2.apx.com/mymodule/reg/prjView.asp?id1=479" xr:uid="{4F599CA9-B8E8-5541-9A9A-BA8ECFC55F1C}"/>
    <hyperlink ref="T1929" r:id="rId650" xr:uid="{08752AE2-CCA0-3A4A-AB8D-F431C67DBE01}"/>
    <hyperlink ref="T1900" r:id="rId651" xr:uid="{175CA09B-EC15-134A-A60C-8E755BB2E9C4}"/>
    <hyperlink ref="T1802" r:id="rId652" xr:uid="{9073CAF6-8DF9-EF41-88F2-CBE9E3165A8C}"/>
    <hyperlink ref="T1657" r:id="rId653" xr:uid="{CA718053-B0C9-F544-8527-03FAD388A288}"/>
    <hyperlink ref="T1545" r:id="rId654" xr:uid="{D02BB446-E5A1-4A4B-B5EF-FD00947980AA}"/>
    <hyperlink ref="T1888" r:id="rId655" xr:uid="{23C31E9D-59BF-214E-8AA6-15A37C92EA77}"/>
    <hyperlink ref="T1839" r:id="rId656" xr:uid="{18CFCEBC-B643-8741-94DF-140F8134334C}"/>
    <hyperlink ref="T1803" r:id="rId657" xr:uid="{05820387-25AA-9D42-B23E-94605763ED55}"/>
    <hyperlink ref="T1633" r:id="rId658" xr:uid="{44E71FEB-7243-1749-A795-1CE34FC8A14B}"/>
    <hyperlink ref="T1930" r:id="rId659" xr:uid="{70E93047-183C-5647-BA09-08407EC63E00}"/>
    <hyperlink ref="T1893" r:id="rId660" xr:uid="{E58EA94A-EBB1-D34E-BAA1-05754B8A9440}"/>
    <hyperlink ref="T1556:T1567" r:id="rId661" display="https://thereserve2.apx.com/mymodule/reg/prjView.asp?id1=604" xr:uid="{B50FBD31-B685-BD43-9646-2876B0A9554A}"/>
    <hyperlink ref="T1931" r:id="rId662" xr:uid="{EDD9AA8F-4889-EC4A-B003-AA3A7856C20C}"/>
    <hyperlink ref="T1569:T1576" r:id="rId663" display="https://thereserve2.apx.com/mymodule/reg/prjView.asp?id1=804" xr:uid="{3FCC1BEC-5ECE-3441-AC37-7B1D1649DE50}"/>
    <hyperlink ref="T1938" r:id="rId664" xr:uid="{8F463059-2ABC-3346-8198-45D3746CA105}"/>
    <hyperlink ref="T1578:T1589" r:id="rId665" display="https://thereserve2.apx.com/mymodule/reg/prjView.asp?id1=946" xr:uid="{4F35948B-B056-7B43-A5F1-E68AC097FC3B}"/>
    <hyperlink ref="T1945" r:id="rId666" xr:uid="{E4B8EB94-01A8-7345-9EB8-676C701BBC7A}"/>
    <hyperlink ref="T1853" r:id="rId667" xr:uid="{675F9107-9663-2F42-9FC2-F9ABD61E4F52}"/>
    <hyperlink ref="T1854" r:id="rId668" xr:uid="{123ACDE1-B85E-714E-B107-9D6BDE199C62}"/>
    <hyperlink ref="T1855" r:id="rId669" xr:uid="{5EE74FF9-3563-944E-BFAA-EAE305BCFF63}"/>
    <hyperlink ref="T1724" r:id="rId670" xr:uid="{5FB4EF3D-2F53-364E-A77F-7A257D23D42F}"/>
    <hyperlink ref="T1813" r:id="rId671" xr:uid="{971A38C5-F93F-4044-9D0D-3BCC2D97CF0E}"/>
    <hyperlink ref="T1658" r:id="rId672" xr:uid="{75B0924F-C72A-D342-BD65-43B39A2A4612}"/>
    <hyperlink ref="T1814" r:id="rId673" xr:uid="{7E3089D2-DE63-2D4E-9167-F005E9EBF977}"/>
    <hyperlink ref="T1762" r:id="rId674" xr:uid="{DFCA48B7-FB9E-C64B-86DC-EC6403BC3131}"/>
    <hyperlink ref="T1659" r:id="rId675" xr:uid="{1186A603-75E8-C245-9753-B729A63913A5}"/>
    <hyperlink ref="T1856" r:id="rId676" xr:uid="{8A3E2D2B-EC18-3D46-B569-06CD2C85CC40}"/>
    <hyperlink ref="T1778" r:id="rId677" xr:uid="{33F5A51B-BBE8-A341-BE16-B900CA63BE51}"/>
    <hyperlink ref="T1660" r:id="rId678" xr:uid="{3EECFBEF-89D3-2C4C-A0C5-B47A1B7A5EE9}"/>
    <hyperlink ref="T1824" r:id="rId679" xr:uid="{65B99C51-E161-7541-BE14-F5A42EF59496}"/>
    <hyperlink ref="T1857" r:id="rId680" xr:uid="{17C7C6E2-BF56-D845-A0D1-D73FAFEBF737}"/>
    <hyperlink ref="T1791" r:id="rId681" xr:uid="{83618525-065D-034E-98B6-1456D603C7AD}"/>
    <hyperlink ref="T1661" r:id="rId682" xr:uid="{C6AF9A0D-DDB5-A84C-8E98-40EE782EB926}"/>
    <hyperlink ref="T1946" r:id="rId683" xr:uid="{4F88803C-889E-554B-8345-4BEDCDB74E0E}"/>
    <hyperlink ref="T1635" r:id="rId684" xr:uid="{39DF27B2-E95C-714E-BF73-BAA1E7BD0229}"/>
    <hyperlink ref="T1636" r:id="rId685" xr:uid="{0A07A4A2-CC59-7F4E-87EC-21D2E759A972}"/>
    <hyperlink ref="T1637" r:id="rId686" xr:uid="{610C2524-B7B8-B94A-81B6-34CA4E2A0588}"/>
    <hyperlink ref="T1638" r:id="rId687" xr:uid="{B9E07CFD-9B98-C34C-8327-FCAB1BA06DB4}"/>
    <hyperlink ref="T1623" r:id="rId688" xr:uid="{ED674DA0-BB1D-2345-A3A8-1DD082EB79D7}"/>
    <hyperlink ref="T1639" r:id="rId689" xr:uid="{79707C51-B609-8E4C-A3D5-FED5189CC658}"/>
    <hyperlink ref="T1640" r:id="rId690" xr:uid="{C39F9B27-5CEE-FA4D-AF0F-FA15C726C873}"/>
    <hyperlink ref="T1624" r:id="rId691" xr:uid="{574E18A1-6E8F-5147-856A-0E3F118492AB}"/>
    <hyperlink ref="T1641" r:id="rId692" xr:uid="{9B1E8D7D-9F3F-D248-A8F4-3C1A38E17666}"/>
    <hyperlink ref="T1488" r:id="rId693" xr:uid="{BFA6FDB5-49AB-F746-A9C8-EECFACC9483E}"/>
    <hyperlink ref="T1489" r:id="rId694" xr:uid="{9BCE2FBB-93A8-2E43-AE79-5588C0F5A943}"/>
    <hyperlink ref="T1490" r:id="rId695" xr:uid="{FB4F389E-9819-0344-8E38-F97908767853}"/>
    <hyperlink ref="T1585" r:id="rId696" xr:uid="{4C0CB90E-6852-1448-9999-FE8EE3F615FE}"/>
    <hyperlink ref="T1586" r:id="rId697" xr:uid="{1A93135B-07DE-D745-AC2B-A2A166BE5984}"/>
    <hyperlink ref="T1587" r:id="rId698" xr:uid="{CB91F63C-F80D-8B4E-A5BB-3A1BF51F563C}"/>
    <hyperlink ref="T1588" r:id="rId699" xr:uid="{2BCDA5C0-F757-E048-AFA3-0A538D22F3C1}"/>
    <hyperlink ref="T1589" r:id="rId700" xr:uid="{4F81CBCA-D46E-8348-895B-BA8D27CB738F}"/>
    <hyperlink ref="T1590" r:id="rId701" xr:uid="{00D8CD57-7956-4342-8D69-9A960A2B072F}"/>
    <hyperlink ref="T1716" r:id="rId702" xr:uid="{C1C5FDBF-F011-F74F-9C0D-F546F31A68E4}"/>
    <hyperlink ref="T1717" r:id="rId703" xr:uid="{D58DD961-1870-E04B-BFD4-D1E8C2E496A4}"/>
    <hyperlink ref="T1718" r:id="rId704" xr:uid="{3067BE87-8DC3-CE49-AEB6-C7B0F56C43CE}"/>
    <hyperlink ref="T1454" r:id="rId705" xr:uid="{28E82FAB-BA71-8146-A972-A71B398F65C9}"/>
    <hyperlink ref="T1872" r:id="rId706" xr:uid="{09E5955E-A532-794E-A024-F7918D027B2D}"/>
    <hyperlink ref="T1455" r:id="rId707" xr:uid="{F93720E5-AC05-D049-A918-789608F79F00}"/>
    <hyperlink ref="T1873" r:id="rId708" xr:uid="{A319454D-32F7-2540-89A9-28D73EF5DEDD}"/>
    <hyperlink ref="T1874" r:id="rId709" xr:uid="{041DAF4F-B56C-284D-AE90-1684B6A24E28}"/>
    <hyperlink ref="T1597" r:id="rId710" xr:uid="{202AA97F-319C-C746-8E76-CAD16B1C260C}"/>
    <hyperlink ref="T1598" r:id="rId711" xr:uid="{5297FD63-1940-CF4A-BD8E-6F32F4DABDDD}"/>
    <hyperlink ref="T1599" r:id="rId712" xr:uid="{AE3F9F08-743E-9D48-85CB-BE2F1BE406E1}"/>
    <hyperlink ref="T1600" r:id="rId713" xr:uid="{B0A69A8F-566A-9C4A-A95D-811F796F3C6A}"/>
    <hyperlink ref="T1601" r:id="rId714" xr:uid="{4B462E72-4518-1449-B9C1-69FC5FA9C8DC}"/>
    <hyperlink ref="T1602" r:id="rId715" xr:uid="{28C6D29D-9092-8446-A269-C3A4C136FE5B}"/>
    <hyperlink ref="T1603" r:id="rId716" xr:uid="{25D2CB6B-ED34-C742-A5B0-7249A3739C9E}"/>
    <hyperlink ref="T1604" r:id="rId717" xr:uid="{B4BBC2D7-4337-EB4E-A075-5B9AD75AC943}"/>
    <hyperlink ref="T1605" r:id="rId718" xr:uid="{9F6ED650-3FC9-7F46-994A-75957F0B8427}"/>
    <hyperlink ref="T1935" r:id="rId719" xr:uid="{31A1DDC6-E196-BB45-8C10-15F2E11DAD14}"/>
    <hyperlink ref="T1858" r:id="rId720" xr:uid="{81F74AF6-9B95-D041-B3B7-0533D2D282BD}"/>
    <hyperlink ref="T1642" r:id="rId721" xr:uid="{AF34E8B5-110E-AA44-B9EC-6501B5C2A366}"/>
    <hyperlink ref="T1806" r:id="rId722" xr:uid="{E6E3DA00-BB69-A94B-B9A5-790A521A6B16}"/>
    <hyperlink ref="T1750" r:id="rId723" xr:uid="{AB1357DF-81D9-3E48-BA3C-0BABFC214855}"/>
    <hyperlink ref="T1751" r:id="rId724" xr:uid="{4F4BA6FA-004E-7A4C-B334-FBCEB34D5C3C}"/>
    <hyperlink ref="T1643" r:id="rId725" xr:uid="{FDCBB598-DF5B-6746-ABA3-68F2FB1B7733}"/>
    <hyperlink ref="T1767" r:id="rId726" xr:uid="{8AF3B95F-C3CF-2E47-BFBB-57913E11152E}"/>
    <hyperlink ref="T1763" r:id="rId727" xr:uid="{94B322B2-2B71-AA4A-B202-F286BF879871}"/>
    <hyperlink ref="T1474" r:id="rId728" xr:uid="{FAB23872-B72C-EE47-ADF8-2BA1EE8B82D8}"/>
    <hyperlink ref="T1475" r:id="rId729" xr:uid="{8C33FA5A-1D72-C148-9063-60ABD011E0E9}"/>
    <hyperlink ref="T1820" r:id="rId730" xr:uid="{8AEA80D8-2619-454B-811B-B97AF58A6A7E}"/>
    <hyperlink ref="T1821" r:id="rId731" xr:uid="{F567D09A-0CD4-584E-BA38-34F5D4CB4F58}"/>
    <hyperlink ref="T1662" r:id="rId732" xr:uid="{D8A2E840-2C17-5C4B-972B-34256D623E21}"/>
    <hyperlink ref="T1947" r:id="rId733" xr:uid="{53D982F1-CE17-8646-87D9-16A437051BFA}"/>
    <hyperlink ref="T1644" r:id="rId734" xr:uid="{54D4392E-A592-9245-88E7-4F5AFBF4B8C2}"/>
    <hyperlink ref="T1676:T1685" r:id="rId735" display="https://thereserve2.apx.com/mymodule/reg/prjView.asp?id1=408" xr:uid="{2F1B7F70-25A3-FF4C-88C4-4DF0050C7D90}"/>
    <hyperlink ref="T1828" r:id="rId736" xr:uid="{5FABD6C5-F36C-6447-907C-550500CE3ACF}"/>
    <hyperlink ref="T1687:T1693" r:id="rId737" display="https://thereserve2.apx.com/mymodule/reg/prjView.asp?id1=660" xr:uid="{A0FD478C-564F-5548-AF79-66B367D60B31}"/>
    <hyperlink ref="T1822" r:id="rId738" xr:uid="{5703A629-65E1-624D-9227-B753ED383A1B}"/>
    <hyperlink ref="T1764" r:id="rId739" xr:uid="{F8F66ED6-2312-4444-ABF7-4D1840CA4D21}"/>
    <hyperlink ref="T1708" r:id="rId740" xr:uid="{AB3F4828-2953-A84A-9996-9AD79ECE4522}"/>
    <hyperlink ref="T1815" r:id="rId741" xr:uid="{F5FA9CC5-F3D3-2949-B32F-2D8E94C87E25}"/>
    <hyperlink ref="T1845" r:id="rId742" xr:uid="{D09DDDE4-4879-C743-939D-7873F8B6055D}"/>
    <hyperlink ref="T1844" r:id="rId743" xr:uid="{2D7ADB34-1474-AC43-8EC0-624ADA2F59A4}"/>
    <hyperlink ref="T1901" r:id="rId744" xr:uid="{8DC37946-4C3A-3146-8D08-E9273F9729B8}"/>
    <hyperlink ref="T1846" r:id="rId745" xr:uid="{86F843CC-97ED-6943-ACFD-0EF4E6F34E79}"/>
    <hyperlink ref="T1702:T1707" r:id="rId746" display="https://thereserve2.apx.com/mymodule/reg/prjView.asp?id1=648" xr:uid="{DCA99CA0-27B0-184A-AA03-0608E5E857EE}"/>
    <hyperlink ref="T1826" r:id="rId747" xr:uid="{06815DFF-320B-B142-AE97-9169F46D7902}"/>
    <hyperlink ref="T1827" r:id="rId748" xr:uid="{7977CFB4-6BBC-A64E-A60B-E829C4BBA1DF}"/>
    <hyperlink ref="T1890" r:id="rId749" xr:uid="{119FBF3C-9DAE-FF48-83C1-DE11DE1C9FD8}"/>
    <hyperlink ref="T1913" r:id="rId750" xr:uid="{FEDC797E-3026-3449-8D74-4BE85E1A10E8}"/>
    <hyperlink ref="T1914" r:id="rId751" xr:uid="{2C43ED71-BBB1-2A4F-A78F-71044668095E}"/>
    <hyperlink ref="T1834" r:id="rId752" xr:uid="{8DC547DB-F4CF-1044-91DA-A2A40965A0CD}"/>
    <hyperlink ref="T1816" r:id="rId753" xr:uid="{05622D9A-8C6B-4643-9744-8DDC0979B625}"/>
    <hyperlink ref="T1817" r:id="rId754" xr:uid="{B8AA8273-A3D2-1E4E-BDBB-E8414BEB4FFD}"/>
    <hyperlink ref="T1861" r:id="rId755" xr:uid="{05E328DD-DEC1-294D-960E-D98BE6FE182C}"/>
    <hyperlink ref="T1862" r:id="rId756" xr:uid="{8C4AA1E5-F489-2B46-B992-34C5BBCC0759}"/>
    <hyperlink ref="T1847" r:id="rId757" xr:uid="{3D5E2010-76EF-7943-A127-434E41E3DBB0}"/>
    <hyperlink ref="T1755" r:id="rId758" xr:uid="{CDE7DCBE-B769-1241-82D8-A62D2D8C0A34}"/>
    <hyperlink ref="T1645" r:id="rId759" xr:uid="{0C8B8735-4A18-874E-BBBE-931445676DBD}"/>
    <hyperlink ref="T1818" r:id="rId760" xr:uid="{CA3E59D8-C7C2-A241-A06A-6F74D34BF31A}"/>
    <hyperlink ref="T1819" r:id="rId761" xr:uid="{5013811E-B096-AF45-A6C0-9C054CB0FACA}"/>
    <hyperlink ref="T1501" r:id="rId762" xr:uid="{48914084-78FF-A54B-A029-EC4C75A09757}"/>
    <hyperlink ref="T1502" r:id="rId763" xr:uid="{C554629F-8A8A-F44E-9720-B60FE7E7BF78}"/>
    <hyperlink ref="T1503" r:id="rId764" xr:uid="{0DEAD388-F923-6641-BE08-78414BD1E098}"/>
    <hyperlink ref="T1504" r:id="rId765" xr:uid="{50BE45A3-12C8-CA44-9318-938B38C25E27}"/>
    <hyperlink ref="T1742:T1743" r:id="rId766" display="https://thereserve2.apx.com/mymodule/reg/prjView.asp?id1=696" xr:uid="{3D17DF35-4077-B945-BE53-978678A2A6DA}"/>
    <hyperlink ref="T1793" r:id="rId767" xr:uid="{93CDA0D6-BE41-6A4B-9657-9836DE7EC22E}"/>
    <hyperlink ref="T1794" r:id="rId768" xr:uid="{B8943A53-C2D0-2E40-98CC-89FD189EB4FA}"/>
    <hyperlink ref="T1795" r:id="rId769" xr:uid="{A6F24F8C-8B6B-D546-A165-27DA1CCD7053}"/>
    <hyperlink ref="T1796" r:id="rId770" xr:uid="{F4C414F4-AE98-A04D-B027-E6519FE33283}"/>
    <hyperlink ref="T1798" r:id="rId771" xr:uid="{96984332-CAF9-B948-A513-0F52DF1C8616}"/>
    <hyperlink ref="T1915" r:id="rId772" xr:uid="{D3A421BA-6652-3546-A76A-188B9B8F1DC2}"/>
    <hyperlink ref="T1797" r:id="rId773" xr:uid="{CC1BC790-EDB0-C64A-A129-EBCAA3DD433F}"/>
    <hyperlink ref="T1895" r:id="rId774" xr:uid="{55647960-98B8-BA4E-AEC5-5D8B9950F0BF}"/>
    <hyperlink ref="T1848" r:id="rId775" xr:uid="{9FAB4B8A-974D-DB47-8C19-8372D6FBAABD}"/>
    <hyperlink ref="T1779" r:id="rId776" xr:uid="{D840E62F-C51C-0D4F-852F-9A82AC65CDC7}"/>
    <hyperlink ref="T1807" r:id="rId777" xr:uid="{46109238-3898-2440-BD2A-CDE0CAD7260B}"/>
    <hyperlink ref="T1808" r:id="rId778" xr:uid="{2FE0E07D-A7BE-1547-982B-82C68A5AEBD1}"/>
    <hyperlink ref="T1809" r:id="rId779" xr:uid="{EE239D40-D006-3949-866C-5F360343B5C5}"/>
    <hyperlink ref="T1730" r:id="rId780" xr:uid="{201BADD6-9826-5E42-A29C-7F4B4E1E2778}"/>
    <hyperlink ref="T1731" r:id="rId781" xr:uid="{6E2464CF-6698-FC4E-BA14-ADF729CE6043}"/>
    <hyperlink ref="T1732" r:id="rId782" xr:uid="{EB33FDF3-B368-A54E-A5C5-B3A14D38463D}"/>
    <hyperlink ref="T1733" r:id="rId783" xr:uid="{57F46E06-71C2-A841-9970-767A241087DC}"/>
    <hyperlink ref="T1734" r:id="rId784" xr:uid="{C634E081-8CCD-8F4F-B9AC-9A58549BC51A}"/>
    <hyperlink ref="T1735" r:id="rId785" xr:uid="{9400B525-98BD-4544-8EFC-BD4723070EAB}"/>
    <hyperlink ref="T1737" r:id="rId786" xr:uid="{6E4ED8C4-33BE-E642-835B-F3300B00C9F3}"/>
    <hyperlink ref="T1736" r:id="rId787" xr:uid="{6A7E78FA-2F12-FF40-AF09-674F119D00F0}"/>
    <hyperlink ref="T1574" r:id="rId788" xr:uid="{D860DC85-B36E-2E48-B54E-F1323994E9AB}"/>
    <hyperlink ref="T1575" r:id="rId789" xr:uid="{CFCCF0A6-8C43-004B-8A88-934D7AC79382}"/>
    <hyperlink ref="T1576" r:id="rId790" xr:uid="{BD75F973-B9C2-E248-8A5C-6E18FB45B81E}"/>
    <hyperlink ref="T1377" r:id="rId791" xr:uid="{6946F6E8-667B-DD49-9AE8-1C1510A4F745}"/>
    <hyperlink ref="T1882" r:id="rId792" xr:uid="{653F356C-3382-4747-B8C0-712468A878E4}"/>
    <hyperlink ref="T1883" r:id="rId793" xr:uid="{9772571E-5439-7A48-AFC3-5E29726300C8}"/>
    <hyperlink ref="T1898" r:id="rId794" xr:uid="{46C3A11B-722F-7B4D-8AA9-FDD32FFED7BA}"/>
    <hyperlink ref="T1875" r:id="rId795" xr:uid="{2F17185C-BE17-0B40-A05E-F06E964B7FAB}"/>
    <hyperlink ref="T1849" r:id="rId796" xr:uid="{D748C7BC-8F56-D84B-8EFD-62329A472509}"/>
    <hyperlink ref="T1701" r:id="rId797" xr:uid="{885A8351-8FDB-824B-BFB7-97B1AC8E84E6}"/>
    <hyperlink ref="T1780" r:id="rId798" xr:uid="{952FB8C6-119B-EE49-ADD9-0FB87F25FD38}"/>
    <hyperlink ref="T1702" r:id="rId799" xr:uid="{684EDE01-4A9D-8E43-AABB-B42B19D8C75F}"/>
    <hyperlink ref="T1765" r:id="rId800" xr:uid="{EF3D2F3A-66E4-0B41-AD4A-95122DF296EB}"/>
    <hyperlink ref="T1709" r:id="rId801" xr:uid="{85DD3761-79EE-2D42-A58A-B8C73DB3BAA4}"/>
    <hyperlink ref="T1668" r:id="rId802" xr:uid="{3F9387DF-02C1-1E4A-B673-42741F24D49B}"/>
    <hyperlink ref="T1785:T1789" r:id="rId803" display="https://thereserve2.apx.com/mymodule/reg/prjView.asp?id1=429" xr:uid="{AAD02D49-A6BE-5342-8B64-E5D8C2AD63CF}"/>
    <hyperlink ref="T1810" r:id="rId804" xr:uid="{FF7B1F5F-73E9-A343-80F8-093E7CCD3972}"/>
    <hyperlink ref="T1811" r:id="rId805" xr:uid="{83B368A8-C26C-4E4D-9810-F6C45F6BAC4A}"/>
    <hyperlink ref="T1812" r:id="rId806" xr:uid="{419BEBC2-FAE0-E646-B552-3FD58A4069FF}"/>
    <hyperlink ref="T1710" r:id="rId807" xr:uid="{A983A034-791C-634F-8DF1-227BFF49712B}"/>
    <hyperlink ref="T1711" r:id="rId808" xr:uid="{5F67DB4D-84D7-544F-84D7-185C5B1EC714}"/>
    <hyperlink ref="T1783" r:id="rId809" xr:uid="{9674F150-4D91-D246-A17F-745B0073511B}"/>
    <hyperlink ref="T1784" r:id="rId810" xr:uid="{AE2AA7CA-1C47-5943-9940-BCA11744B05F}"/>
    <hyperlink ref="T1675" r:id="rId811" xr:uid="{C23348A0-7EF3-0443-859D-14E7E5F27F6F}"/>
    <hyperlink ref="T1549" r:id="rId812" xr:uid="{3D190235-EBA6-C64B-854A-20C7826E03F5}"/>
    <hyperlink ref="T1550" r:id="rId813" xr:uid="{A9F01ADE-6265-1A4E-BB05-6F25183D4E82}"/>
    <hyperlink ref="T1787" r:id="rId814" xr:uid="{A232960C-A4F0-414A-82A6-FCC486CF3AB2}"/>
    <hyperlink ref="T1788" r:id="rId815" xr:uid="{27776547-464B-E347-95E9-94E5B0E16477}"/>
    <hyperlink ref="T1789" r:id="rId816" xr:uid="{8BC52644-221C-D843-BBD4-D2B652101E33}"/>
    <hyperlink ref="T1551" r:id="rId817" xr:uid="{557C8A9F-1D4E-BF42-B421-10729CCC7DC3}"/>
    <hyperlink ref="T1790" r:id="rId818" xr:uid="{94B3CADF-72B3-D141-81D7-01FAD50AA835}"/>
    <hyperlink ref="T1563" r:id="rId819" xr:uid="{D7F6FEFF-5F9B-EA4A-8E26-3811EF45A58F}"/>
    <hyperlink ref="T1529" r:id="rId820" xr:uid="{D433FA8B-3617-414B-A557-9F19EABFCA7D}"/>
    <hyperlink ref="T1626" r:id="rId821" xr:uid="{E60E1465-8A19-B840-8301-F867BBCFA94C}"/>
    <hyperlink ref="T1627" r:id="rId822" xr:uid="{46191991-378B-2849-8D68-80191A6864C8}"/>
    <hyperlink ref="T1608" r:id="rId823" xr:uid="{FAC209FC-3618-424A-9469-9616D5F6A11A}"/>
    <hyperlink ref="T1493" r:id="rId824" xr:uid="{90742623-2BAE-294B-A8A2-D89A0B678726}"/>
    <hyperlink ref="T1609" r:id="rId825" xr:uid="{618A01AA-6D89-2844-82AF-4EF3F48AE739}"/>
    <hyperlink ref="T1494" r:id="rId826" xr:uid="{18C36D71-1531-A546-A324-EAAEE582E270}"/>
    <hyperlink ref="T1792" r:id="rId827" xr:uid="{34920884-0DA7-6848-AA19-869843B2067E}"/>
    <hyperlink ref="T1814:T1818" r:id="rId828" display="https://thereserve2.apx.com/mymodule/reg/prjView.asp?id1=402" xr:uid="{598EE540-7E99-6441-BA9F-7C6632423074}"/>
    <hyperlink ref="T1752" r:id="rId829" xr:uid="{B8CE6E21-C460-4248-B010-D0CA78831590}"/>
    <hyperlink ref="T1719" r:id="rId830" xr:uid="{6DF691B3-6639-EE43-BFB7-BFEB9FCB4605}"/>
    <hyperlink ref="T1720" r:id="rId831" xr:uid="{D0BE7598-060D-1747-9FE0-32FF62430425}"/>
    <hyperlink ref="T1565" r:id="rId832" xr:uid="{18982102-0474-4048-ADBA-E5EB38B78A03}"/>
    <hyperlink ref="T1564" r:id="rId833" xr:uid="{3D6AD821-9F64-F34C-92A1-14CB0D4C61AF}"/>
    <hyperlink ref="T1654" r:id="rId834" xr:uid="{E58DD021-C13C-EE4D-BD1F-EA11680F90F7}"/>
    <hyperlink ref="T1655" r:id="rId835" xr:uid="{A60615FA-9F69-064A-900B-55913F268112}"/>
    <hyperlink ref="T1378" r:id="rId836" xr:uid="{89CC93F4-60CB-3644-A47D-EA6C479962D2}"/>
    <hyperlink ref="T1379" r:id="rId837" xr:uid="{96987905-0671-3344-A89F-0EBEE8AB6E07}"/>
    <hyperlink ref="T1738" r:id="rId838" xr:uid="{93C8D122-5470-BB44-98A7-729690108BD2}"/>
    <hyperlink ref="T1739" r:id="rId839" xr:uid="{B6B5CD19-64D7-F342-9841-E9C5AB5F4A64}"/>
    <hyperlink ref="T1799" r:id="rId840" xr:uid="{A5A155EB-EE69-214E-B246-5C9962746B39}"/>
    <hyperlink ref="T1646" r:id="rId841" xr:uid="{B77B1C71-26FD-BA4F-ADAA-81470CEACE2B}"/>
    <hyperlink ref="T1721" r:id="rId842" xr:uid="{CEDC775B-34FB-4243-842C-3DB064C43785}"/>
    <hyperlink ref="T1722" r:id="rId843" xr:uid="{BB670DB5-1E5B-D447-9309-9F99B221E8A2}"/>
    <hyperlink ref="T1740" r:id="rId844" xr:uid="{70DDDF0F-ADDA-5642-B4CA-6B8DD012F819}"/>
    <hyperlink ref="T1628" r:id="rId845" xr:uid="{DB123E3F-33BE-6B4C-A64A-1B94D78942C9}"/>
    <hyperlink ref="T1741" r:id="rId846" xr:uid="{912CAB29-3D8A-6A45-A231-5AC2CAA370CA}"/>
    <hyperlink ref="T1742" r:id="rId847" xr:uid="{B797AC24-91CD-C74C-8879-60A21516288C}"/>
    <hyperlink ref="T1743" r:id="rId848" xr:uid="{A1D8371E-E444-6C40-B1CD-4721CA58C369}"/>
    <hyperlink ref="T1744" r:id="rId849" xr:uid="{1C53F7AB-4D4F-5946-AE4A-3B4B1AD21E6C}"/>
    <hyperlink ref="T1725" r:id="rId850" xr:uid="{B9409E7D-F715-F24A-BEE9-68E772F3BA67}"/>
    <hyperlink ref="T1629" r:id="rId851" xr:uid="{87CBDA9F-E4FC-774D-9836-79F3AC8B7837}"/>
    <hyperlink ref="T1727" r:id="rId852" xr:uid="{7760400E-D49E-0943-B479-50B07D680CE1}"/>
    <hyperlink ref="T1630" r:id="rId853" xr:uid="{24558176-7058-494F-A454-4D20D4296800}"/>
    <hyperlink ref="T1745" r:id="rId854" xr:uid="{003ABB64-308E-1041-99BF-5763B3343016}"/>
    <hyperlink ref="T1746" r:id="rId855" xr:uid="{41EFD753-7A69-EA46-A756-B636415F4762}"/>
    <hyperlink ref="T1676" r:id="rId856" xr:uid="{DCB01901-CE71-4949-B77A-17E3AFA81737}"/>
    <hyperlink ref="T1677" r:id="rId857" xr:uid="{21F4B2D6-8061-2146-A4CD-D2508A5A3AFD}"/>
    <hyperlink ref="T1632" r:id="rId858" xr:uid="{01DFB1B3-694F-5743-B24F-A0919FD391C4}"/>
    <hyperlink ref="T1631" r:id="rId859" xr:uid="{2D4EFC63-27F2-964C-A164-EB8A4BE01655}"/>
    <hyperlink ref="T1530" r:id="rId860" xr:uid="{CE9B8CE4-799D-F745-99C4-BF5BB6CD84A0}"/>
    <hyperlink ref="T1426" r:id="rId861" xr:uid="{26DCDA85-1E6F-DD45-BFE3-8F98920F92F7}"/>
    <hyperlink ref="T1531" r:id="rId862" xr:uid="{85995E03-E5E9-3E4F-BADB-FBA0AFA43223}"/>
    <hyperlink ref="T1533" r:id="rId863" xr:uid="{B872A9FE-53C6-B147-BA1B-B59C3C218345}"/>
    <hyperlink ref="T1532" r:id="rId864" xr:uid="{305D738C-CCD2-4F4C-8415-12E0BAC8F4D8}"/>
    <hyperlink ref="T1534" r:id="rId865" xr:uid="{28AA4841-279B-5943-8C97-2D830C829A8F}"/>
    <hyperlink ref="T1380" r:id="rId866" xr:uid="{90C9275F-CE9E-5940-A8ED-E29C8E041131}"/>
    <hyperlink ref="T1860:T1865" r:id="rId867" display="https://thereserve2.apx.com/mymodule/reg/prjView.asp?id1=697" xr:uid="{D5BCEA34-E115-D743-BBF7-36D91FF9BD3E}"/>
    <hyperlink ref="T1610" r:id="rId868" xr:uid="{FB5D53BB-C078-614F-99F9-292E75A8A030}"/>
    <hyperlink ref="T1867:T1872" r:id="rId869" display="https://thereserve2.apx.com/mymodule/reg/prjView.asp?id1=582" xr:uid="{257C9193-A11E-D540-B6BC-F100DED74B57}"/>
    <hyperlink ref="T1387" r:id="rId870" xr:uid="{2EEE1CC2-A1AD-1243-80D1-0CEA34836B10}"/>
    <hyperlink ref="T1876:T1882" r:id="rId871" display="https://thereserve2.apx.com/mymodule/reg/prjView.asp?id1=655" xr:uid="{8A720F76-B03E-C341-886A-2B716031D222}"/>
    <hyperlink ref="T1395" r:id="rId872" xr:uid="{439DC02E-C9A9-AA42-A397-DB7887D72304}"/>
    <hyperlink ref="T1884:T1888" r:id="rId873" display="https://thereserve2.apx.com/mymodule/reg/prjView.asp?id1=681" xr:uid="{D4A2EB02-9C4A-1640-922D-DD8F2F915AB3}"/>
    <hyperlink ref="T1664" r:id="rId874" xr:uid="{3EE76682-D3D1-0A4B-9F84-184B2A25AABF}"/>
    <hyperlink ref="T1447" r:id="rId875" xr:uid="{89A6DDE3-EB20-CC47-9196-8DFDDC80CF84}"/>
    <hyperlink ref="T1665" r:id="rId876" xr:uid="{9FB55103-298B-B94B-933E-FF464F5C93C7}"/>
    <hyperlink ref="T914" r:id="rId877" xr:uid="{EB806D27-CEDA-104A-828C-F45EB1272B7C}"/>
    <hyperlink ref="T917" r:id="rId878" xr:uid="{5139E9CE-B0AD-AF45-9C11-166FD3F82CD3}"/>
    <hyperlink ref="T916" r:id="rId879" xr:uid="{205DACA7-2210-0A4C-AE71-5A1335221095}"/>
    <hyperlink ref="T918" r:id="rId880" xr:uid="{938E7C0A-13C7-F842-A39C-AF4BD8C58BFF}"/>
    <hyperlink ref="T915" r:id="rId881" xr:uid="{AC06175F-ECEE-3443-9828-444D28099CBB}"/>
    <hyperlink ref="T912" r:id="rId882" xr:uid="{81BD6AB0-5CFF-D44C-BBA7-D1905C39A4C9}"/>
    <hyperlink ref="T913" r:id="rId883" xr:uid="{91086F89-E645-4943-9174-C632FC62B537}"/>
    <hyperlink ref="T908" r:id="rId884" xr:uid="{379A2502-E23D-AF40-A581-89AD244949F9}"/>
    <hyperlink ref="T909" r:id="rId885" xr:uid="{7DA0EFA9-B5CE-8843-BE13-71C693871E02}"/>
    <hyperlink ref="T911" r:id="rId886" xr:uid="{EA9AA64E-F80A-7B40-9090-538B2D562F00}"/>
    <hyperlink ref="T910" r:id="rId887" xr:uid="{CD6382E6-5DDD-3D4A-9046-4C1A5CA46EB3}"/>
    <hyperlink ref="T904" r:id="rId888" xr:uid="{02D88565-F4CC-354A-9CDD-4164684F6290}"/>
    <hyperlink ref="T905" r:id="rId889" xr:uid="{D3AA21D9-7247-D047-B704-4D369BA2B42E}"/>
    <hyperlink ref="T906" r:id="rId890" xr:uid="{2BCDF1FE-5FA7-A642-A08D-8EA5BD489305}"/>
    <hyperlink ref="T907" r:id="rId891" xr:uid="{B6E9D07C-2C6A-014F-B6A9-3E4EFD26ED0D}"/>
    <hyperlink ref="T899" r:id="rId892" xr:uid="{1EE3FDFD-80D5-BC47-A401-DC7C21F2DDD7}"/>
    <hyperlink ref="T902" r:id="rId893" xr:uid="{2612D27C-EB30-0546-B7F0-067B08242CEA}"/>
    <hyperlink ref="T900" r:id="rId894" xr:uid="{32D87E3E-390A-614F-8B34-B394AE4AAF04}"/>
    <hyperlink ref="T901" r:id="rId895" xr:uid="{81ACAF59-7FBC-6946-A508-EFE69A644FEF}"/>
    <hyperlink ref="T903" r:id="rId896" xr:uid="{41434434-7978-1E4F-9C82-51672FD3C862}"/>
    <hyperlink ref="T892" r:id="rId897" xr:uid="{F7A258FB-B405-AD42-8F01-C744A8298F4A}"/>
    <hyperlink ref="T893" r:id="rId898" xr:uid="{BC965A47-A5B9-2046-B2C9-FFF6F99C3C35}"/>
    <hyperlink ref="T894" r:id="rId899" xr:uid="{6F8166FD-C759-D64C-804E-85BB569946C3}"/>
    <hyperlink ref="T896" r:id="rId900" xr:uid="{A463F21E-48C0-1047-8CB2-EB644522B9D8}"/>
    <hyperlink ref="T897" r:id="rId901" xr:uid="{478BF966-D97C-D845-B80A-BB2ADEFE78DA}"/>
    <hyperlink ref="T898" r:id="rId902" xr:uid="{BF17CE3C-E167-3843-91FA-767B6798C2EF}"/>
    <hyperlink ref="T895" r:id="rId903" xr:uid="{47CC4118-5DFC-554C-834E-34382CEE47CE}"/>
    <hyperlink ref="T1156" r:id="rId904" xr:uid="{73234D54-FDEE-CD4A-A767-F888E4AF4401}"/>
    <hyperlink ref="T886" r:id="rId905" xr:uid="{69EC7F1E-C48E-9246-9103-ADA58B703A49}"/>
    <hyperlink ref="T887" r:id="rId906" xr:uid="{3E9DC98E-7A6B-3E44-B762-5000621DF0DC}"/>
    <hyperlink ref="T1088" r:id="rId907" xr:uid="{7BE69A0A-C2A6-2D41-A6C4-7AEACFBBAF6A}"/>
    <hyperlink ref="T881" r:id="rId908" xr:uid="{08267202-4D29-7246-8315-2965FAC46C94}"/>
    <hyperlink ref="T883" r:id="rId909" xr:uid="{1464B324-53F5-3248-A61B-C5C222AED11F}"/>
    <hyperlink ref="T885" r:id="rId910" xr:uid="{60678C94-583A-1F4D-B54F-56F1D489547E}"/>
    <hyperlink ref="T884" r:id="rId911" xr:uid="{F30D8C48-B94F-7A4E-8267-33E04CF83325}"/>
    <hyperlink ref="T888" r:id="rId912" xr:uid="{55D16831-0AAE-0A40-BF48-824EEAD34A2D}"/>
    <hyperlink ref="T889" r:id="rId913" xr:uid="{2F7C9D5F-7D98-3047-A813-C7C4A9BB9521}"/>
    <hyperlink ref="T882" r:id="rId914" xr:uid="{B108E81E-AA84-8048-B3B4-E7A65C5514BB}"/>
    <hyperlink ref="T890" r:id="rId915" xr:uid="{230E6CA7-3CDC-8F47-8E91-4E8B761152F8}"/>
    <hyperlink ref="T891" r:id="rId916" xr:uid="{DF73FEF4-4FF9-B44C-B0D4-EE55FCF7D9ED}"/>
    <hyperlink ref="T878" r:id="rId917" xr:uid="{B269F579-9C3F-8E4D-B3DF-5D4D7235BA1D}"/>
    <hyperlink ref="T879" r:id="rId918" xr:uid="{C8B2E6CA-3839-B548-85D3-55DC5A762C54}"/>
    <hyperlink ref="T880" r:id="rId919" xr:uid="{D236B602-8926-1D4C-A130-53077A21BAAE}"/>
    <hyperlink ref="T940" r:id="rId920" xr:uid="{CCD3CD2C-1939-C642-91DE-B95176236369}"/>
    <hyperlink ref="T876" r:id="rId921" xr:uid="{0030492A-13A0-084D-93D4-32BE75AC5372}"/>
    <hyperlink ref="T875" r:id="rId922" xr:uid="{A7796D11-CED2-C249-8361-5F9D2E7BDAF8}"/>
    <hyperlink ref="T877" r:id="rId923" xr:uid="{924CFB21-26A0-1244-937D-6F80EA4B52C4}"/>
    <hyperlink ref="T870" r:id="rId924" xr:uid="{A79B8692-7A07-7745-8EB9-95B39D2B6A67}"/>
    <hyperlink ref="T873" r:id="rId925" xr:uid="{CA8933C3-BF91-AF4D-ABB1-77BF27B41616}"/>
    <hyperlink ref="T871" r:id="rId926" xr:uid="{A1BB0E51-2593-5041-BBEB-FC506ACA8051}"/>
    <hyperlink ref="T867" r:id="rId927" xr:uid="{F6B9136F-9A68-D047-B781-8CDA1CFEB7D6}"/>
    <hyperlink ref="T868" r:id="rId928" display="https://acr2.apx.com/mymodule/reg/prjView.asp?id1=473" xr:uid="{1B3A8091-0539-6A4C-A787-CA4AE18E87F1}"/>
    <hyperlink ref="T869" r:id="rId929" display="https://acr2.apx.com/mymodule/reg/prjView.asp?id1=473" xr:uid="{4CA12B19-BEF7-FF46-BACE-B76DD9F11BF5}"/>
    <hyperlink ref="T872" r:id="rId930" xr:uid="{786E0B23-5D76-E04B-ACA5-9BF402D37A88}"/>
    <hyperlink ref="T866" r:id="rId931" display="https://thereserve2.apx.com/mymodule/reg/prjView.asp?id1=1219" xr:uid="{8FC717BE-45EB-994F-8E66-DCD6ED00FCEA}"/>
    <hyperlink ref="T874" r:id="rId932" xr:uid="{AF28E5E7-0E70-604A-A427-A76791BB169A}"/>
    <hyperlink ref="T1171" r:id="rId933" xr:uid="{95F31FC6-1C21-C540-A3F6-7179E242A1F1}"/>
    <hyperlink ref="T860" r:id="rId934" xr:uid="{BE6769EA-DEC4-D34D-8E18-15184EDA9A91}"/>
    <hyperlink ref="T861" r:id="rId935" xr:uid="{D68CB1C7-2DE2-5848-BBD8-FBC7C678DFB2}"/>
    <hyperlink ref="T21" r:id="rId936" xr:uid="{045C86C3-3F98-DE4C-A912-733D529B9677}"/>
    <hyperlink ref="T862" r:id="rId937" location="/compliance-project-details/VCSOPR10" xr:uid="{AB23403A-E740-1A4A-8D94-420539EA05A7}"/>
    <hyperlink ref="T864" r:id="rId938" xr:uid="{9076AF68-CCAC-9D48-AE49-914D3FC580EB}"/>
    <hyperlink ref="T863" r:id="rId939" xr:uid="{58FB43E8-6FCD-6A47-9F0A-35488FE17855}"/>
    <hyperlink ref="T865" r:id="rId940" xr:uid="{8F78C60F-42EC-0541-8097-92F4233DCD7C}"/>
    <hyperlink ref="T854" r:id="rId941" xr:uid="{78858908-DF2C-7242-A4DD-202817D340E9}"/>
    <hyperlink ref="T855" r:id="rId942" xr:uid="{6B0B3849-C269-9349-ABA4-EEF638D08E79}"/>
    <hyperlink ref="T858" r:id="rId943" xr:uid="{3A067570-4B14-2840-A652-E8CDEB079E61}"/>
    <hyperlink ref="T853" r:id="rId944" xr:uid="{866DE788-190F-AF42-98E0-C4E89F3D9683}"/>
    <hyperlink ref="T856" r:id="rId945" xr:uid="{ACA8C6F8-BF0C-E64B-A5CA-F907AD6CF62F}"/>
    <hyperlink ref="T857" r:id="rId946" xr:uid="{FB76F74C-613B-4241-9407-C7DE141DAF65}"/>
    <hyperlink ref="T859" r:id="rId947" xr:uid="{76B2DEF1-73A3-DE4B-A4F5-2E49920C5304}"/>
    <hyperlink ref="T849" r:id="rId948" xr:uid="{92EA9955-55DC-C542-B19B-83C9E1E92112}"/>
    <hyperlink ref="T852" r:id="rId949" xr:uid="{633C0371-8EBF-C94B-956D-21898D374D94}"/>
    <hyperlink ref="T848" r:id="rId950" xr:uid="{881E4E40-1F9A-7847-9FA1-27D85B3DC0A5}"/>
    <hyperlink ref="T850" r:id="rId951" xr:uid="{F99BD6C4-4406-0345-8A24-5E244B7B0EB3}"/>
    <hyperlink ref="T851" r:id="rId952" xr:uid="{7D66DDDE-6D64-524B-9305-5A73EFA298FA}"/>
    <hyperlink ref="T843" r:id="rId953" xr:uid="{D383C5E1-93C6-B442-9AAF-EE7EE767C5C7}"/>
    <hyperlink ref="T847" r:id="rId954" xr:uid="{E74DF4FA-886D-8E41-BFFB-C922803E89B6}"/>
    <hyperlink ref="T845" r:id="rId955" xr:uid="{4B1BA3E4-49B7-7848-9937-B41343E394D2}"/>
    <hyperlink ref="T846" r:id="rId956" xr:uid="{9C7AA4C6-6766-D340-8667-3648E6CDA172}"/>
    <hyperlink ref="T844" r:id="rId957" xr:uid="{3539124B-02D9-8041-BB5B-DDE3A250FCB2}"/>
    <hyperlink ref="T837" r:id="rId958" xr:uid="{49E6FB3A-ADB9-5141-8932-A3381B7AA8A8}"/>
    <hyperlink ref="T838" r:id="rId959" xr:uid="{C8B70D47-E11E-524D-AFC6-F59AF697755C}"/>
    <hyperlink ref="T840" r:id="rId960" xr:uid="{ADA211FD-D5A3-414B-BAD4-E0C694763A48}"/>
    <hyperlink ref="T839" r:id="rId961" xr:uid="{C0FAB462-18EB-4C4F-9D19-9E903E7B2A45}"/>
    <hyperlink ref="T831" r:id="rId962" xr:uid="{4BE30017-E951-3441-9648-2890263A7FAD}"/>
    <hyperlink ref="T832" r:id="rId963" xr:uid="{FA24AEDE-B8C0-AD4E-A7AF-D80A6B18CF39}"/>
    <hyperlink ref="T829" r:id="rId964" xr:uid="{53D9C3EE-AFF5-774F-91EE-47A4AC6FA0B2}"/>
    <hyperlink ref="T833" r:id="rId965" xr:uid="{9B41959B-0CF4-B746-AFF8-C2B08DC76E2A}"/>
    <hyperlink ref="T836" r:id="rId966" xr:uid="{3B93ACB1-DDE6-6A49-AB77-1287CBF28FB0}"/>
    <hyperlink ref="T834" r:id="rId967" xr:uid="{073968B7-A36A-7442-838A-A7BEE24179AD}"/>
    <hyperlink ref="T830" r:id="rId968" xr:uid="{89D47B72-6EC8-C14D-89C7-87C356CF0CE9}"/>
    <hyperlink ref="T835" r:id="rId969" xr:uid="{46D7EFB4-56C2-1045-A4CD-EEDAF0E577A3}"/>
    <hyperlink ref="T825" r:id="rId970" xr:uid="{3FF64F43-A24C-8F42-85FE-F226E05311EA}"/>
    <hyperlink ref="T819" r:id="rId971" xr:uid="{EBBB4D61-9BEA-5744-B4AC-8BF8666A2644}"/>
    <hyperlink ref="T818" r:id="rId972" xr:uid="{77B8F989-AF8C-ED41-BC0A-1F227B1DEDDB}"/>
    <hyperlink ref="T826" r:id="rId973" xr:uid="{9B1E46FF-04F0-6243-8023-193AD2DFA15F}"/>
    <hyperlink ref="T821" r:id="rId974" xr:uid="{7A6F3F70-056D-F54E-928A-7683A988EB19}"/>
    <hyperlink ref="T827" r:id="rId975" xr:uid="{D59F1FC3-3AEA-E641-842B-5A3C5AC9D823}"/>
    <hyperlink ref="T842" r:id="rId976" xr:uid="{4EEEAD20-7A02-6943-A619-CB9B2CFEDDFD}"/>
    <hyperlink ref="T828" r:id="rId977" xr:uid="{A4E3929F-FEA7-1248-83B1-10A4BB8BDDE7}"/>
    <hyperlink ref="T820" r:id="rId978" xr:uid="{E4DE0635-72F9-E341-BEED-45A9F7B10DCE}"/>
    <hyperlink ref="T823" r:id="rId979" xr:uid="{7253DB90-E8DE-844C-9D7C-D605A207CC23}"/>
    <hyperlink ref="T824" r:id="rId980" xr:uid="{08D1DED0-610C-4A45-8E39-A677A84C115A}"/>
    <hyperlink ref="T822" r:id="rId981" xr:uid="{7C5BA5F6-9BC0-4B4C-A6BC-3C13018DB329}"/>
    <hyperlink ref="T1365" r:id="rId982" xr:uid="{1234067E-0E00-1148-826D-9CAC452F808E}"/>
    <hyperlink ref="T1275" r:id="rId983" xr:uid="{D7300995-5AB4-884D-863E-309899858AF1}"/>
    <hyperlink ref="T16" r:id="rId984" display="https://thereserve2.apx.com/mymodule/reg/prjView.asp?id1=1161" xr:uid="{B0F95362-15E4-7744-BC72-7FE715BA0E29}"/>
    <hyperlink ref="T17" r:id="rId985" display="https://thereserve2.apx.com/mymodule/reg/prjView.asp?id1=1161" xr:uid="{3C7EE50F-67AE-3F4B-85A3-F6627AF3A29B}"/>
    <hyperlink ref="T815" r:id="rId986" xr:uid="{EF127B85-BF7F-344D-990B-9CC9FEFE43C9}"/>
    <hyperlink ref="T816" r:id="rId987" xr:uid="{14C7F72A-6EFB-5748-AB3C-33CB962CAAE3}"/>
    <hyperlink ref="T807" r:id="rId988" xr:uid="{1D8DC5F5-911B-5A4D-A4DA-4895125CC9FC}"/>
    <hyperlink ref="T808" r:id="rId989" xr:uid="{932D4361-781A-5F40-8DBC-4D529D4B4E77}"/>
    <hyperlink ref="T805" r:id="rId990" xr:uid="{74D7F011-6B0C-A749-AEEE-348A747E8EF8}"/>
    <hyperlink ref="T813" r:id="rId991" xr:uid="{BDEC59BF-0544-694C-BED7-07C647A96043}"/>
    <hyperlink ref="T809" r:id="rId992" xr:uid="{C9053BCF-2AE8-9E4A-A8D6-2BD313947474}"/>
    <hyperlink ref="T811" r:id="rId993" xr:uid="{43BFB3DB-F48D-BB42-8837-DA749853B4DC}"/>
    <hyperlink ref="T817" r:id="rId994" xr:uid="{9A249BC2-632A-0147-B4DB-0861D0B9B4CC}"/>
    <hyperlink ref="T806" r:id="rId995" xr:uid="{04F32845-D49A-F54A-88B9-EF0DEAC55D04}"/>
    <hyperlink ref="T812" r:id="rId996" xr:uid="{BA36A71D-482A-E24D-9ED8-81B167479338}"/>
    <hyperlink ref="T804" r:id="rId997" xr:uid="{1B515CD5-0590-BD4A-9C63-C58CD5F11EDB}"/>
    <hyperlink ref="T800" r:id="rId998" display="https://thereserve2.apx.com/mymodule/reg/prjView.asp?id1=1161" xr:uid="{FC70AC10-B0E4-DD4B-9330-9B0AAE88B04D}"/>
    <hyperlink ref="T798" r:id="rId999" xr:uid="{48E4FC10-089B-BB4E-886E-54200756B998}"/>
    <hyperlink ref="T801" r:id="rId1000" xr:uid="{B4F0AB24-7975-3140-A4FA-31BDE276E135}"/>
    <hyperlink ref="T810" r:id="rId1001" xr:uid="{D0C9C78C-70A5-474E-A696-F1C4C4852337}"/>
    <hyperlink ref="T799" r:id="rId1002" xr:uid="{61ADD45D-6554-5C4A-B4D5-F675772A679D}"/>
    <hyperlink ref="T803" r:id="rId1003" xr:uid="{116F5C28-158F-D54C-8D7B-A5A3D087058C}"/>
    <hyperlink ref="T802" r:id="rId1004" xr:uid="{44ADDA7F-DEB8-B043-95E1-48ED07FC9C26}"/>
    <hyperlink ref="T814" r:id="rId1005" xr:uid="{86E663C7-FF65-424A-9CA9-D92D61B90AEB}"/>
    <hyperlink ref="T795" r:id="rId1006" xr:uid="{CFDFC5C7-6C44-004B-8B11-F71466C40806}"/>
    <hyperlink ref="T796" r:id="rId1007" xr:uid="{BAB6F0A1-908B-6D45-9084-16747F7396CC}"/>
    <hyperlink ref="T14" r:id="rId1008" xr:uid="{39E44864-D025-4B48-BFD6-61AE0001CD8F}"/>
    <hyperlink ref="T797" r:id="rId1009" xr:uid="{F104E1E4-2BF6-EB43-A2B2-8DC9F5AEDD5A}"/>
    <hyperlink ref="T794" r:id="rId1010" xr:uid="{9D94490F-241B-DC47-B00A-4DF33191F600}"/>
    <hyperlink ref="T788" r:id="rId1011" xr:uid="{7E3EFCE8-81E8-0845-90B1-FFE5B0E3A1F4}"/>
    <hyperlink ref="T789" r:id="rId1012" xr:uid="{7CF22BD8-B4F0-F848-9324-B014B9E5037D}"/>
    <hyperlink ref="T791" r:id="rId1013" xr:uid="{0A8C89AB-FE2E-F64C-A8CB-DD44F090A5D8}"/>
    <hyperlink ref="T790" r:id="rId1014" xr:uid="{1E1559D4-CA79-4F43-9EDF-6AADEB4DA176}"/>
    <hyperlink ref="T787" r:id="rId1015" xr:uid="{1B936C21-6D8C-484F-B66D-FF4E9AE28059}"/>
    <hyperlink ref="T792" r:id="rId1016" xr:uid="{92B2D2BE-A8C1-164B-8172-788D61744D6B}"/>
    <hyperlink ref="T786" r:id="rId1017" xr:uid="{13E374B3-221E-6744-8830-9ADDE316D613}"/>
    <hyperlink ref="T778" r:id="rId1018" xr:uid="{3386E087-E014-2B4D-868C-A11279A27E1A}"/>
    <hyperlink ref="T779" r:id="rId1019" xr:uid="{65DA13AE-AE04-1549-BB12-BFBFDE0A6325}"/>
    <hyperlink ref="T780" r:id="rId1020" xr:uid="{FCCFA3B4-513D-E34D-AAD7-583740056219}"/>
    <hyperlink ref="T781" r:id="rId1021" xr:uid="{D7E2AE8E-B893-1544-BE91-2AC9E5481579}"/>
    <hyperlink ref="T785" r:id="rId1022" xr:uid="{03FDD734-0D0E-5741-BBD0-610A8C0471AE}"/>
    <hyperlink ref="T777" r:id="rId1023" xr:uid="{76F84F86-7AA4-6647-9944-D12B06842C62}"/>
    <hyperlink ref="T783" r:id="rId1024" xr:uid="{F37A17A2-B1C1-C24B-807E-58660897CB1E}"/>
    <hyperlink ref="T784" r:id="rId1025" xr:uid="{9C8F2A76-ABEA-D14C-A6F9-31AEF9717698}"/>
    <hyperlink ref="T782" r:id="rId1026" xr:uid="{48A5AEA8-2B26-4D4C-909E-9348B0C51DFC}"/>
    <hyperlink ref="T772" r:id="rId1027" xr:uid="{EE860225-3552-FE49-8419-A54F02B49053}"/>
    <hyperlink ref="T773" r:id="rId1028" xr:uid="{0AE13582-1052-A14A-AE24-F5569CF86523}"/>
    <hyperlink ref="T774" r:id="rId1029" xr:uid="{B6A9E8F2-B553-1C45-8B40-40CF876E4764}"/>
    <hyperlink ref="T775" r:id="rId1030" xr:uid="{0F075834-8122-0541-B45D-09D5928FEC67}"/>
    <hyperlink ref="T776" r:id="rId1031" xr:uid="{50F2B8B7-B5AF-D347-9432-29683D2BB434}"/>
    <hyperlink ref="T770" r:id="rId1032" xr:uid="{C30E537E-A10B-A841-9437-85D05C6A6673}"/>
    <hyperlink ref="T771" r:id="rId1033" xr:uid="{8A0F6A6C-76E4-A446-AB97-1310D98A121D}"/>
    <hyperlink ref="T764" r:id="rId1034" xr:uid="{590336CE-7B20-EF40-B029-F858A715D072}"/>
    <hyperlink ref="T765" r:id="rId1035" xr:uid="{FCB010B9-079A-4F41-9A65-FA61FB94851A}"/>
    <hyperlink ref="T766" r:id="rId1036" xr:uid="{1C3D4356-2E13-A045-AE74-70C15D1E3C3F}"/>
    <hyperlink ref="T763" r:id="rId1037" xr:uid="{B961DA93-9150-0547-AD98-0AB7D95B3F8B}"/>
    <hyperlink ref="T769" r:id="rId1038" xr:uid="{59DAC5F6-CEE8-0442-A945-93C01981BCE9}"/>
    <hyperlink ref="T762" r:id="rId1039" xr:uid="{746A0608-30EC-1249-B83E-3DF2E44B73A3}"/>
    <hyperlink ref="T768" r:id="rId1040" xr:uid="{F713A772-FCB8-4245-A7A5-777AABF0CC96}"/>
    <hyperlink ref="T767" r:id="rId1041" xr:uid="{170E03A1-23A0-0349-9A00-C40FAF554146}"/>
    <hyperlink ref="S1072" r:id="rId1042" xr:uid="{732CF06F-BEA2-FA4F-A5FA-8C4D8DCF883D}"/>
    <hyperlink ref="S1009" r:id="rId1043" xr:uid="{74FAFB60-F0A2-2F42-87E3-71C77DDACE20}"/>
    <hyperlink ref="S857" r:id="rId1044" xr:uid="{ADE80025-5A03-FD49-B30F-E2E2D39DE7F9}"/>
    <hyperlink ref="T754" r:id="rId1045" xr:uid="{E2FC7F36-6FBB-8747-9144-FF94F9CE4949}"/>
    <hyperlink ref="T755" r:id="rId1046" xr:uid="{0E246529-3FFB-1E45-95D6-FC7BA77D9C10}"/>
    <hyperlink ref="T756" r:id="rId1047" xr:uid="{26A6FE1F-F24F-FA46-9CBA-88D6B4EA833F}"/>
    <hyperlink ref="T757" r:id="rId1048" xr:uid="{4B455B81-0219-B242-A473-554BFD0FF03C}"/>
    <hyperlink ref="T758" r:id="rId1049" xr:uid="{6FB5150C-9C1C-4A41-B83B-FD887CBAD4B1}"/>
    <hyperlink ref="T761" r:id="rId1050" xr:uid="{BE7B0D49-0277-014F-8D38-FEAE1FCBBB3C}"/>
    <hyperlink ref="T751" r:id="rId1051" xr:uid="{E409D6AA-1B06-3542-80D0-7678B3026079}"/>
    <hyperlink ref="T752" r:id="rId1052" xr:uid="{B82E5DE5-AF0A-B94D-9E67-B4C8F254BD7D}"/>
    <hyperlink ref="T753" r:id="rId1053" xr:uid="{BFFE522C-F00B-774E-9CD2-0D5FA96879CE}"/>
    <hyperlink ref="T759" r:id="rId1054" xr:uid="{397F3E2C-02D6-D746-B4AE-0BDCA3A58B73}"/>
    <hyperlink ref="T760" r:id="rId1055" xr:uid="{45F09BE0-05E2-2D42-8E9B-FD6B2D8FE03C}"/>
    <hyperlink ref="T744" r:id="rId1056" xr:uid="{502E56ED-C507-6744-A151-5D8F0EF2C292}"/>
    <hyperlink ref="T743" r:id="rId1057" xr:uid="{585E36F8-7BB4-6A46-B7DD-DEDAE4FACE46}"/>
    <hyperlink ref="T747" r:id="rId1058" xr:uid="{8D7FA126-C54B-7F49-A5B2-4C55A92B0D2E}"/>
    <hyperlink ref="T749" r:id="rId1059" xr:uid="{C8FE3F94-AB42-F24C-B826-C3D36DA40DB0}"/>
    <hyperlink ref="T750" r:id="rId1060" xr:uid="{0A1EAE3C-CE4B-1C4B-944E-82FED8A5D50A}"/>
    <hyperlink ref="T745" r:id="rId1061" xr:uid="{5F636AC1-A53E-7143-AB72-D738213DD127}"/>
    <hyperlink ref="T748" r:id="rId1062" xr:uid="{30899D40-52A3-3A45-8AAA-1C523EB954D2}"/>
    <hyperlink ref="T746" r:id="rId1063" xr:uid="{B1FE2C85-02C6-964B-B8C3-C7C96DA122EA}"/>
    <hyperlink ref="T737" r:id="rId1064" xr:uid="{ED71C7A0-E2B0-654B-9B08-1F360A0009E0}"/>
    <hyperlink ref="T734" r:id="rId1065" xr:uid="{13E360F7-7540-7340-831E-406373BC75C5}"/>
    <hyperlink ref="T735" r:id="rId1066" xr:uid="{DF18D018-7644-9B44-8AA8-C8219C46E4F8}"/>
    <hyperlink ref="T736" r:id="rId1067" xr:uid="{044AB74C-985E-6741-B657-F3802E2696CC}"/>
    <hyperlink ref="T742" r:id="rId1068" xr:uid="{4BCA025A-1890-B849-B2BA-134A7AE4CDA6}"/>
    <hyperlink ref="T740" r:id="rId1069" xr:uid="{6DD284BA-14CE-DA46-B968-0DB418741079}"/>
    <hyperlink ref="T739" r:id="rId1070" xr:uid="{B346FFF2-EB19-824F-85A5-0EB0446966FF}"/>
    <hyperlink ref="T738" r:id="rId1071" xr:uid="{4353CB35-08E7-D245-9F59-96FF114C2E1E}"/>
    <hyperlink ref="T741" r:id="rId1072" xr:uid="{6D6B8858-BFD2-FF4D-B1CB-F1BE05CCF05C}"/>
    <hyperlink ref="T731" r:id="rId1073" xr:uid="{A0A98F42-1F65-B548-9634-59967BA7CF14}"/>
    <hyperlink ref="T726" r:id="rId1074" xr:uid="{9551D023-6D14-DD46-92D5-C37F00A64584}"/>
    <hyperlink ref="T727" r:id="rId1075" xr:uid="{17EE588F-4490-2D4C-812F-9B956CE01DCC}"/>
    <hyperlink ref="T728" r:id="rId1076" xr:uid="{A0CD7416-4724-1D45-8174-9EF7E2792C45}"/>
    <hyperlink ref="T723" r:id="rId1077" xr:uid="{4AF971A7-6F5C-BD4F-826E-8CC3E4031874}"/>
    <hyperlink ref="T724" r:id="rId1078" xr:uid="{7C222639-F937-864A-9A23-CA5A28CBE7E8}"/>
    <hyperlink ref="T719" r:id="rId1079" xr:uid="{03EEC6E9-04C5-6146-BC1E-A0737DDEB588}"/>
    <hyperlink ref="T732" r:id="rId1080" xr:uid="{CD75C5A4-CC7C-BC48-938E-EE1123E1E2F7}"/>
    <hyperlink ref="T713" r:id="rId1081" xr:uid="{857E524B-7489-A848-A294-8D418040DB8E}"/>
    <hyperlink ref="T714" r:id="rId1082" xr:uid="{D1600E74-E15A-B04A-A35A-7F5462FD18E8}"/>
    <hyperlink ref="T715" r:id="rId1083" xr:uid="{E610A7B6-93F8-5A48-A770-A0BF4D2EFBFC}"/>
    <hyperlink ref="T716" r:id="rId1084" xr:uid="{58C87B6E-107C-4B42-AF3A-6B9DFFE474F3}"/>
    <hyperlink ref="T717" r:id="rId1085" xr:uid="{EFD500EA-2B5E-AF4B-A88F-1877B22A4EC3}"/>
    <hyperlink ref="T718" r:id="rId1086" xr:uid="{529B64D9-A89A-2D48-945A-BAB2C92D11E4}"/>
    <hyperlink ref="T730" r:id="rId1087" xr:uid="{E517D48F-A7D2-1D49-BF8E-90C9F87D00F1}"/>
    <hyperlink ref="T721" r:id="rId1088" xr:uid="{1DC24647-731A-ED42-B23A-97A3A5C90780}"/>
    <hyperlink ref="T722" r:id="rId1089" xr:uid="{C24A6683-E20B-8D47-86C9-C13A8D532795}"/>
    <hyperlink ref="T725" r:id="rId1090" xr:uid="{C2BC6819-139F-FD48-B71B-AED5CB81C6FD}"/>
    <hyperlink ref="T711" r:id="rId1091" xr:uid="{20856924-DCDC-2644-8552-D8BB821494AE}"/>
    <hyperlink ref="T712" r:id="rId1092" xr:uid="{5468099C-8942-644A-BA10-C79910A3665B}"/>
    <hyperlink ref="T720" r:id="rId1093" xr:uid="{E465E354-8A7D-CA44-9FBD-EFA6FDA93EC6}"/>
    <hyperlink ref="T729" r:id="rId1094" xr:uid="{E486C70D-F001-3B40-A71F-D5D50F510F94}"/>
    <hyperlink ref="T710" r:id="rId1095" xr:uid="{17E2611F-BD23-AD4C-89C4-8A325DB5B114}"/>
    <hyperlink ref="T706" r:id="rId1096" xr:uid="{2FC1E7C6-9529-3949-AFDF-617C564715EF}"/>
    <hyperlink ref="T704" r:id="rId1097" xr:uid="{1DB7C44A-FC74-E44B-9C71-EE4C3E47C2CB}"/>
    <hyperlink ref="T709" r:id="rId1098" xr:uid="{62E44521-B4D1-6040-8FE4-801AF381AD6E}"/>
    <hyperlink ref="T708" r:id="rId1099" xr:uid="{CB77ED21-F841-4649-BF48-059CE7745D1B}"/>
    <hyperlink ref="T705" r:id="rId1100" xr:uid="{CCE634A6-4D07-D54A-A3E7-2038B62226D9}"/>
    <hyperlink ref="T707" r:id="rId1101" xr:uid="{C8C042DC-CA8C-BF40-8ACB-42B2A53D4961}"/>
    <hyperlink ref="T700" r:id="rId1102" xr:uid="{2A26075A-6E5E-6E41-8147-C17E7B6D9009}"/>
    <hyperlink ref="T15" r:id="rId1103" xr:uid="{12EA04F6-4BFF-034A-8437-1EF0039A30E4}"/>
    <hyperlink ref="T697" r:id="rId1104" xr:uid="{6371B8AD-F425-DD4F-A2A3-23BE22728F1E}"/>
    <hyperlink ref="T698" r:id="rId1105" xr:uid="{1D0C5F0D-560C-AA45-8339-0A3C64BD6345}"/>
    <hyperlink ref="T699" r:id="rId1106" xr:uid="{C674DF75-798F-3748-97DE-BBFFD9496D71}"/>
    <hyperlink ref="T702" r:id="rId1107" xr:uid="{A4AFB2E4-D33D-6449-8991-255961FEAA8A}"/>
    <hyperlink ref="T703" r:id="rId1108" xr:uid="{1FF04171-7B0E-0745-A81E-5038F9ADADCE}"/>
    <hyperlink ref="T793" r:id="rId1109" xr:uid="{8F61F44B-03FE-4946-B728-92BC285E1085}"/>
    <hyperlink ref="T701" r:id="rId1110" xr:uid="{1A4D2193-46EC-2748-BFEB-ECAC4B1E9190}"/>
    <hyperlink ref="S701" r:id="rId1111" xr:uid="{2F01E9EF-C240-2843-B46F-73CC58961A72}"/>
    <hyperlink ref="T693" r:id="rId1112" xr:uid="{D4973684-5A9B-1E48-9E5F-A2E0E261BCD6}"/>
    <hyperlink ref="T696" r:id="rId1113" xr:uid="{0743D483-99DE-CA45-99C7-CEE2864E2877}"/>
    <hyperlink ref="T695" r:id="rId1114" xr:uid="{F496DAD1-35B9-C247-8347-6851D00BBD47}"/>
    <hyperlink ref="T691" r:id="rId1115" xr:uid="{85B58D4B-0C3F-FF4A-B7B4-390B66863EA3}"/>
    <hyperlink ref="T692" r:id="rId1116" xr:uid="{AA202AD7-9C22-1C45-8B62-BE1E299BD675}"/>
    <hyperlink ref="T23" r:id="rId1117" xr:uid="{72BB6BEE-CF5D-574A-B23C-B3EE575C8CC4}"/>
    <hyperlink ref="T694" r:id="rId1118" xr:uid="{7F23E1FF-58DE-464A-A78E-960FAA4C3167}"/>
    <hyperlink ref="T684" r:id="rId1119" xr:uid="{B2279752-21FF-C845-A196-038162812092}"/>
    <hyperlink ref="T687" r:id="rId1120" xr:uid="{140A89C6-32CE-4D47-A5A2-7963D8D5731E}"/>
    <hyperlink ref="T689" r:id="rId1121" xr:uid="{7DD394B2-5A6B-FE4F-9189-EB40AE3CA4E6}"/>
    <hyperlink ref="T686" r:id="rId1122" xr:uid="{26A6E8E8-E453-E246-8466-A01D6F64949E}"/>
    <hyperlink ref="T685" r:id="rId1123" xr:uid="{7366BF3B-7530-0F4E-B977-BCE7D4C183F7}"/>
    <hyperlink ref="T688" r:id="rId1124" xr:uid="{75EA34E4-1D20-5042-B3A8-D276B4E9D330}"/>
    <hyperlink ref="T682" r:id="rId1125" xr:uid="{7E68492B-3942-F545-B673-91DA32638834}"/>
    <hyperlink ref="T673" r:id="rId1126" xr:uid="{F70F728A-160C-1D44-B476-3E3BC600A092}"/>
    <hyperlink ref="T674" r:id="rId1127" xr:uid="{5A9CC6EA-76F0-AA47-B903-4BB8C1512D00}"/>
    <hyperlink ref="T675" r:id="rId1128" xr:uid="{E6DD51F3-C5A3-7E4B-9575-CECB8820C6FC}"/>
    <hyperlink ref="T429" r:id="rId1129" xr:uid="{EC7208E8-B5E0-6C4F-A5E0-5AD2F1C84D20}"/>
    <hyperlink ref="T683" r:id="rId1130" xr:uid="{26617AF2-2E58-BE44-8494-1BD79FD5B017}"/>
    <hyperlink ref="T681" r:id="rId1131" xr:uid="{7FE4F8E6-1A91-684A-8CF1-13C1D54D4AD6}"/>
    <hyperlink ref="T680" r:id="rId1132" xr:uid="{02CF2543-9869-A44B-BB46-D883A60E839B}"/>
    <hyperlink ref="T677" r:id="rId1133" xr:uid="{F5298932-9D77-9549-84F5-B8BF8C23B5D4}"/>
    <hyperlink ref="T678" r:id="rId1134" xr:uid="{87B958E0-B893-314A-8394-B698BFD34B64}"/>
    <hyperlink ref="T672" r:id="rId1135" xr:uid="{F5C018BF-1089-C94A-A37B-7DCEBFB4E989}"/>
    <hyperlink ref="T679" r:id="rId1136" xr:uid="{880F6C23-0A14-9B48-BD87-889E412416A2}"/>
    <hyperlink ref="T665" r:id="rId1137" xr:uid="{77460F78-A6B0-DA40-9EC3-505BD616B252}"/>
    <hyperlink ref="T666" r:id="rId1138" xr:uid="{04C67AB8-F7FF-E941-82F8-D2A53D2CB706}"/>
    <hyperlink ref="T3" r:id="rId1139" xr:uid="{0A3F9E46-FFBB-6D47-83AB-998E11F4A990}"/>
    <hyperlink ref="T667" r:id="rId1140" xr:uid="{0C596150-7135-A647-85F6-D70FFC63D146}"/>
    <hyperlink ref="T4" r:id="rId1141" xr:uid="{1A940174-EEED-C245-AFB6-C70B4F5581F9}"/>
    <hyperlink ref="T668" r:id="rId1142" xr:uid="{1EA1B26C-ABA9-6C42-A5B8-363C435A6911}"/>
    <hyperlink ref="T663" r:id="rId1143" xr:uid="{B986E794-D216-4249-9646-03EBCD822602}"/>
    <hyperlink ref="T664" r:id="rId1144" xr:uid="{5A71093F-2968-4C43-9A02-3B3DC5808252}"/>
    <hyperlink ref="T670" r:id="rId1145" xr:uid="{D6E7DB89-5778-AA42-8A5D-5A62AA467C3D}"/>
    <hyperlink ref="T669" r:id="rId1146" xr:uid="{A5DD7241-3BC7-5348-8BC5-C024FA6747C0}"/>
    <hyperlink ref="T671" r:id="rId1147" xr:uid="{1C99EA3B-ED88-BF48-92BB-CF65E562EC99}"/>
    <hyperlink ref="T654" r:id="rId1148" xr:uid="{438913CF-1A5C-E34E-B0F6-4063F641E9E7}"/>
    <hyperlink ref="T655" r:id="rId1149" xr:uid="{B50F6D2F-D905-314F-B667-75E10CBC29E3}"/>
    <hyperlink ref="T656" r:id="rId1150" xr:uid="{E9686D54-8714-1946-9302-9C6EC3C95ACC}"/>
    <hyperlink ref="T649" r:id="rId1151" xr:uid="{BCB51800-0786-D04A-9EC9-0F1971874930}"/>
    <hyperlink ref="T650" r:id="rId1152" xr:uid="{82419CB1-DE62-594E-97BA-FB10887693D5}"/>
    <hyperlink ref="T651" r:id="rId1153" xr:uid="{F3F4B118-E41F-C342-9FB4-8680D9242E3D}"/>
    <hyperlink ref="T652" r:id="rId1154" xr:uid="{685699B5-DE25-504C-865D-0D52C4D6181D}"/>
    <hyperlink ref="T661" r:id="rId1155" xr:uid="{F7E49022-7D9F-2B4C-B606-C622456F299E}"/>
    <hyperlink ref="T659" r:id="rId1156" xr:uid="{9C5BD95D-93BD-2E4C-A044-4ADACB0271E5}"/>
    <hyperlink ref="T660" r:id="rId1157" xr:uid="{203496E0-0917-2E41-9BFD-5C74930F6DDE}"/>
    <hyperlink ref="S660" r:id="rId1158" xr:uid="{4AAEAB0E-991A-C14C-A594-4ECDA28B2BF5}"/>
    <hyperlink ref="T658" r:id="rId1159" xr:uid="{707EFD26-3C12-A844-A9C5-31B80B05C920}"/>
    <hyperlink ref="T662" r:id="rId1160" xr:uid="{BF94429F-14F2-D647-874A-9169E48F4753}"/>
    <hyperlink ref="T653" r:id="rId1161" xr:uid="{5F739B6C-1DAE-8B4D-8CB6-A2112C788A7B}"/>
    <hyperlink ref="T18" r:id="rId1162" xr:uid="{956A69CF-5E6E-6B4C-B6AD-61F109D28BFD}"/>
    <hyperlink ref="T657" r:id="rId1163" xr:uid="{A82DAB47-26DF-994D-A0E8-A704B766822C}"/>
    <hyperlink ref="T646" r:id="rId1164" xr:uid="{200F456C-B77B-8E41-9B5D-633E6D0E0D1D}"/>
    <hyperlink ref="T639" r:id="rId1165" xr:uid="{956DC7ED-12DD-204D-8566-397865C51208}"/>
    <hyperlink ref="T643" r:id="rId1166" xr:uid="{9D015DB8-6F08-9F41-A55F-E3463D7943F9}"/>
    <hyperlink ref="T644" r:id="rId1167" xr:uid="{7A8C0511-72D4-7845-AA5A-46F8AC188EDF}"/>
    <hyperlink ref="T640" r:id="rId1168" xr:uid="{35A41CD1-9371-DF4A-ABD8-F17B63254C7B}"/>
    <hyperlink ref="T641" r:id="rId1169" xr:uid="{5A9A9A26-C69D-5748-8195-EE68355D7EEE}"/>
    <hyperlink ref="T690" r:id="rId1170" xr:uid="{50BB5D91-AD6E-3847-8856-F4504CC6E4C3}"/>
    <hyperlink ref="T648" r:id="rId1171" xr:uid="{39BB156E-3A41-9E46-8676-9C919E685768}"/>
    <hyperlink ref="T647" r:id="rId1172" xr:uid="{0664F7DE-706B-FC42-8528-AD1DD5B6DDEB}"/>
    <hyperlink ref="T633" r:id="rId1173" xr:uid="{8DB4EDA6-560E-C145-B707-27D899B121A9}"/>
    <hyperlink ref="T638" r:id="rId1174" xr:uid="{96068EF3-2BD2-E043-B9D3-054815FB6924}"/>
    <hyperlink ref="T630" r:id="rId1175" xr:uid="{429B403D-F4F9-F04E-9D1F-0D49D39C2ED5}"/>
    <hyperlink ref="T631" r:id="rId1176" xr:uid="{531B5095-4F2F-C343-90C6-E32B69CBDE44}"/>
    <hyperlink ref="T632" r:id="rId1177" xr:uid="{92675B49-8B86-EA47-A090-DCE7CFDB2C1E}"/>
    <hyperlink ref="T634" r:id="rId1178" xr:uid="{FFEBB5AF-A97F-1D46-9E09-B2F6CECCE6D6}"/>
    <hyperlink ref="T19" r:id="rId1179" xr:uid="{E6DCCAC3-A47A-9D4E-8984-D772C07741DA}"/>
    <hyperlink ref="T20" r:id="rId1180" xr:uid="{0E8CDCED-4EC1-0049-86E2-FD5C1DEF7B8F}"/>
    <hyperlink ref="T624" r:id="rId1181" xr:uid="{6285622A-B1CC-A847-8B66-8BC2ADB21185}"/>
    <hyperlink ref="T629" r:id="rId1182" xr:uid="{04C0B508-DD44-FA44-B9AF-BBC4CA9C79CD}"/>
    <hyperlink ref="T623" r:id="rId1183" xr:uid="{936134FD-71E4-A344-9109-B64CA23DC5BE}"/>
    <hyperlink ref="T627" r:id="rId1184" xr:uid="{230D518D-A31D-324D-BA67-9DAB1232E164}"/>
    <hyperlink ref="T625" r:id="rId1185" xr:uid="{0017D9F7-D6B4-8C48-8161-364E8FA41732}"/>
    <hyperlink ref="T626" r:id="rId1186" xr:uid="{B229FD4E-BD81-A843-9AE6-19225ABB8486}"/>
    <hyperlink ref="T628" r:id="rId1187" xr:uid="{7443044C-A0C4-8A4E-8CEF-6593DFC338CE}"/>
    <hyperlink ref="T616" r:id="rId1188" xr:uid="{8037A260-9325-8E40-BEA5-435F2AF9357A}"/>
    <hyperlink ref="T612" r:id="rId1189" xr:uid="{4BA2B635-81F3-834A-86C0-583D9DF09553}"/>
    <hyperlink ref="T613" r:id="rId1190" xr:uid="{EC0988C8-BFD2-0341-958D-1389B6092EC6}"/>
    <hyperlink ref="T614" r:id="rId1191" xr:uid="{C8FDCA3F-3770-EF4F-B0A5-B979D99B94C1}"/>
    <hyperlink ref="T615" r:id="rId1192" xr:uid="{2BF846C1-2790-D44F-9A33-1245293198DC}"/>
    <hyperlink ref="T611" r:id="rId1193" xr:uid="{9A3E3071-4402-9740-9D69-17DE674C0E04}"/>
    <hyperlink ref="T621" r:id="rId1194" xr:uid="{94CA3EC1-9637-9846-83DE-BEA45402F5E8}"/>
    <hyperlink ref="T620" r:id="rId1195" xr:uid="{0DF83622-F525-E640-A138-2FCB4C87DDE8}"/>
    <hyperlink ref="T622" r:id="rId1196" xr:uid="{1F0D510C-CC8A-2E4B-8D86-1EBB207C7E19}"/>
    <hyperlink ref="T610" r:id="rId1197" xr:uid="{ACC68E38-82BA-D94A-B238-98249982832B}"/>
    <hyperlink ref="T617" r:id="rId1198" xr:uid="{BC027B49-6762-BF4B-899F-16172AA0F4C5}"/>
    <hyperlink ref="T618" r:id="rId1199" xr:uid="{BFBCF47E-8B8F-B24F-BFC4-369ACCE2C8FC}"/>
    <hyperlink ref="T619" r:id="rId1200" xr:uid="{C1B847FD-81EE-B747-9ABF-5625606E77B2}"/>
    <hyperlink ref="T606" r:id="rId1201" xr:uid="{A6D1DCE4-C514-5843-A12E-5C65E0AD7E8E}"/>
    <hyperlink ref="T607" r:id="rId1202" xr:uid="{FE566461-0CA5-CE42-AF6E-CCDE235E33FA}"/>
    <hyperlink ref="T268:T269" r:id="rId1203" display="https://thereserve2.apx.com/mymodule/reg/prjView.asp?id1=1046" xr:uid="{FCD41810-76F5-DC4F-BD13-A6899D4688C7}"/>
    <hyperlink ref="T608" r:id="rId1204" xr:uid="{453D5351-6F60-7042-845D-DF89327920C7}"/>
    <hyperlink ref="T603" r:id="rId1205" xr:uid="{1E41CA86-1DAE-3D4E-9867-450F1E1C9C56}"/>
    <hyperlink ref="T605" r:id="rId1206" xr:uid="{7C3F798A-9A25-144C-815B-942609B78803}"/>
    <hyperlink ref="T609" r:id="rId1207" xr:uid="{046C161B-36F6-B44D-B922-573BD29D5836}"/>
    <hyperlink ref="T604" r:id="rId1208" xr:uid="{13AEFFE3-C147-9840-9DA9-0E04EA898F3D}"/>
    <hyperlink ref="T600" r:id="rId1209" xr:uid="{A9137347-0F8D-4F48-BAF6-DB3B7B049CFE}"/>
    <hyperlink ref="T599" r:id="rId1210" xr:uid="{223EDA2A-38AB-3D4F-A7AA-ADA6E9F09188}"/>
    <hyperlink ref="T595" r:id="rId1211" xr:uid="{E81FDA76-4EBB-4841-9588-4CEA7CEE4FB4}"/>
    <hyperlink ref="T598" r:id="rId1212" xr:uid="{34E888D1-F2CD-9E46-91C5-8C017C7A6914}"/>
    <hyperlink ref="T596" r:id="rId1213" xr:uid="{02D5A63B-84CF-8F4F-93B9-9C1D8DBC3DFA}"/>
    <hyperlink ref="T597" r:id="rId1214" xr:uid="{BCB879CE-A9C3-7448-A26D-F874863B4BD8}"/>
    <hyperlink ref="T592" r:id="rId1215" xr:uid="{BCE5BD9E-B9BC-9B4E-BCAD-7FE9DB9E1917}"/>
    <hyperlink ref="T591" r:id="rId1216" xr:uid="{841E4527-006A-4845-9E90-65179AA9AE54}"/>
    <hyperlink ref="T589" r:id="rId1217" xr:uid="{9A859900-B82A-A54C-B877-FE147387247D}"/>
    <hyperlink ref="T593" r:id="rId1218" xr:uid="{E726E934-559E-004E-902C-D778CDCE9A92}"/>
    <hyperlink ref="T594" r:id="rId1219" xr:uid="{1A9CBD9D-CC80-B444-96E7-466F0631CE3D}"/>
    <hyperlink ref="T590" r:id="rId1220" xr:uid="{233CDA49-AAAD-BE45-BA60-9B273D858940}"/>
    <hyperlink ref="T588" r:id="rId1221" xr:uid="{BE04B6A9-EB20-F648-88C4-98A422248877}"/>
    <hyperlink ref="T587" r:id="rId1222" xr:uid="{6F705874-71A4-9149-8739-3185E947146D}"/>
    <hyperlink ref="T585" r:id="rId1223" xr:uid="{1D08033B-F617-AE41-BF5F-317ED5731B89}"/>
    <hyperlink ref="T586" r:id="rId1224" xr:uid="{26400EDB-8DE9-2742-814F-397D39C6EF1A}"/>
    <hyperlink ref="T581" r:id="rId1225" xr:uid="{6DAF842C-9DF8-BC48-BC2E-C8E87579192D}"/>
    <hyperlink ref="T580" r:id="rId1226" xr:uid="{AF84BF52-F873-CA49-AABA-F50817152035}"/>
    <hyperlink ref="T582" r:id="rId1227" xr:uid="{6755E790-03E8-A64C-A3EA-615D42F753FC}"/>
    <hyperlink ref="T583" r:id="rId1228" xr:uid="{B9C7D55E-8214-A24E-9399-D83D5091F1FF}"/>
    <hyperlink ref="T584" r:id="rId1229" xr:uid="{FE7A1D00-E742-AF46-8149-92B9F9D91624}"/>
    <hyperlink ref="T577" r:id="rId1230" xr:uid="{B452831A-EBB9-3040-93B8-F7A299F3A1FF}"/>
    <hyperlink ref="T578" r:id="rId1231" xr:uid="{961976BA-21BF-5A4C-9750-A94B38F1057C}"/>
    <hyperlink ref="T576" r:id="rId1232" xr:uid="{92AEA023-60CC-D24C-A010-59E36335A034}"/>
    <hyperlink ref="T579" r:id="rId1233" xr:uid="{967DE2C4-502D-F64D-9A1F-06E26DECA35F}"/>
    <hyperlink ref="T979" r:id="rId1234" xr:uid="{CE685BDA-B73D-864C-A36B-DFC0C6299AEC}"/>
    <hyperlink ref="T841" r:id="rId1235" xr:uid="{696D1867-06CB-CA41-8184-6CCFC48BFBF4}"/>
    <hyperlink ref="T642" r:id="rId1236" xr:uid="{7E08A3DD-B339-5A4B-A51B-8380E3802DA7}"/>
    <hyperlink ref="T574" r:id="rId1237" xr:uid="{305407CF-904E-484B-AA3C-502F260F9944}"/>
    <hyperlink ref="T575" r:id="rId1238" xr:uid="{A9DC9400-11BF-E84B-84AE-9C02BB4B7DE5}"/>
    <hyperlink ref="T571" r:id="rId1239" xr:uid="{7C07ACE0-322F-6143-A0FA-3CD66A9CD50C}"/>
    <hyperlink ref="T570" r:id="rId1240" xr:uid="{A76E3654-3EF0-E146-B8C9-4C80C93317B1}"/>
    <hyperlink ref="T572" r:id="rId1241" xr:uid="{641423A0-3BCC-6440-B0F2-9C880190D57B}"/>
    <hyperlink ref="T568" r:id="rId1242" xr:uid="{40302702-8477-0046-A73A-50816C2A6D80}"/>
    <hyperlink ref="T567" r:id="rId1243" xr:uid="{48156BE0-1572-8042-AC67-F98A30BD7089}"/>
    <hyperlink ref="T569" r:id="rId1244" xr:uid="{01124C68-5706-A443-9AC6-537624BD084A}"/>
    <hyperlink ref="T573" r:id="rId1245" xr:uid="{FF42313A-8AD0-CF43-9547-383F55DFD5C0}"/>
    <hyperlink ref="T563" r:id="rId1246" xr:uid="{5B277EB7-2545-C94C-8813-E396EB17A061}"/>
    <hyperlink ref="T565" r:id="rId1247" xr:uid="{F7AC52B8-D1F0-FF43-8AD3-873E23120661}"/>
    <hyperlink ref="T564" r:id="rId1248" xr:uid="{B85604B2-0C5A-F649-90A0-E065E3E44CA7}"/>
    <hyperlink ref="T566" r:id="rId1249" xr:uid="{13B4C114-9D77-C34E-B438-D2AD8DCD0458}"/>
    <hyperlink ref="T553" r:id="rId1250" xr:uid="{1916E7BD-AB88-9948-B0B9-7238B112A939}"/>
    <hyperlink ref="T557" r:id="rId1251" xr:uid="{82B30313-D293-194B-8E7A-97432ED2E377}"/>
    <hyperlink ref="T558" r:id="rId1252" xr:uid="{36EEC6E6-5F7D-1142-86A8-09E7F6CD9F1A}"/>
    <hyperlink ref="T559" r:id="rId1253" xr:uid="{926115B9-C046-2C47-84C0-4B975CA52E36}"/>
    <hyperlink ref="T560" r:id="rId1254" xr:uid="{12BA58AC-5BD0-4646-A7F7-871DA33497D5}"/>
    <hyperlink ref="T561" r:id="rId1255" xr:uid="{6D40F238-8BF4-DB4D-8B1E-76CED43FED66}"/>
    <hyperlink ref="T562" r:id="rId1256" xr:uid="{3CA0C8F1-028C-324B-BD87-6D06910A944F}"/>
    <hyperlink ref="T554" r:id="rId1257" xr:uid="{803270A7-1F4E-B944-8C91-0574C1DC3C5C}"/>
    <hyperlink ref="T555" r:id="rId1258" xr:uid="{A9DF1DDC-6BB2-7E4F-8C08-7C8FEDB81B1F}"/>
    <hyperlink ref="T556" r:id="rId1259" xr:uid="{66358D40-C068-9744-B8A8-36191D5323BB}"/>
    <hyperlink ref="T542" r:id="rId1260" xr:uid="{38D7CABC-43BA-5543-883C-6861C3311958}"/>
    <hyperlink ref="T550" r:id="rId1261" xr:uid="{E58EC027-6B70-FD42-B5E5-B31A6DAB8067}"/>
    <hyperlink ref="T543" r:id="rId1262" xr:uid="{C09931E0-10AC-4942-8222-69D849B62D49}"/>
    <hyperlink ref="T544" r:id="rId1263" xr:uid="{5934445D-79C1-C748-80FF-DA2EA9234185}"/>
    <hyperlink ref="T541" r:id="rId1264" xr:uid="{AC2F9929-1EE1-C243-BD85-232A1491900A}"/>
    <hyperlink ref="T540" r:id="rId1265" xr:uid="{DE7E91B9-ED57-F142-8D45-FE9F4C227EC3}"/>
    <hyperlink ref="T546" r:id="rId1266" xr:uid="{F3EEED9E-8F97-6042-BD98-60AAE099AB22}"/>
    <hyperlink ref="T547" r:id="rId1267" xr:uid="{91053046-BA0A-334A-B106-5C0E424E394C}"/>
    <hyperlink ref="T548" r:id="rId1268" xr:uid="{8AB3CDD6-18E9-2A40-91F8-105CFB7D6267}"/>
    <hyperlink ref="T545" r:id="rId1269" xr:uid="{875CE857-C935-9144-B4B5-CD150E682213}"/>
    <hyperlink ref="T552" r:id="rId1270" xr:uid="{399A716D-FB5A-8340-9D08-893636151ED2}"/>
    <hyperlink ref="T551" r:id="rId1271" xr:uid="{B931C789-2C24-204B-BECD-9B2559E6B286}"/>
    <hyperlink ref="T549" r:id="rId1272" xr:uid="{39DF62A9-0689-6F49-9773-02B4DDECBE44}"/>
    <hyperlink ref="T531" r:id="rId1273" xr:uid="{BD83105C-C058-3241-8944-214D69F08AC8}"/>
    <hyperlink ref="T534" r:id="rId1274" xr:uid="{2093AC20-3111-F74F-9944-805026C20017}"/>
    <hyperlink ref="T535" r:id="rId1275" xr:uid="{2B2E7BC4-EB1A-5C44-A882-A36A370E952D}"/>
    <hyperlink ref="T537" r:id="rId1276" xr:uid="{6C20A4B2-66C0-C24F-AA98-E72C0E1C25DE}"/>
    <hyperlink ref="T538" r:id="rId1277" xr:uid="{5AD9C21B-B37E-9146-B15D-CB5367C0D571}"/>
    <hyperlink ref="T539" r:id="rId1278" xr:uid="{56C1E552-D1EE-324A-9679-5670FC0D2E2C}"/>
    <hyperlink ref="T6" r:id="rId1279" xr:uid="{FE273AB1-0DB1-0344-AF5B-2961371820FF}"/>
    <hyperlink ref="T7" r:id="rId1280" xr:uid="{F764CCEA-E063-324D-BC0E-F1553B2508AC}"/>
    <hyperlink ref="T524" r:id="rId1281" xr:uid="{6E2E9B7F-BD36-334C-936D-B85DB87B99D8}"/>
    <hyperlink ref="T525" r:id="rId1282" xr:uid="{11349950-B4EF-4644-BDBD-7D11D512173F}"/>
    <hyperlink ref="T528" r:id="rId1283" xr:uid="{01BEBDF4-2B3C-DD42-B5EC-D154441FAC4F}"/>
    <hyperlink ref="T529" r:id="rId1284" xr:uid="{C0C4B0F1-D427-184E-9339-B2B2872FAE90}"/>
    <hyperlink ref="T530" r:id="rId1285" xr:uid="{160E4FC6-D0BE-3D4A-A7C3-F6AF4BD51D41}"/>
    <hyperlink ref="T526" r:id="rId1286" xr:uid="{4BCBBE32-812C-C84B-B2AB-075794D75F0C}"/>
    <hyperlink ref="S526" r:id="rId1287" xr:uid="{E37795DD-F5CA-5B41-AE9A-7770D64A5784}"/>
    <hyperlink ref="T527" r:id="rId1288" xr:uid="{3047A9EC-0730-0C4B-9962-4E4FDBD8B934}"/>
    <hyperlink ref="T536" r:id="rId1289" xr:uid="{2767E1CF-FC53-CD4D-A2B6-F2E6E2C8F69D}"/>
    <hyperlink ref="T532" r:id="rId1290" xr:uid="{621E5728-DE3E-6249-85E8-FF4DF4C39090}"/>
    <hyperlink ref="T533" r:id="rId1291" xr:uid="{2FCCE521-201B-2747-B2F5-B0E99C91F92F}"/>
    <hyperlink ref="T522" r:id="rId1292" xr:uid="{96C1F92C-81EA-D34C-95D0-5C70088C6C93}"/>
    <hyperlink ref="T523" r:id="rId1293" xr:uid="{D96385FF-CB05-E04D-BBF9-A5F78AC73EF9}"/>
    <hyperlink ref="T515" r:id="rId1294" xr:uid="{49F16303-B5E8-8649-B526-585D2BEE9802}"/>
    <hyperlink ref="T518" r:id="rId1295" xr:uid="{D6C1355E-10F9-AA46-A7F1-07C04BC79D4C}"/>
    <hyperlink ref="T519" r:id="rId1296" xr:uid="{75BE0339-F01D-7A47-A3CA-8DF52B28F2E2}"/>
    <hyperlink ref="T1299:T1303" r:id="rId1297" display="https://acr2.apx.com/mymodule/reg/prjView.asp?id1=608" xr:uid="{20242BCE-EE33-BB49-8109-4D5F31DE3547}"/>
    <hyperlink ref="T520" r:id="rId1298" xr:uid="{ACF92FCE-D16B-AE48-B9AC-AEA1B88185F6}"/>
    <hyperlink ref="T521" r:id="rId1299" xr:uid="{2EF6BC64-9624-E24F-AFC9-B8F94B92ADCD}"/>
    <hyperlink ref="T514" r:id="rId1300" xr:uid="{E9009879-013A-FB48-82E8-0477EE139FC7}"/>
    <hyperlink ref="T516" r:id="rId1301" xr:uid="{9E52E128-8B9D-C549-A3C9-30008292DC93}"/>
    <hyperlink ref="T517" r:id="rId1302" xr:uid="{8EA12B36-AF67-C040-9372-0F1BBCF203E4}"/>
    <hyperlink ref="T512" r:id="rId1303" xr:uid="{5E43C884-6D4F-F04E-9EDD-F977147B4D13}"/>
    <hyperlink ref="T511" r:id="rId1304" xr:uid="{30FB5BEB-BCA7-8D42-BC61-854BEB1DA64D}"/>
    <hyperlink ref="T510" r:id="rId1305" xr:uid="{595FE306-9B27-5B46-9399-89A9BBA11D1F}"/>
    <hyperlink ref="T508" r:id="rId1306" xr:uid="{AB0CD58F-0E37-1040-856F-A5175341D05B}"/>
    <hyperlink ref="T509" r:id="rId1307" xr:uid="{517E0383-1CE4-FF4D-9AD5-377BE62F19C1}"/>
    <hyperlink ref="T513" r:id="rId1308" xr:uid="{BF2AA071-3EE1-0146-B745-67154B1676BF}"/>
    <hyperlink ref="T497" r:id="rId1309" xr:uid="{912EAAD0-E607-E945-B366-C93F7A4D3965}"/>
    <hyperlink ref="T498" r:id="rId1310" xr:uid="{CCA03EA7-0F0B-3946-8D97-A5EB65C50933}"/>
    <hyperlink ref="T501" r:id="rId1311" xr:uid="{0F2EBAEE-5CB8-E142-80CB-D3A603D76012}"/>
    <hyperlink ref="T495" r:id="rId1312" xr:uid="{FD7AA297-1639-B741-A2C1-1A2E02CE22E3}"/>
    <hyperlink ref="T504" r:id="rId1313" xr:uid="{C83D9BAD-A7FA-0C4C-9666-D0B9688020F5}"/>
    <hyperlink ref="T506" r:id="rId1314" xr:uid="{F299715B-3489-724B-816F-4BA26BA352C3}"/>
    <hyperlink ref="T505" r:id="rId1315" xr:uid="{7A80ED48-098D-8145-99FF-BE70F2A88B84}"/>
    <hyperlink ref="T503" r:id="rId1316" xr:uid="{D2326544-5357-F242-8456-80277F897A46}"/>
    <hyperlink ref="T499" r:id="rId1317" xr:uid="{047505A0-BB60-B043-99D6-FE9A68AEE8A0}"/>
    <hyperlink ref="T500" r:id="rId1318" xr:uid="{49E2DA9A-9048-C44E-979B-1F2B28CC5E25}"/>
    <hyperlink ref="T496" r:id="rId1319" xr:uid="{5231DD1F-E6EB-274D-BA2D-7E7F3E1D71F4}"/>
    <hyperlink ref="T502" r:id="rId1320" xr:uid="{A3D63697-D689-B24A-A12E-A944A20E1BE4}"/>
    <hyperlink ref="T507" r:id="rId1321" xr:uid="{B344847F-54B6-2148-90B6-BE02020D414A}"/>
    <hyperlink ref="T989" r:id="rId1322" xr:uid="{FCE6DB2F-D72A-EF41-A7B5-EC63ABA1A858}"/>
    <hyperlink ref="T493" r:id="rId1323" xr:uid="{88E4AE3B-B600-0646-9D8A-99EE59E5584B}"/>
    <hyperlink ref="T494" r:id="rId1324" xr:uid="{51E19CE7-23AE-0141-BD3A-42B5F173C373}"/>
    <hyperlink ref="T492" r:id="rId1325" xr:uid="{99AD7697-BC2D-014A-83CE-488B34B44765}"/>
    <hyperlink ref="T485" r:id="rId1326" xr:uid="{EDCD804A-CE78-E241-B6FD-06C5870BF019}"/>
    <hyperlink ref="T486" r:id="rId1327" xr:uid="{249CAAE8-45B0-864B-A47B-E3EAE52B2F0C}"/>
    <hyperlink ref="T487" r:id="rId1328" xr:uid="{AF36C69B-13B6-8A47-9977-CB30C30DBE6C}"/>
    <hyperlink ref="T488" r:id="rId1329" xr:uid="{890C5303-1671-7540-893F-B0B4D0D9E04D}"/>
    <hyperlink ref="T489" r:id="rId1330" xr:uid="{79C6866E-A9A8-1743-B0C8-A964C2089A08}"/>
    <hyperlink ref="T490" r:id="rId1331" xr:uid="{ABE1A0F5-2E2C-5940-B29C-F1A4C2953846}"/>
    <hyperlink ref="T491" r:id="rId1332" xr:uid="{BAA43341-1628-7642-B01A-80E1D796FD9F}"/>
    <hyperlink ref="T484" r:id="rId1333" xr:uid="{E0BAA3CD-2FE2-6A4A-80D0-60196CB2D9C4}"/>
    <hyperlink ref="T9" r:id="rId1334" xr:uid="{0EC4BC96-451F-B442-8237-957592B6961F}"/>
    <hyperlink ref="T476" r:id="rId1335" xr:uid="{572C8882-050C-534D-A691-7479AF90ECA3}"/>
    <hyperlink ref="T428" r:id="rId1336" xr:uid="{6CD5AE79-76B3-764B-858F-CF46CBA85014}"/>
    <hyperlink ref="T482" r:id="rId1337" xr:uid="{4727DBEC-6FC4-A340-A1F1-357FAF18F6DA}"/>
    <hyperlink ref="T481" r:id="rId1338" xr:uid="{85A51DE3-2A8D-5E49-A585-95359811719D}"/>
    <hyperlink ref="T477" r:id="rId1339" xr:uid="{CC19144A-C64B-C242-B8A2-A56511180F5C}"/>
    <hyperlink ref="T483" r:id="rId1340" xr:uid="{FDDE94F6-FCCA-2A42-BD5F-163F90C58F43}"/>
    <hyperlink ref="T479" r:id="rId1341" xr:uid="{6DBAFB27-1433-CD4A-BC67-59F5AF3431F6}"/>
    <hyperlink ref="T480" r:id="rId1342" xr:uid="{07963DCF-E707-224B-BE27-1C884F7BC029}"/>
    <hyperlink ref="T10" r:id="rId1343" xr:uid="{0BB5C670-F269-C241-99A5-E2C023D14574}"/>
    <hyperlink ref="T11" r:id="rId1344" xr:uid="{18B9B9C2-9E83-7746-B2DC-03EE8895575B}"/>
    <hyperlink ref="T467" r:id="rId1345" xr:uid="{6F8ABCA8-ED9B-A949-AF64-C4F08066CDE7}"/>
    <hyperlink ref="T473" r:id="rId1346" xr:uid="{474CAED7-2405-3D40-BA97-B26621D05FD2}"/>
    <hyperlink ref="T468" r:id="rId1347" xr:uid="{70F3E869-CA8D-4B42-8FC7-55E13D4357AC}"/>
    <hyperlink ref="T469" r:id="rId1348" xr:uid="{2D98512C-C668-5A48-992B-050DBAA97295}"/>
    <hyperlink ref="T470" r:id="rId1349" xr:uid="{DF724A4F-0FE4-C246-8CC1-8C13579AA3BB}"/>
    <hyperlink ref="T471" r:id="rId1350" xr:uid="{E56C076C-87EA-6446-BFB7-B7FEF6E93B3A}"/>
    <hyperlink ref="T472" r:id="rId1351" xr:uid="{E29FEC3D-5B32-5844-ADD2-9E8A25608B54}"/>
    <hyperlink ref="T466" r:id="rId1352" xr:uid="{1DCB3E90-4DC4-144C-9548-3F09F7DE740F}"/>
    <hyperlink ref="T474" r:id="rId1353" xr:uid="{3FFA44BB-280C-9C45-90A6-B2C1D3A085E8}"/>
    <hyperlink ref="T317:T322" r:id="rId1354" display="https://thereserve2.apx.com/mymodule/reg/prjView.asp?id1=1094" xr:uid="{E689BE7D-8980-8C4C-9AF0-A6D44AE44512}"/>
    <hyperlink ref="T465" r:id="rId1355" xr:uid="{AEFE3A7C-8661-384C-A463-914FD16A1169}"/>
    <hyperlink ref="T460" r:id="rId1356" xr:uid="{9CC719F0-1E0D-CF40-BDA9-55140C818E27}"/>
    <hyperlink ref="T461" r:id="rId1357" xr:uid="{2B8AA1C9-03FC-004B-B81D-3BF323F20AC0}"/>
    <hyperlink ref="T462" r:id="rId1358" xr:uid="{D22965E9-B64A-414E-A20A-F11EF4A3F9EA}"/>
    <hyperlink ref="T463" r:id="rId1359" xr:uid="{BB2EE428-9092-8247-B564-E307B94B0C2C}"/>
    <hyperlink ref="T464" r:id="rId1360" xr:uid="{D7769B0A-4A5D-8246-B998-2242CA0F0417}"/>
    <hyperlink ref="T457" r:id="rId1361" xr:uid="{DA82FE65-1325-D043-A16D-3160CC07E8E7}"/>
    <hyperlink ref="T458" r:id="rId1362" xr:uid="{5AC735EA-87D9-B843-BA72-4E8B9C2CFCA4}"/>
    <hyperlink ref="T459" r:id="rId1363" xr:uid="{D83CB188-5C3A-9547-B820-69401EAB64C0}"/>
    <hyperlink ref="T450" r:id="rId1364" xr:uid="{9936D88B-F879-0845-87D2-71DED1D48EF9}"/>
    <hyperlink ref="T451" r:id="rId1365" xr:uid="{F16B3935-A400-5040-84E9-D58A7434BAE0}"/>
    <hyperlink ref="T443" r:id="rId1366" xr:uid="{A7ED9192-CBFC-5143-927D-304609FE1843}"/>
    <hyperlink ref="T444" r:id="rId1367" xr:uid="{61C3C134-93C6-834B-B052-80D27AF9A74A}"/>
    <hyperlink ref="T445" r:id="rId1368" xr:uid="{5C3833D3-B52A-8E44-A120-7972948E6573}"/>
    <hyperlink ref="T446" r:id="rId1369" xr:uid="{DF065725-50F7-EB40-B2AB-01CA384129A0}"/>
    <hyperlink ref="T447" r:id="rId1370" xr:uid="{A462000C-53C1-4740-A103-E8CC6E31A503}"/>
    <hyperlink ref="T448" r:id="rId1371" xr:uid="{A7B1029E-AB7E-D14D-A1CA-281A8ED20B52}"/>
    <hyperlink ref="T449" r:id="rId1372" xr:uid="{868B6387-0DF5-B44E-96A7-7B11F51F5C65}"/>
    <hyperlink ref="T435" r:id="rId1373" xr:uid="{A530185B-EFC8-8847-9F89-E7C61024D009}"/>
    <hyperlink ref="T440" r:id="rId1374" xr:uid="{DEA6D66F-0CB0-7349-A133-0E1738478322}"/>
    <hyperlink ref="T439" r:id="rId1375" xr:uid="{5C814C24-A78C-E846-A348-A6F4FE068405}"/>
    <hyperlink ref="T436" r:id="rId1376" xr:uid="{F6C45C40-0340-F346-82F8-F2E36B5E7300}"/>
    <hyperlink ref="T437" r:id="rId1377" xr:uid="{8DCDC9C9-8EF5-1F47-8672-3F0E5A795276}"/>
    <hyperlink ref="T438" r:id="rId1378" xr:uid="{3031560E-8A96-EF41-AF91-C61AF6FD5FB2}"/>
    <hyperlink ref="T441" r:id="rId1379" xr:uid="{C9386370-8B9B-9943-B3BB-1C68465B47B9}"/>
    <hyperlink ref="T442" r:id="rId1380" xr:uid="{8608BA38-F9E0-FD45-814E-38AA2F731383}"/>
    <hyperlink ref="T434" r:id="rId1381" xr:uid="{B588504A-611C-1D4D-812F-270931270E65}"/>
    <hyperlink ref="T431" r:id="rId1382" xr:uid="{1A54B285-2E40-4B49-B631-068C45CF1C7F}"/>
    <hyperlink ref="T432" r:id="rId1383" xr:uid="{B1357B2F-9DEC-BA45-9148-7BBB8B21F444}"/>
    <hyperlink ref="T433" r:id="rId1384" xr:uid="{1751A208-4213-DE45-B623-8843ED24C4A2}"/>
    <hyperlink ref="T676" r:id="rId1385" xr:uid="{DB31B7D7-D27D-BD43-9F16-07A6ABAA72DE}"/>
    <hyperlink ref="T478" r:id="rId1386" xr:uid="{8A4CB8CC-2863-6C49-AE82-CE9A67041D99}"/>
    <hyperlink ref="T430" r:id="rId1387" xr:uid="{6E41A790-406F-9E42-8173-E02857D73BC8}"/>
    <hyperlink ref="T427" r:id="rId1388" xr:uid="{4AB9C4DE-B045-BC46-8EBD-ED36E9627CD0}"/>
    <hyperlink ref="T425" r:id="rId1389" xr:uid="{05A019C1-6511-6F4C-B11E-3688003BACE0}"/>
    <hyperlink ref="T426" r:id="rId1390" xr:uid="{F79D085C-1476-BF4B-8AAA-30C5AC08EE12}"/>
    <hyperlink ref="T422" r:id="rId1391" xr:uid="{1F8208A6-64B4-E04E-A0D8-8E4CD9D7B60B}"/>
    <hyperlink ref="T423" r:id="rId1392" xr:uid="{A9E16E5A-1B84-F845-BDDD-A7F1079A031A}"/>
    <hyperlink ref="T424" r:id="rId1393" xr:uid="{84E937A6-A90D-DA44-8B05-EBB1F2D0D06E}"/>
    <hyperlink ref="T421" r:id="rId1394" xr:uid="{0B0CA5D2-015D-AF42-B15C-23C54A1892AC}"/>
    <hyperlink ref="T420" r:id="rId1395" xr:uid="{58AD4E0D-2E86-6B4E-B255-C71FA9C5538E}"/>
    <hyperlink ref="T418" r:id="rId1396" xr:uid="{428BD215-C8E3-434B-8422-BF391982308B}"/>
    <hyperlink ref="T417" r:id="rId1397" xr:uid="{83FD0619-0C98-DE47-8EF0-2A4F93A2D9D6}"/>
    <hyperlink ref="T413" r:id="rId1398" xr:uid="{406D6447-80A1-2147-9133-8C0CB7F51E2F}"/>
    <hyperlink ref="T415" r:id="rId1399" xr:uid="{7F8BD051-6FBF-7048-85D9-CB90FB682996}"/>
    <hyperlink ref="T414" r:id="rId1400" xr:uid="{CF924B29-E79D-E34A-A673-BACF8E2A950B}"/>
    <hyperlink ref="T416" r:id="rId1401" xr:uid="{EA678E2A-38CF-AE43-AFBC-9E8F09C46B85}"/>
    <hyperlink ref="T412" r:id="rId1402" xr:uid="{03404A34-7310-264D-B2C2-435A39BAB602}"/>
    <hyperlink ref="T411" r:id="rId1403" xr:uid="{4ECACDEB-D9A4-8646-BBFA-A80E421F2335}"/>
    <hyperlink ref="T409" r:id="rId1404" xr:uid="{EFA4CCCA-3B9D-7C43-8F6C-67BEF1E433EF}"/>
    <hyperlink ref="T407" r:id="rId1405" xr:uid="{07353CB8-1F27-CA45-B694-01802EEEDB94}"/>
    <hyperlink ref="T408" r:id="rId1406" xr:uid="{D5AC1E0C-5273-1B4D-A32C-E27CB7E50FE1}"/>
    <hyperlink ref="T403" r:id="rId1407" xr:uid="{5E095A1D-9BA9-3C4C-8A6E-1AF5F7F9B4B6}"/>
    <hyperlink ref="T405" r:id="rId1408" xr:uid="{6211A73F-7A31-8F47-8195-569D93A7D364}"/>
    <hyperlink ref="T406" r:id="rId1409" xr:uid="{1F30B660-7C09-2D4C-BAE7-C2FE3A559FF8}"/>
    <hyperlink ref="T410" r:id="rId1410" xr:uid="{C3828203-683E-DA44-ADCE-A2DDB01817CA}"/>
    <hyperlink ref="T404" r:id="rId1411" xr:uid="{FF46B4DD-9DAD-3248-BE1A-6BACA07D3506}"/>
    <hyperlink ref="T391" r:id="rId1412" xr:uid="{2AC50008-4636-C240-AF5B-F559A2589042}"/>
    <hyperlink ref="T402" r:id="rId1413" xr:uid="{3EBB04C8-018C-DE48-AD2A-7DD1FFC6EE00}"/>
    <hyperlink ref="T390" r:id="rId1414" xr:uid="{D239B34E-E35F-6A42-963C-1D8316D7693B}"/>
    <hyperlink ref="T389" r:id="rId1415" xr:uid="{FDB18FAF-971B-F049-B9D9-C4E9C7776D73}"/>
    <hyperlink ref="T384" r:id="rId1416" xr:uid="{51DA71AC-3C7E-204F-905B-AA813CA8658D}"/>
    <hyperlink ref="T385" r:id="rId1417" xr:uid="{4F357E31-AA78-6A41-8366-D2D5507A23B4}"/>
    <hyperlink ref="T386" r:id="rId1418" xr:uid="{D4CE5F4E-F86E-924E-8F36-51612AA54368}"/>
    <hyperlink ref="T387" r:id="rId1419" xr:uid="{19DB6579-2862-A04C-B8A1-941A5F165245}"/>
    <hyperlink ref="T388" r:id="rId1420" xr:uid="{E9232920-40B8-284D-815E-C9C4D74E2E1F}"/>
    <hyperlink ref="T394" r:id="rId1421" xr:uid="{9D49E87D-6628-0043-B1C7-0F2BF9A84FA3}"/>
    <hyperlink ref="T399" r:id="rId1422" xr:uid="{7A58DB95-43EF-C44C-81C3-56B3A10485B7}"/>
    <hyperlink ref="T397" r:id="rId1423" xr:uid="{4B435BAB-85C4-5149-BEE3-9F49BCAC4CB0}"/>
    <hyperlink ref="T400" r:id="rId1424" xr:uid="{F9F2A28B-5B3B-7048-8FA2-477E43899A81}"/>
    <hyperlink ref="T392" r:id="rId1425" xr:uid="{E21EF924-B75B-2A43-BCC6-0C5D48C87EDD}"/>
    <hyperlink ref="T645" r:id="rId1426" xr:uid="{18062E77-4D49-2D44-A6DB-F2504EA5F279}"/>
    <hyperlink ref="T1101:T1102" r:id="rId1427" display="https://thereserve2.apx.com/mymodule/reg/prjView.asp?id1=1275" xr:uid="{F7354223-95D4-9449-84BA-3B48579717FB}"/>
    <hyperlink ref="T398" r:id="rId1428" xr:uid="{214E5710-9138-9842-9F84-64D2EF8F7BA8}"/>
    <hyperlink ref="T393" r:id="rId1429" xr:uid="{596C9CAD-040A-4A4A-AF40-18DEBAFB23C8}"/>
    <hyperlink ref="T401" r:id="rId1430" xr:uid="{B9A27ED1-7AE2-8442-B3C3-927B2439A9D4}"/>
    <hyperlink ref="T380" r:id="rId1431" xr:uid="{27924939-68DD-674F-873C-C508C40C7007}"/>
    <hyperlink ref="T927:T929" r:id="rId1432" display="https://thereserve2.apx.com/mymodule/reg/prjView.asp?id1=1191" xr:uid="{B870C794-00E6-B04C-AD7D-58728F2443B4}"/>
    <hyperlink ref="T379" r:id="rId1433" xr:uid="{34F56573-B925-1440-A88D-9408380EBA28}"/>
    <hyperlink ref="T381" r:id="rId1434" xr:uid="{09D4C7F5-A377-944B-824F-4634AAC92146}"/>
    <hyperlink ref="T382" r:id="rId1435" xr:uid="{ED127FCA-826A-8048-9547-DC67F3ADD73F}"/>
    <hyperlink ref="T383" r:id="rId1436" xr:uid="{BBC6C987-1EC8-C340-8844-21C5AD3861B6}"/>
    <hyperlink ref="T371" r:id="rId1437" xr:uid="{2C29AA6A-0EEB-3744-951B-590240C13C1B}"/>
    <hyperlink ref="T372" r:id="rId1438" xr:uid="{577D3E6B-64F8-824E-A36C-EC3823CE2B81}"/>
    <hyperlink ref="T378" r:id="rId1439" xr:uid="{44C21DC5-46B7-634F-880B-054A98E62468}"/>
    <hyperlink ref="T374" r:id="rId1440" xr:uid="{451E9832-CD40-4244-8D9F-09D4DCBD1078}"/>
    <hyperlink ref="T376" r:id="rId1441" xr:uid="{34E71FC1-0224-5141-9FB5-DCA7BDA34BAB}"/>
    <hyperlink ref="T377" r:id="rId1442" xr:uid="{B4609BDA-0C9D-EC4A-8316-CD46155F4717}"/>
    <hyperlink ref="T375" r:id="rId1443" xr:uid="{90A45A30-63F9-EB4B-B7FE-6EB269245163}"/>
    <hyperlink ref="T363" r:id="rId1444" xr:uid="{2CDBE7DC-B9C6-A14C-AA6B-04A6F5BA6ECB}"/>
    <hyperlink ref="T369" r:id="rId1445" xr:uid="{560BB916-2EAB-7441-B277-90663DC76F5E}"/>
    <hyperlink ref="T370" r:id="rId1446" xr:uid="{EE431472-D705-0C48-8092-DA86C01E57DA}"/>
    <hyperlink ref="T364" r:id="rId1447" xr:uid="{A08AA840-5192-2645-94BE-CA9C58016694}"/>
    <hyperlink ref="T368" r:id="rId1448" xr:uid="{1F82C144-8578-2C4E-A3D6-2A2BFDB975D2}"/>
    <hyperlink ref="T366" r:id="rId1449" xr:uid="{EEE0B28A-44F1-7B41-97B8-15CDF73130D8}"/>
    <hyperlink ref="T361" r:id="rId1450" xr:uid="{77D55502-DCCB-6F47-A117-CB7338D86B90}"/>
    <hyperlink ref="T362" r:id="rId1451" xr:uid="{AEF0863D-50E0-1244-A244-A22B2900025E}"/>
    <hyperlink ref="T365" r:id="rId1452" xr:uid="{E49C5AF4-1DC3-6D45-8D29-B2A036E15D0C}"/>
    <hyperlink ref="T367" r:id="rId1453" xr:uid="{63D425A6-6149-124C-81B5-D9268165EDC4}"/>
    <hyperlink ref="T359" r:id="rId1454" xr:uid="{8824A243-8EB2-1143-89C8-83FE708FC1F3}"/>
    <hyperlink ref="T360" r:id="rId1455" xr:uid="{8D6C4291-D31D-9D4A-80E8-4EF92D08913D}"/>
    <hyperlink ref="S793" r:id="rId1456" xr:uid="{0A55B323-A64A-3D44-A9EF-6D84B358CCB7}"/>
    <hyperlink ref="S1148" r:id="rId1457" xr:uid="{8BA7699D-4E39-F942-8CB5-7B1C1C90C020}"/>
    <hyperlink ref="S866:S868" r:id="rId1458" display="https://ww2.arb.ca.gov/sites/default/files/2022-11/debs5253.pdf" xr:uid="{6631C8F6-09C6-2F42-BBD3-5FF0E3CA1E22}"/>
    <hyperlink ref="S855" r:id="rId1459" xr:uid="{82D40729-B65D-DF4D-B99E-D6B7A464F0F4}"/>
    <hyperlink ref="S854" r:id="rId1460" xr:uid="{428F85C3-7A0E-AF41-97C7-D6F9DEFB8FE5}"/>
    <hyperlink ref="S1232" r:id="rId1461" xr:uid="{E4A6CAF7-FB85-8E47-8F62-388C92B42944}"/>
    <hyperlink ref="S1231" r:id="rId1462" xr:uid="{6E52C3A5-2BCB-F04B-B0A0-CAE441735B1A}"/>
    <hyperlink ref="S1618" r:id="rId1463" xr:uid="{914C357C-C93F-D649-96B9-6E8B82F07FCC}"/>
    <hyperlink ref="T357" r:id="rId1464" xr:uid="{C68A1779-F3A5-8A4D-B8E8-3A2A60114F7F}"/>
    <hyperlink ref="T358" r:id="rId1465" xr:uid="{959FFC33-86E7-E841-AAFC-FC287D5E96CF}"/>
    <hyperlink ref="T356" r:id="rId1466" xr:uid="{1966C198-5913-0942-9934-55014B391A61}"/>
    <hyperlink ref="T355" r:id="rId1467" xr:uid="{8C0E4A5F-0058-0B49-B6EB-EF32DC05AEF6}"/>
    <hyperlink ref="T354" r:id="rId1468" xr:uid="{768F652B-73D2-2545-8A17-F9FE404CFB33}"/>
    <hyperlink ref="T348" r:id="rId1469" xr:uid="{E05E4AB8-D8FA-8244-ADA3-BEE79FA1F582}"/>
    <hyperlink ref="T347" r:id="rId1470" xr:uid="{447AEE7A-7000-F946-9EA8-18FCE24F289D}"/>
    <hyperlink ref="T352" r:id="rId1471" xr:uid="{A21BE143-1AF9-8C48-A585-B3F2F291CCE7}"/>
    <hyperlink ref="T353" r:id="rId1472" xr:uid="{6DDDD3F5-458E-D742-A69D-4B631ADB5208}"/>
    <hyperlink ref="T349" r:id="rId1473" xr:uid="{1AAF93AC-9A4E-8542-B968-30355CB69205}"/>
    <hyperlink ref="T350" r:id="rId1474" xr:uid="{B33F9E62-4187-684D-9D8B-19BE13742CEF}"/>
    <hyperlink ref="T351" r:id="rId1475" xr:uid="{57522A44-1AF9-6D40-99C2-A724396ACBFC}"/>
    <hyperlink ref="T342" r:id="rId1476" xr:uid="{9813168E-2F76-5743-AD9B-B99D3EF0F50B}"/>
    <hyperlink ref="T343" r:id="rId1477" xr:uid="{5A950DD2-915B-AE4F-80B9-E0BFFD7A73E3}"/>
    <hyperlink ref="T345" r:id="rId1478" xr:uid="{BBBE5A8A-CD35-1448-A874-0AF59096403E}"/>
    <hyperlink ref="T344" r:id="rId1479" xr:uid="{F8C1DDD7-F616-4844-9F49-D2C4B41052E3}"/>
    <hyperlink ref="T346" r:id="rId1480" xr:uid="{E31F8CF5-23BB-3C4F-A74B-9FEE9A0BBAA5}"/>
    <hyperlink ref="T341" r:id="rId1481" xr:uid="{C847FB59-1D74-C540-9BCC-679583F1FBE2}"/>
    <hyperlink ref="T338" r:id="rId1482" xr:uid="{BD76162D-4D8E-3149-B3E4-FDB7CBBFD78F}"/>
    <hyperlink ref="T339" r:id="rId1483" xr:uid="{3DB6F0F2-586C-3146-9FB3-129BA81D1176}"/>
    <hyperlink ref="T340" r:id="rId1484" xr:uid="{DF3D7419-A195-4C46-9EF3-D17DCA4D39E3}"/>
    <hyperlink ref="T526:T527" r:id="rId1485" display="https://thereserve2.apx.com/mymodule/reg/prjView.asp?id1=1102" xr:uid="{0DD328BE-50EB-BC4F-9948-5901F864CFD8}"/>
    <hyperlink ref="T337" r:id="rId1486" xr:uid="{3F86D231-586B-DB49-AF4B-0A0A59051FCC}"/>
    <hyperlink ref="T330" r:id="rId1487" xr:uid="{4550AEA3-3559-8A4A-B9B9-9FEFD1101BC8}"/>
    <hyperlink ref="T331" r:id="rId1488" xr:uid="{D1997D4D-4551-5E4E-A5B3-44096E509591}"/>
    <hyperlink ref="T332" r:id="rId1489" xr:uid="{D9C9E31B-4895-2C48-8AFF-36B0ADDC51FC}"/>
    <hyperlink ref="T333" r:id="rId1490" xr:uid="{25E18FA7-3CFC-F043-8F91-E82DC4204BE9}"/>
    <hyperlink ref="T334" r:id="rId1491" xr:uid="{618BE917-9F88-F943-9D95-6894B98ED451}"/>
    <hyperlink ref="T335" r:id="rId1492" xr:uid="{1F6067B5-1E47-EC48-91E8-3235CFF65597}"/>
    <hyperlink ref="T329" r:id="rId1493" xr:uid="{E461EDE8-8F89-6043-B03E-424EB71178AC}"/>
    <hyperlink ref="T322" r:id="rId1494" xr:uid="{723D4144-4D07-E149-9527-995748886B91}"/>
    <hyperlink ref="T327" r:id="rId1495" xr:uid="{F7C614CF-E4F3-FC4D-8D65-A7CC3AA35CBC}"/>
    <hyperlink ref="T328" r:id="rId1496" xr:uid="{85D6330F-A45E-5D48-A951-9ACAB9591502}"/>
    <hyperlink ref="T323" r:id="rId1497" xr:uid="{0F1C2642-F7ED-4645-BFE2-DEECDFC7562A}"/>
    <hyperlink ref="T975:T977" r:id="rId1498" display="https://thereserve2.apx.com/mymodule/reg/prjView.asp?id1=1217" xr:uid="{F766CB21-17E6-9B4E-A5C6-C9E8122EAE86}"/>
    <hyperlink ref="T318" r:id="rId1499" xr:uid="{BE2FFBDC-6483-1C42-B417-D74134095E0D}"/>
    <hyperlink ref="T319" r:id="rId1500" xr:uid="{C2801F6D-F76C-EC4B-B7C0-36EF67857F4F}"/>
    <hyperlink ref="T26" r:id="rId1501" xr:uid="{F37C26AC-7CC9-F24F-88A8-EA5443E11EDF}"/>
    <hyperlink ref="T320" r:id="rId1502" xr:uid="{6A6D5069-F8A0-B348-85FE-AE16A414F167}"/>
    <hyperlink ref="T317" r:id="rId1503" xr:uid="{FE932C17-4A99-C24C-A14C-992420303F1C}"/>
    <hyperlink ref="T315" r:id="rId1504" xr:uid="{BF0B09B5-D227-154C-960E-460635516FF2}"/>
    <hyperlink ref="T314" r:id="rId1505" xr:uid="{587393A8-4B33-544B-B213-C47A5C808AF1}"/>
    <hyperlink ref="T316" r:id="rId1506" xr:uid="{11C34F75-DAE3-E944-A78A-AED4BF94911C}"/>
    <hyperlink ref="T311" r:id="rId1507" xr:uid="{4C4AD9F2-54FD-9944-88DC-937CCC9DF70B}"/>
    <hyperlink ref="T312" r:id="rId1508" xr:uid="{4362647F-2EEA-7145-8C9E-8898E82D790C}"/>
    <hyperlink ref="T313" r:id="rId1509" xr:uid="{99BBED5A-395C-AF40-9363-54EDE3C2E4BB}"/>
    <hyperlink ref="T297" r:id="rId1510" xr:uid="{D8FA7FCD-98EC-E846-8B04-9607EB062EAB}"/>
    <hyperlink ref="T298" r:id="rId1511" xr:uid="{0D8E5330-75AB-CF41-BD14-340CFEA4EE49}"/>
    <hyperlink ref="T299" r:id="rId1512" xr:uid="{C062E1D9-057B-8243-AAFB-9B32B5CCBA30}"/>
    <hyperlink ref="T300" r:id="rId1513" xr:uid="{2FF58F1E-F917-6B4F-A2C5-AC6ABEB8CDF1}"/>
    <hyperlink ref="T301" r:id="rId1514" xr:uid="{F51369A8-A423-2146-A82D-011073FD1739}"/>
    <hyperlink ref="T302" r:id="rId1515" xr:uid="{DCC51423-B040-2340-81DF-8A8218F8D032}"/>
    <hyperlink ref="T303" r:id="rId1516" xr:uid="{BD60383F-AD60-2945-81CF-C46D1CDFDA6A}"/>
    <hyperlink ref="T304" r:id="rId1517" xr:uid="{340C00E8-FCF0-9041-9DCE-B91C51E1FAA3}"/>
    <hyperlink ref="T305" r:id="rId1518" xr:uid="{F2E793F3-63D5-1A44-8D09-6D67D237555C}"/>
    <hyperlink ref="T306" r:id="rId1519" xr:uid="{6DB521FC-64AA-FE45-B82D-18889CCCB2A2}"/>
    <hyperlink ref="T307" r:id="rId1520" xr:uid="{5A02B192-3BA7-6744-831D-41264D146692}"/>
    <hyperlink ref="T308" r:id="rId1521" xr:uid="{1CAC31D9-1327-9D4F-AFD0-8126C6DC5BE3}"/>
    <hyperlink ref="T310" r:id="rId1522" xr:uid="{409C09E3-AFC2-9944-B37A-9A948D54E70E}"/>
    <hyperlink ref="T296" r:id="rId1523" xr:uid="{17807B02-7B98-9345-B4C7-B9B39FD1F54F}"/>
    <hyperlink ref="T309" r:id="rId1524" xr:uid="{0AB8D04B-DF44-F64E-8FEF-CF739477AA94}"/>
    <hyperlink ref="T292" r:id="rId1525" xr:uid="{050BC103-5F71-F043-9747-CD883BEC670E}"/>
    <hyperlink ref="T293" r:id="rId1526" xr:uid="{7DFB7EA4-3B1C-524C-ACAD-BB5C2E8803C7}"/>
    <hyperlink ref="T294" r:id="rId1527" xr:uid="{23C5EFA8-CE31-2846-AEC6-5CE1A6AFED2E}"/>
    <hyperlink ref="T295" r:id="rId1528" xr:uid="{0EC07AA1-DFD3-9A4F-8614-EDA2FA0A33AE}"/>
    <hyperlink ref="T291" r:id="rId1529" xr:uid="{D63F459C-8458-FE4A-B8AA-568733A43E7C}"/>
    <hyperlink ref="T285" r:id="rId1530" xr:uid="{63609B9D-C75D-8E45-9713-14365C1ABF32}"/>
    <hyperlink ref="T286" r:id="rId1531" xr:uid="{88722E52-3B05-E648-B928-33A1D77E341B}"/>
    <hyperlink ref="T287" r:id="rId1532" xr:uid="{AFD224D5-BA51-254C-8955-5B0B2E78E8CB}"/>
    <hyperlink ref="T288" r:id="rId1533" xr:uid="{D49F747A-C35E-484B-A247-FDBB97AE3D1F}"/>
    <hyperlink ref="T281" r:id="rId1534" xr:uid="{B6B9608C-D845-5846-998B-24F9A780D506}"/>
    <hyperlink ref="T282" r:id="rId1535" xr:uid="{C403A60F-77E4-D14D-87A3-42B10215574D}"/>
    <hyperlink ref="T278" r:id="rId1536" xr:uid="{C51AA206-5EFC-EB4B-B4F8-620350F43E85}"/>
    <hyperlink ref="T276" r:id="rId1537" xr:uid="{BDA91C9F-21C1-FB48-90CB-C31FA2D32153}"/>
    <hyperlink ref="T277" r:id="rId1538" xr:uid="{23919834-C1BA-644B-88AE-C4EBE435E2ED}"/>
    <hyperlink ref="T279" r:id="rId1539" xr:uid="{14399E31-7CA3-4A42-A25D-5639536B897F}"/>
    <hyperlink ref="T280" r:id="rId1540" xr:uid="{B2F0EF74-9B97-6B44-9DCA-60417AF66EBE}"/>
    <hyperlink ref="T284" r:id="rId1541" xr:uid="{C60DD18E-4B4C-7349-A001-41BBD0FDF41D}"/>
    <hyperlink ref="T283" r:id="rId1542" xr:uid="{3115BAEB-D3AE-604A-A857-348D957578BB}"/>
    <hyperlink ref="T273" r:id="rId1543" xr:uid="{98FB1731-C646-274D-AE17-09DB85D1A4C4}"/>
    <hyperlink ref="T275" r:id="rId1544" xr:uid="{E618506A-E434-9549-9E6A-487048DF1BBA}"/>
    <hyperlink ref="T12" r:id="rId1545" xr:uid="{3589972D-2044-BE4A-8D01-7A2A40E22BD6}"/>
    <hyperlink ref="T272" r:id="rId1546" xr:uid="{232625DD-846E-E440-AC72-C9AD9C5D455F}"/>
    <hyperlink ref="T260" r:id="rId1547" xr:uid="{35CCDF12-FAEC-5C4A-871A-D291E94B64CF}"/>
    <hyperlink ref="T267" r:id="rId1548" xr:uid="{E825790D-DD38-F140-9FEC-160C5F876491}"/>
    <hyperlink ref="T27" r:id="rId1549" xr:uid="{A0766003-58E7-6A46-B24A-44B730231829}"/>
    <hyperlink ref="T269" r:id="rId1550" xr:uid="{6EB56817-51F9-3344-ADEA-A39962278B7F}"/>
    <hyperlink ref="T271" r:id="rId1551" xr:uid="{9209E40B-76AA-EE41-887A-BC598F909A06}"/>
    <hyperlink ref="T1908" r:id="rId1552" xr:uid="{EDFE6252-ACC8-6C43-88AA-EC7BAE2DCF97}"/>
    <hyperlink ref="T261" r:id="rId1553" xr:uid="{431AF46D-8629-6441-982C-F0958C33A9F5}"/>
    <hyperlink ref="T262" r:id="rId1554" xr:uid="{8E8BA8D2-2165-D340-9514-0CCB0E7D4492}"/>
    <hyperlink ref="T263" r:id="rId1555" xr:uid="{470DCF66-B39E-3E42-AF5F-3571D246DEDC}"/>
    <hyperlink ref="T268" r:id="rId1556" xr:uid="{0C67CC7E-74FB-DD49-A4A1-AF564F43157E}"/>
    <hyperlink ref="T270" r:id="rId1557" xr:uid="{9145E4AF-F99D-484C-AFED-1D0DC2E93EA4}"/>
    <hyperlink ref="T264" r:id="rId1558" xr:uid="{9EAA5E23-A27C-C843-BE77-9C55BCD552C8}"/>
    <hyperlink ref="T265" r:id="rId1559" xr:uid="{088812AF-8E97-444F-8925-30DD5065C622}"/>
    <hyperlink ref="T266" r:id="rId1560" xr:uid="{C17B64B0-3E6F-FB41-86B6-3BE0FEAB5666}"/>
    <hyperlink ref="T257" r:id="rId1561" xr:uid="{06ADE237-2E35-8045-B0FD-159383DD5850}"/>
    <hyperlink ref="T259" r:id="rId1562" xr:uid="{728EB4EF-2FB1-5E48-8280-F9328A443942}"/>
    <hyperlink ref="T254" r:id="rId1563" xr:uid="{A3957381-0B7F-D94F-BDC0-642C77DC83E5}"/>
    <hyperlink ref="T419" r:id="rId1564" xr:uid="{F32A76B5-3059-C543-9A63-E201BBE5EC28}"/>
    <hyperlink ref="T251" r:id="rId1565" xr:uid="{F0204771-3370-A147-8D1C-D85B4D7E075E}"/>
    <hyperlink ref="T252" r:id="rId1566" xr:uid="{B2365234-A718-4248-8CAA-0395CF185D6E}"/>
    <hyperlink ref="T249" r:id="rId1567" xr:uid="{5C402D6E-BE87-9540-855D-3EB9B2705263}"/>
    <hyperlink ref="T250" r:id="rId1568" xr:uid="{94E6015B-3508-4C40-9E62-A1C273CFEB68}"/>
    <hyperlink ref="T253" r:id="rId1569" xr:uid="{7305D2DF-DE11-3E44-B976-FCB5FED05050}"/>
    <hyperlink ref="T256" r:id="rId1570" xr:uid="{72D9CFAC-B35B-7D4A-ACAC-8C0260A0F04B}"/>
    <hyperlink ref="T255" r:id="rId1571" xr:uid="{9833D107-8D6B-5946-98A9-4E32EDDC56A6}"/>
    <hyperlink ref="T246" r:id="rId1572" xr:uid="{13E16706-9FB2-9643-9DC5-4E0C970D50AF}"/>
    <hyperlink ref="T247" r:id="rId1573" xr:uid="{13744B81-F446-EE43-8AF0-81983A5A5F6E}"/>
    <hyperlink ref="T248" r:id="rId1574" xr:uid="{27CB965A-06BC-1640-B668-F36EB5580B49}"/>
    <hyperlink ref="T245" r:id="rId1575" xr:uid="{D566F9E8-F8D3-0742-B7E6-2061914E3F62}"/>
    <hyperlink ref="T238" r:id="rId1576" xr:uid="{E8447CDF-1275-1948-8C33-59F8570FBA72}"/>
    <hyperlink ref="T244" r:id="rId1577" xr:uid="{3D077C3D-1C57-0341-9052-3CC20534C92A}"/>
    <hyperlink ref="T236" r:id="rId1578" xr:uid="{D5D0D819-96B1-F94A-8929-F7E66A6AB403}"/>
    <hyperlink ref="T229" r:id="rId1579" xr:uid="{BCBBADF9-478D-CE4F-9139-08871A2C32E5}"/>
    <hyperlink ref="T230" r:id="rId1580" xr:uid="{60D1FEFA-E94D-454E-B88D-9D0B3BC05A24}"/>
    <hyperlink ref="T231" r:id="rId1581" xr:uid="{0537BE71-6FC0-C042-84A8-2DC0E1A106A7}"/>
    <hyperlink ref="T232" r:id="rId1582" xr:uid="{116573FD-D837-9447-A895-EDA78811230D}"/>
    <hyperlink ref="T233" r:id="rId1583" xr:uid="{CF7FB0AD-1F50-0F4D-A5CF-A5551F69FC6C}"/>
    <hyperlink ref="T234" r:id="rId1584" xr:uid="{5AD8CBA4-C7D5-5644-9FAD-27F760439FB8}"/>
    <hyperlink ref="T237" r:id="rId1585" xr:uid="{17AC457A-BDCA-F847-BE3B-D17C7993BE1D}"/>
    <hyperlink ref="T239" r:id="rId1586" xr:uid="{FC8C1754-0764-4049-9AFF-D94EFAD234D5}"/>
    <hyperlink ref="T240" r:id="rId1587" xr:uid="{AFF36C83-F380-3847-AD44-4AA49725FA9A}"/>
    <hyperlink ref="T242" r:id="rId1588" xr:uid="{063BBB8E-5178-8E44-A132-D3860525CDDD}"/>
    <hyperlink ref="T235" r:id="rId1589" xr:uid="{1BB20607-EABF-1D4B-8753-C5CF6E79347B}"/>
    <hyperlink ref="T241" r:id="rId1590" xr:uid="{8BD46011-1C7E-4A4A-ABA0-CD72910A3FCF}"/>
    <hyperlink ref="T243" r:id="rId1591" xr:uid="{06C09260-3F7A-C54E-826F-6E294F2B8815}"/>
    <hyperlink ref="T221" r:id="rId1592" xr:uid="{A20964A8-95BE-654A-B660-B4C21F323594}"/>
    <hyperlink ref="T222" r:id="rId1593" xr:uid="{779A09C2-8972-1C4E-A3B4-E4B9D5FD2ACD}"/>
    <hyperlink ref="T220" r:id="rId1594" xr:uid="{33F1BF2F-3CD8-3041-896E-4C082C554170}"/>
    <hyperlink ref="T223" r:id="rId1595" xr:uid="{14CE244E-E010-7944-8E28-8BF6C90808FE}"/>
    <hyperlink ref="T228" r:id="rId1596" xr:uid="{3BFD4CF4-9599-9F4B-8B83-DCD56E935C39}"/>
    <hyperlink ref="T224" r:id="rId1597" xr:uid="{1A6080FB-4916-4648-AA0E-370506A62AED}"/>
    <hyperlink ref="T225" r:id="rId1598" xr:uid="{F5DF5D7E-19F4-834E-866B-89CD64371A53}"/>
    <hyperlink ref="T226" r:id="rId1599" xr:uid="{DBAF8F0C-B4E8-5343-BF15-7A255FAD72D9}"/>
    <hyperlink ref="T227" r:id="rId1600" xr:uid="{9D553FFD-AE42-AF43-A7CA-67E90E934146}"/>
    <hyperlink ref="T1487" r:id="rId1601" xr:uid="{FE5E935D-5579-BA48-9AE1-8C20AB6D810B}"/>
    <hyperlink ref="T216" r:id="rId1602" xr:uid="{BF08A1E6-B289-8142-9D8C-8DEE6D78D02A}"/>
    <hyperlink ref="T217" r:id="rId1603" xr:uid="{CACF342B-1176-5548-AB78-A4162253B896}"/>
    <hyperlink ref="T218" r:id="rId1604" xr:uid="{309907C5-9896-9847-9905-8F7ECA2C0FE1}"/>
    <hyperlink ref="T1034" r:id="rId1605" xr:uid="{5F27C037-A022-2544-9433-99C8D836CA14}"/>
    <hyperlink ref="T219" r:id="rId1606" xr:uid="{BF2C0309-82A1-1247-A1DE-10BC018EDC03}"/>
    <hyperlink ref="T214" r:id="rId1607" xr:uid="{0B5B21AE-51F2-A747-B856-513A70B0BFC8}"/>
    <hyperlink ref="T213" r:id="rId1608" xr:uid="{1DE1F6C1-C2B7-7140-BBCE-D33D98766DBF}"/>
    <hyperlink ref="T215" r:id="rId1609" xr:uid="{7761C205-3FD3-1F48-805D-C88E0BDE4873}"/>
    <hyperlink ref="T212" r:id="rId1610" xr:uid="{BC1DEC39-99B0-7940-863A-75C95C09C0A0}"/>
    <hyperlink ref="T207" r:id="rId1611" xr:uid="{FD2FC168-349F-6C41-8343-F7EAB85FC111}"/>
    <hyperlink ref="T208" r:id="rId1612" xr:uid="{BD81DBF5-557D-9D41-B562-B2B30FA1BFE4}"/>
    <hyperlink ref="T209" r:id="rId1613" xr:uid="{32B89957-061D-214F-AF4C-7CA3A1CAB2A9}"/>
    <hyperlink ref="T210" r:id="rId1614" xr:uid="{A41E9BED-52D1-B74F-A262-12DBD8739556}"/>
    <hyperlink ref="T211" r:id="rId1615" xr:uid="{AAE3D069-980E-704F-B0F7-7BF54A041907}"/>
    <hyperlink ref="T202" r:id="rId1616" xr:uid="{30CCB900-A3C3-4C4B-A69E-ABE014DCB1DE}"/>
    <hyperlink ref="T204" r:id="rId1617" xr:uid="{CC4D7387-82B5-2342-AFBE-C0CB9CD53436}"/>
    <hyperlink ref="T206" r:id="rId1618" xr:uid="{CC363C34-E4AC-B946-9129-19D6AB34E6CC}"/>
    <hyperlink ref="T205" r:id="rId1619" xr:uid="{28A88E58-2990-EF43-9581-2BBB87E4A6F2}"/>
    <hyperlink ref="T196" r:id="rId1620" xr:uid="{8DEF4CFE-EFFC-DB48-BCD5-D88DC88C5F62}"/>
    <hyperlink ref="T197" r:id="rId1621" xr:uid="{30E25FE1-538D-204D-932A-A145A293A833}"/>
    <hyperlink ref="T199" r:id="rId1622" xr:uid="{C890E94A-A621-564C-8B96-5DD1153AFA53}"/>
    <hyperlink ref="T200" r:id="rId1623" xr:uid="{B970D4BE-0760-A949-91DF-4850DB746472}"/>
    <hyperlink ref="T201" r:id="rId1624" xr:uid="{FB475CBF-FD4C-7F43-9ADD-6ABE981B44B6}"/>
    <hyperlink ref="T198" r:id="rId1625" xr:uid="{167C3385-755C-5549-81D7-9AD2486D13A5}"/>
    <hyperlink ref="T180" r:id="rId1626" xr:uid="{0874AB97-AF3C-184D-96C7-0AE70ABDCBD7}"/>
    <hyperlink ref="T188" r:id="rId1627" xr:uid="{C0719B41-1D0C-C048-AC67-2A66EFFA7A03}"/>
    <hyperlink ref="T182" r:id="rId1628" xr:uid="{62E69BC3-0B1E-B043-BCE9-9A0A082B6307}"/>
    <hyperlink ref="T183" r:id="rId1629" xr:uid="{959EF60B-0080-5649-85A2-5CEA6F435439}"/>
    <hyperlink ref="T184" r:id="rId1630" xr:uid="{EED89F23-C7F3-D84B-8FB0-85F528C979F8}"/>
    <hyperlink ref="T185" r:id="rId1631" xr:uid="{F2635636-DFD9-2F4A-98EC-3443431EA8CB}"/>
    <hyperlink ref="T186" r:id="rId1632" xr:uid="{028D8D66-43B5-504F-8ABA-6F809DD74359}"/>
    <hyperlink ref="T187" r:id="rId1633" xr:uid="{9C7441DB-BFE3-6444-80DE-BC4F8386F9AD}"/>
    <hyperlink ref="T193" r:id="rId1634" xr:uid="{B4B231F3-329E-334D-8A7C-273021760254}"/>
    <hyperlink ref="T181" r:id="rId1635" xr:uid="{3B78DC1E-AC91-CF4A-B0FF-4ABEB625576F}"/>
    <hyperlink ref="T189" r:id="rId1636" xr:uid="{7BD02217-C39B-6745-B905-4D2200125765}"/>
    <hyperlink ref="T190" r:id="rId1637" xr:uid="{CC365CD3-34BF-9B4C-A50A-440A6BABA410}"/>
    <hyperlink ref="T191" r:id="rId1638" xr:uid="{9B21CA55-A496-3F45-B7CE-2B67AA0A1CA1}"/>
    <hyperlink ref="T194" r:id="rId1639" xr:uid="{323719F3-327C-AA4E-AF69-A2BB8096F1CC}"/>
    <hyperlink ref="T195" r:id="rId1640" xr:uid="{29160072-1482-864E-97A3-230524053AA9}"/>
    <hyperlink ref="T25" r:id="rId1641" xr:uid="{7B89130F-D8FD-2B43-8EB9-6ACAF931B43C}"/>
    <hyperlink ref="T192" r:id="rId1642" xr:uid="{A8E01A4E-393A-204E-9BAF-6FDCF0030CC4}"/>
    <hyperlink ref="T179" r:id="rId1643" xr:uid="{79EE7749-5F1F-7247-AD08-12FE1C7745E9}"/>
    <hyperlink ref="T178" r:id="rId1644" xr:uid="{11BD684D-9D0E-234B-96EA-C03D53CC8993}"/>
    <hyperlink ref="T176" r:id="rId1645" xr:uid="{4F5618DE-F8B7-BA4A-89D0-F750A572C7B6}"/>
    <hyperlink ref="T177" r:id="rId1646" xr:uid="{E8F65037-99F8-6949-81C6-BEFC03C215C6}"/>
    <hyperlink ref="T174" r:id="rId1647" xr:uid="{EE7CF364-8D30-3C46-8DCB-DBA286A1817A}"/>
    <hyperlink ref="T167" r:id="rId1648" xr:uid="{8E289433-5EBD-AF4F-8979-C433586BCDD4}"/>
    <hyperlink ref="T168" r:id="rId1649" xr:uid="{26CF2BCF-4CBB-3E4D-BEC0-1CB52C0D0D30}"/>
    <hyperlink ref="T169" r:id="rId1650" xr:uid="{8DF69997-2F42-514A-B5F1-CF6A70D95C76}"/>
    <hyperlink ref="T170" r:id="rId1651" xr:uid="{884EE1ED-5E6A-BA41-B037-42C610A6DA8D}"/>
    <hyperlink ref="S167" r:id="rId1652" xr:uid="{F243F9AB-459B-0D40-B851-CE90666CC1EA}"/>
    <hyperlink ref="S168" r:id="rId1653" xr:uid="{DD97C691-DFBE-B347-AC43-360FBCF58029}"/>
    <hyperlink ref="S169" r:id="rId1654" xr:uid="{4BF2A727-34B6-644E-874D-47E32DC37469}"/>
    <hyperlink ref="S170" r:id="rId1655" xr:uid="{65A54986-8DA1-CC41-BD79-1DEAF6D4B2B2}"/>
    <hyperlink ref="T175" r:id="rId1656" xr:uid="{8F101DD6-9722-304C-887A-2984DFDF8CF6}"/>
    <hyperlink ref="T171" r:id="rId1657" xr:uid="{C0EB0AE6-3C92-0047-B913-EB8886D95DD1}"/>
    <hyperlink ref="T173" r:id="rId1658" xr:uid="{3260B8B9-B251-BF47-9189-8238AD4EC92D}"/>
    <hyperlink ref="T172" r:id="rId1659" xr:uid="{54AD137E-EE2D-434D-98D8-7DC3A1C28F13}"/>
    <hyperlink ref="T163" r:id="rId1660" xr:uid="{78428BC6-B0D4-304B-9279-197FC665F416}"/>
    <hyperlink ref="T164" r:id="rId1661" xr:uid="{693B7AA4-40AA-4741-A02A-8F0E3EC54875}"/>
    <hyperlink ref="T166" r:id="rId1662" xr:uid="{2F1EC1C7-0B73-6745-9FAE-1A71A536B303}"/>
    <hyperlink ref="T165" r:id="rId1663" xr:uid="{72561FAB-97D8-7945-BC1A-FD416CB67E34}"/>
    <hyperlink ref="T162" r:id="rId1664" xr:uid="{4C8AD247-B389-C042-8690-04B101D53A94}"/>
    <hyperlink ref="T160" r:id="rId1665" xr:uid="{BE538BA8-13ED-7140-86C6-B2C281687E57}"/>
    <hyperlink ref="T161" r:id="rId1666" xr:uid="{E84DB11A-BA76-AB48-B867-1CB140166B70}"/>
    <hyperlink ref="T28" r:id="rId1667" xr:uid="{F9C92606-F96A-344B-95E1-9DA8D5099D5D}"/>
    <hyperlink ref="T153" r:id="rId1668" xr:uid="{250393EC-D8CC-4E4F-AC99-9DA9BB43E5F7}"/>
    <hyperlink ref="S153" r:id="rId1669" xr:uid="{D297E3FA-11C1-AD42-8DD1-5056EEEB51FE}"/>
    <hyperlink ref="T152" r:id="rId1670" xr:uid="{5D6FBF32-A8D8-5044-8D53-42417EF554FC}"/>
    <hyperlink ref="T159" r:id="rId1671" xr:uid="{27411626-055B-9D47-9638-1F0C15EDEA5D}"/>
    <hyperlink ref="T154" r:id="rId1672" xr:uid="{E62C7EBE-2C0D-9849-8119-1544AB7C5CD7}"/>
    <hyperlink ref="T155" r:id="rId1673" xr:uid="{90558A86-A0BE-FA43-9FF2-E973EF20F9E7}"/>
    <hyperlink ref="T156" r:id="rId1674" xr:uid="{07858754-F4A4-FF4E-A5DD-620331EF2BD6}"/>
    <hyperlink ref="T157" r:id="rId1675" xr:uid="{7BBE8BA7-1CA9-C445-B47B-4325856F848E}"/>
    <hyperlink ref="T158" r:id="rId1676" xr:uid="{E1459A41-A4F3-8E49-84DC-B46551848914}"/>
    <hyperlink ref="T140" r:id="rId1677" xr:uid="{4654784D-1DB1-4E41-B5F6-D52B759EE700}"/>
    <hyperlink ref="T141" r:id="rId1678" xr:uid="{BEBEC6EB-E7A6-F74D-853A-F1A8BB657DE9}"/>
    <hyperlink ref="T142" r:id="rId1679" xr:uid="{5F7D622D-4464-304E-9E40-0E91EDA03774}"/>
    <hyperlink ref="T143" r:id="rId1680" xr:uid="{9C411D0D-64B6-2042-B09A-7E3A7C853EF0}"/>
    <hyperlink ref="T144" r:id="rId1681" xr:uid="{945420EC-A38C-F748-B290-95F70F87359E}"/>
    <hyperlink ref="T145" r:id="rId1682" xr:uid="{F629F8C8-DDE7-F341-B490-1ABC63BB9CBF}"/>
    <hyperlink ref="T146" r:id="rId1683" xr:uid="{C35A256F-46C9-4E40-9066-DA3FA7691859}"/>
    <hyperlink ref="T149" r:id="rId1684" xr:uid="{C6AD35B1-BE56-4B49-AAA8-4FE826761798}"/>
    <hyperlink ref="T151" r:id="rId1685" xr:uid="{4F57F40E-D2F8-6C47-88A2-41319C9405BE}"/>
    <hyperlink ref="T147" r:id="rId1686" xr:uid="{CC0CFF2F-6272-8D49-9726-2C6B0B1AD544}"/>
    <hyperlink ref="T148" r:id="rId1687" xr:uid="{C3D5023C-7575-6F46-952B-3C92ED07BCD3}"/>
    <hyperlink ref="T150" r:id="rId1688" xr:uid="{4EB6E0D3-A953-F34F-94AB-5ABD52939A68}"/>
    <hyperlink ref="T136" r:id="rId1689" xr:uid="{209ED707-AC96-DE47-B5FC-8F1E153EBF80}"/>
    <hyperlink ref="T137" r:id="rId1690" xr:uid="{8C696956-FB2C-1844-9DD1-29BA0CC6F955}"/>
    <hyperlink ref="T138" r:id="rId1691" xr:uid="{5BC3B1D9-ADD1-6041-AD2B-3CDF8C492EB8}"/>
    <hyperlink ref="T139" r:id="rId1692" xr:uid="{28D0A700-C71B-8348-B235-0D60E6680EA2}"/>
    <hyperlink ref="T135" r:id="rId1693" xr:uid="{AD8B06DA-6C5D-6C41-BEF8-D15FE59BE0D3}"/>
    <hyperlink ref="T134" r:id="rId1694" xr:uid="{F025AA70-143C-5840-9388-2C6EF57D5E96}"/>
    <hyperlink ref="T131" r:id="rId1695" xr:uid="{970221C4-3E36-FD4D-A56E-B1F8E19D6D95}"/>
    <hyperlink ref="T132" r:id="rId1696" xr:uid="{835F3013-8117-1240-90C6-F017600739AA}"/>
    <hyperlink ref="T133" r:id="rId1697" xr:uid="{4D2F4E68-68A0-F349-BEF6-8D646E1D1CFE}"/>
    <hyperlink ref="T125" r:id="rId1698" xr:uid="{ABC438FE-1D3C-554E-8483-220EE676EA16}"/>
    <hyperlink ref="T127" r:id="rId1699" xr:uid="{01E4A72C-BF85-4A44-8DD9-69F2E7FAF8A0}"/>
    <hyperlink ref="T128" r:id="rId1700" xr:uid="{1234FF8F-D3B3-3C45-A707-563541F9E893}"/>
    <hyperlink ref="T126" r:id="rId1701" xr:uid="{15B6149D-4659-644D-BBCC-133D5DEC7AD7}"/>
    <hyperlink ref="T124" r:id="rId1702" xr:uid="{289E7D10-AA91-864E-97C5-39C042ED2CE9}"/>
    <hyperlink ref="T129" r:id="rId1703" xr:uid="{B86B1F81-8096-EB4F-A767-7FD40E167DD9}"/>
    <hyperlink ref="T130" r:id="rId1704" xr:uid="{A4882578-CFB4-964F-95BE-1BCC5A05AA60}"/>
    <hyperlink ref="T258" r:id="rId1705" xr:uid="{446A923D-E258-2C43-BCFB-1E9C9C8EA6DA}"/>
    <hyperlink ref="T121" r:id="rId1706" xr:uid="{F84C9188-D76D-3143-ADA8-91E58C4FEF30}"/>
    <hyperlink ref="T122" r:id="rId1707" xr:uid="{88DEAC77-5C2F-6A44-AD27-D9503CB6DD67}"/>
    <hyperlink ref="T123" r:id="rId1708" xr:uid="{CEE49F6D-7AEB-2B42-BF13-96D6C63C61E4}"/>
    <hyperlink ref="T1936" r:id="rId1709" xr:uid="{18C41865-E470-674A-9F56-D701E5FE3E6C}"/>
    <hyperlink ref="T117" r:id="rId1710" xr:uid="{F599265D-AD64-E041-A38C-C1EF5DC23740}"/>
    <hyperlink ref="T119" r:id="rId1711" xr:uid="{C4373346-449E-4843-B970-78F222B1E994}"/>
    <hyperlink ref="T120" r:id="rId1712" xr:uid="{02DDD5CB-24E8-714E-9576-C2DA5E3F4370}"/>
    <hyperlink ref="T118" r:id="rId1713" xr:uid="{B03B6838-999F-564F-9D88-896CDD4E4D27}"/>
    <hyperlink ref="T116" r:id="rId1714" xr:uid="{3C39AAF3-2E24-404B-B6EE-5456FAF5901E}"/>
    <hyperlink ref="T106" r:id="rId1715" xr:uid="{C79E69D7-556C-B844-A073-6B2373EC35F3}"/>
    <hyperlink ref="T112" r:id="rId1716" xr:uid="{36D13A12-940F-C649-A27E-A8D02FCA553A}"/>
    <hyperlink ref="T109" r:id="rId1717" xr:uid="{C26F0FED-39E6-464F-88F4-57841FE4DDFF}"/>
    <hyperlink ref="T108" r:id="rId1718" xr:uid="{59B26946-DEF6-024A-BEC9-C3C87EE685BF}"/>
    <hyperlink ref="T107" r:id="rId1719" xr:uid="{01B4DEE3-43F3-DA40-BA58-B4E940AB92DD}"/>
    <hyperlink ref="T113" r:id="rId1720" xr:uid="{12625169-A3C0-2148-89BA-47C1FB430AE6}"/>
    <hyperlink ref="T114" r:id="rId1721" xr:uid="{EE7B1158-6340-5A4C-8A16-58C733C816F9}"/>
    <hyperlink ref="T115" r:id="rId1722" xr:uid="{0391BA50-A2A5-C64C-80C1-3EEBD2F6DD52}"/>
    <hyperlink ref="T105" r:id="rId1723" xr:uid="{8CFD48B2-508A-2C4D-B122-FD3019E23BEF}"/>
    <hyperlink ref="T110" r:id="rId1724" xr:uid="{37D6C346-78AC-1B41-AEF7-E78819F05CFC}"/>
    <hyperlink ref="T111" r:id="rId1725" xr:uid="{F8AA2A01-96B3-4940-9888-E9F771A05684}"/>
    <hyperlink ref="T103" r:id="rId1726" xr:uid="{A3443751-E51F-5844-9726-8CD4200A90FF}"/>
    <hyperlink ref="T104" r:id="rId1727" xr:uid="{BD096C5A-A518-D542-8368-3FDB3D85A76F}"/>
    <hyperlink ref="T100" r:id="rId1728" xr:uid="{07B74E81-2357-F540-B292-33D4D0E2009D}"/>
    <hyperlink ref="T101" r:id="rId1729" xr:uid="{094C980F-EFB3-6A4A-809D-04FC99D3175D}"/>
    <hyperlink ref="T102" r:id="rId1730" xr:uid="{84C4BB64-3198-8042-AC2C-908984B88160}"/>
    <hyperlink ref="T91" r:id="rId1731" xr:uid="{949C0BE1-493A-2143-915F-B1F7938B468C}"/>
    <hyperlink ref="T92" r:id="rId1732" xr:uid="{EAB4911B-D5A5-C94F-B759-B06A8224B9CD}"/>
    <hyperlink ref="T93" r:id="rId1733" xr:uid="{8D0A00E2-740E-3B4E-83CB-3B6CECBF3CE1}"/>
    <hyperlink ref="T94" r:id="rId1734" xr:uid="{AC61710A-6BE8-FD4C-ABBB-D4C9E70AC58C}"/>
    <hyperlink ref="T95" r:id="rId1735" xr:uid="{B7CA4F49-1B05-4C45-B5B1-AFFE069FE23F}"/>
    <hyperlink ref="T98" r:id="rId1736" xr:uid="{6F36B552-4BEA-F54C-8C36-2D46C3780E74}"/>
    <hyperlink ref="T96" r:id="rId1737" xr:uid="{1B06B070-6F6C-8048-96E4-5A15504589AE}"/>
    <hyperlink ref="T97" r:id="rId1738" xr:uid="{B75BA87A-E9FA-9949-AA4E-F16B61B5925F}"/>
    <hyperlink ref="T99" r:id="rId1739" xr:uid="{FA28383D-DDA1-EF4B-BA58-8B90D999DA3F}"/>
    <hyperlink ref="T84" r:id="rId1740" xr:uid="{6F0941C1-33D1-3C4B-8A94-FB8039602A9B}"/>
    <hyperlink ref="T88" r:id="rId1741" xr:uid="{AF68B95A-ADA9-D74E-B765-032A092C9534}"/>
    <hyperlink ref="T87" r:id="rId1742" xr:uid="{55CCE9E9-7A2F-6C4F-9B5E-267673263DF0}"/>
    <hyperlink ref="T85" r:id="rId1743" xr:uid="{7F65D724-B0BD-1443-802A-E1FB8768285A}"/>
    <hyperlink ref="T86" r:id="rId1744" xr:uid="{187BE64A-5AC6-3A4F-A06D-FD7D2897E5E2}"/>
    <hyperlink ref="T89" r:id="rId1745" xr:uid="{4A15EB9B-CD04-EB42-AB8B-79F577526CC1}"/>
    <hyperlink ref="T90" r:id="rId1746" xr:uid="{88269506-DAEC-6D41-9A4E-A4643BE3BA5B}"/>
    <hyperlink ref="T79" r:id="rId1747" xr:uid="{02342209-32B9-8D4D-9983-D3A0F6CB0FE5}"/>
    <hyperlink ref="T78" r:id="rId1748" xr:uid="{5E02BB8D-87AD-6243-A482-9B47909FFC28}"/>
    <hyperlink ref="T80" r:id="rId1749" xr:uid="{8B72F8DF-1B4F-6A4C-898A-6FC2AC16B4E2}"/>
    <hyperlink ref="T81" r:id="rId1750" xr:uid="{AB018946-9421-E34A-A9E8-E43AE61B8758}"/>
    <hyperlink ref="T82" r:id="rId1751" xr:uid="{04759A59-546D-1742-B47D-31257C0F6D2F}"/>
    <hyperlink ref="T83" r:id="rId1752" xr:uid="{DEA184C0-4246-E94F-A007-EBDF7F8CFD52}"/>
    <hyperlink ref="T77" r:id="rId1753" xr:uid="{E565869F-6B18-7D48-A144-6F1CA7C4EC98}"/>
    <hyperlink ref="T74" r:id="rId1754" xr:uid="{E296983F-DBD7-C741-ACAC-D6C15DE61769}"/>
    <hyperlink ref="T75" r:id="rId1755" xr:uid="{1EED15F9-C7C5-7F4C-877F-592FBB4BAB97}"/>
    <hyperlink ref="T76" r:id="rId1756" xr:uid="{42D1A67A-FCDD-6243-8D14-2D0D42E517D7}"/>
    <hyperlink ref="T69" r:id="rId1757" xr:uid="{8448AD9F-F2B6-0B4A-86F0-D064DA773A58}"/>
    <hyperlink ref="T70" r:id="rId1758" xr:uid="{B90B8C0C-3FC9-CE49-AA38-BD7779AE2449}"/>
    <hyperlink ref="T73" r:id="rId1759" xr:uid="{1FAFA0B9-C06E-A24B-A882-9EE15879B56A}"/>
    <hyperlink ref="T72" r:id="rId1760" xr:uid="{E1F1B681-0D21-5E43-97E5-59C6956D46A6}"/>
    <hyperlink ref="T71" r:id="rId1761" xr:uid="{82837A5C-AC22-4C49-80ED-30E08CA3E5C4}"/>
    <hyperlink ref="T67" r:id="rId1762" xr:uid="{5A9AACA5-5713-924A-BD65-377EDB0118A4}"/>
    <hyperlink ref="T64" r:id="rId1763" xr:uid="{77B4B040-3AAF-AE41-9598-99B9A657C782}"/>
    <hyperlink ref="T65" r:id="rId1764" xr:uid="{E9465AF9-305B-BA49-95E3-F6D534CF2FB3}"/>
    <hyperlink ref="T66" r:id="rId1765" xr:uid="{2DF36133-3823-F443-A5C0-50B0E1724EB7}"/>
    <hyperlink ref="T68" r:id="rId1766" xr:uid="{3A35780B-C834-6A4A-85AF-3182F289DF07}"/>
    <hyperlink ref="T63" r:id="rId1767" xr:uid="{FC32D6B1-57EF-B543-AC91-093D343D862E}"/>
    <hyperlink ref="T62" r:id="rId1768" xr:uid="{B2696D33-00CE-234C-8B6F-C272B124688D}"/>
    <hyperlink ref="T61" r:id="rId1769" xr:uid="{CD16FAC9-6DB5-F448-A919-8EC720BC0DE8}"/>
    <hyperlink ref="T60" r:id="rId1770" xr:uid="{8D491C29-3A0D-7E44-AB3E-95DF2ED979FB}"/>
    <hyperlink ref="T59" r:id="rId1771" xr:uid="{338F0EB9-F5CD-E246-A527-6F9FCB5EC041}"/>
    <hyperlink ref="T58" r:id="rId1772" xr:uid="{DD2BCC51-3280-904A-9E49-A405EC99ACDE}"/>
    <hyperlink ref="T56" r:id="rId1773" xr:uid="{10ED408A-C139-F248-BD28-D47509F6DAA9}"/>
    <hyperlink ref="T57" r:id="rId1774" xr:uid="{AC43DADE-48D3-2646-BF56-4DA45B7C7C07}"/>
    <hyperlink ref="T53" r:id="rId1775" xr:uid="{45288AA8-8D6C-C440-99D0-8E41D6149EAE}"/>
    <hyperlink ref="T54" r:id="rId1776" xr:uid="{5ED320FD-6FFD-BD46-BFB1-0CD04881DBF8}"/>
    <hyperlink ref="T45" r:id="rId1777" xr:uid="{DE4D088A-B7D2-8845-9EE9-B2C8B1BFBB9A}"/>
    <hyperlink ref="T43" r:id="rId1778" xr:uid="{F8367B47-D22B-DE4D-A02D-90F38BCBBFD9}"/>
    <hyperlink ref="T55" r:id="rId1779" xr:uid="{E57D74A4-E5A4-E342-89AB-C5D478C71554}"/>
    <hyperlink ref="T39" r:id="rId1780" xr:uid="{BAC4F7EC-C24B-7743-A3CB-1C6AA43CB507}"/>
    <hyperlink ref="T44" r:id="rId1781" xr:uid="{7EA7976C-9757-3A47-BB33-A718F9B6BEA6}"/>
    <hyperlink ref="T48" r:id="rId1782" xr:uid="{3F350C20-41CE-6841-AC3F-62D3228FEFBB}"/>
    <hyperlink ref="T49" r:id="rId1783" xr:uid="{BD1723B3-A814-C947-933C-7A20A2CE925F}"/>
    <hyperlink ref="T50" r:id="rId1784" xr:uid="{9ADB8AFC-7C91-1B4F-8DD1-E3803E599FAB}"/>
    <hyperlink ref="T51" r:id="rId1785" xr:uid="{40158100-3D0C-B94B-8C08-E8DEA99218EB}"/>
    <hyperlink ref="T52" r:id="rId1786" xr:uid="{11B2F2C5-820B-E840-83B7-D94AE76CCF51}"/>
    <hyperlink ref="T46" r:id="rId1787" xr:uid="{FD1B5E7E-3205-2E4B-831E-964A6981D595}"/>
    <hyperlink ref="T47" r:id="rId1788" xr:uid="{4732474F-266D-8A4A-8D17-BEA2E0BCBCB5}"/>
    <hyperlink ref="T40" r:id="rId1789" xr:uid="{DA545C7D-2E41-B54A-AFCB-B10547A3CE13}"/>
    <hyperlink ref="T41" r:id="rId1790" xr:uid="{7D08C93B-B956-1A47-A51F-C4AE92C08143}"/>
    <hyperlink ref="T42" r:id="rId1791" xr:uid="{E349904A-DC10-7444-9DF0-40B668F69B87}"/>
    <hyperlink ref="T31" r:id="rId1792" xr:uid="{FD8E6371-874D-E84D-9906-FADDE2F214B7}"/>
    <hyperlink ref="T32" r:id="rId1793" xr:uid="{C7D4651B-47BE-7744-8029-BBC7EA8D667E}"/>
    <hyperlink ref="T33" r:id="rId1794" xr:uid="{A9FFEE9F-1168-9843-8749-66F136C20114}"/>
    <hyperlink ref="T34" r:id="rId1795" xr:uid="{CC39AD14-6CDE-4644-8C7D-978C25AD34CA}"/>
    <hyperlink ref="T35" r:id="rId1796" xr:uid="{0F1C905B-7D37-364A-B0A3-4825B678EAB5}"/>
    <hyperlink ref="T29" r:id="rId1797" xr:uid="{2D5FF3F7-A91A-1344-BA7D-2A52C9584320}"/>
    <hyperlink ref="T30" r:id="rId1798" xr:uid="{3ADADCF4-08F3-354B-A873-10FFE7D5238D}"/>
    <hyperlink ref="T24" r:id="rId1799" xr:uid="{F5CBEEBE-CABF-944E-BB64-6687AB53FCC7}"/>
    <hyperlink ref="T36" r:id="rId1800" xr:uid="{AD3ABC84-1CDA-C446-A35E-015B9AF561BA}"/>
    <hyperlink ref="T37" r:id="rId1801" xr:uid="{DC6B65B1-689C-124B-91F2-E12091740124}"/>
    <hyperlink ref="T38" r:id="rId1802" xr:uid="{647B17C4-5C55-4549-A8D4-6851FA374B86}"/>
  </hyperlinks>
  <pageMargins left="0.7" right="0.7" top="0.75" bottom="0.75" header="0.3" footer="0.3"/>
  <pageSetup orientation="portrait" r:id="rId18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3</vt:i4>
      </vt:variant>
      <vt:variant>
        <vt:lpstr>Named Ranges</vt:lpstr>
      </vt:variant>
      <vt:variant>
        <vt:i4>2</vt:i4>
      </vt:variant>
    </vt:vector>
  </HeadingPairs>
  <TitlesOfParts>
    <vt:vector size="13" baseType="lpstr">
      <vt:lpstr>READ ME</vt:lpstr>
      <vt:lpstr>Cap-and-trade</vt:lpstr>
      <vt:lpstr>Prices</vt:lpstr>
      <vt:lpstr>Industry</vt:lpstr>
      <vt:lpstr>EDU 2020</vt:lpstr>
      <vt:lpstr>EDU 2030</vt:lpstr>
      <vt:lpstr>Offsets</vt:lpstr>
      <vt:lpstr>ARBOC issuance</vt:lpstr>
      <vt:lpstr>Fig 1</vt:lpstr>
      <vt:lpstr>Fig 2</vt:lpstr>
      <vt:lpstr>Fig 3</vt:lpstr>
      <vt:lpstr>'EDU 2020'!Print_Area</vt:lpstr>
      <vt:lpstr>'EDU 2020'!Print_Titles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Cullenward</dc:creator>
  <cp:lastModifiedBy>IEMAC </cp:lastModifiedBy>
  <dcterms:created xsi:type="dcterms:W3CDTF">2024-10-21T18:39:49Z</dcterms:created>
  <dcterms:modified xsi:type="dcterms:W3CDTF">2025-01-13T23:44:53Z</dcterms:modified>
</cp:coreProperties>
</file>